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\XLS\DATABASE\Database_Versions\Database\Figures 2014\Historical database - for approval\"/>
    </mc:Choice>
  </mc:AlternateContent>
  <bookViews>
    <workbookView xWindow="-60" yWindow="30" windowWidth="14565" windowHeight="12720" tabRatio="611" firstSheet="1" activeTab="3"/>
  </bookViews>
  <sheets>
    <sheet name="Structure" sheetId="3" state="veryHidden" r:id="rId1"/>
    <sheet name="Companies" sheetId="4" r:id="rId2"/>
    <sheet name="Contracts&amp;Insureds" sheetId="8" r:id="rId3"/>
    <sheet name="Premiums" sheetId="2" r:id="rId4"/>
    <sheet name="Benefits" sheetId="5" r:id="rId5"/>
    <sheet name="Premiums DATA" sheetId="20" state="veryHidden" r:id="rId6"/>
    <sheet name="Benefits_DATA" sheetId="19" state="veryHidden" r:id="rId7"/>
    <sheet name="Provisions_DATA" sheetId="18" state="veryHidden" r:id="rId8"/>
    <sheet name="Provisions" sheetId="10" r:id="rId9"/>
    <sheet name="OtherFin_DATA" sheetId="16" state="veryHidden" r:id="rId10"/>
    <sheet name="OtherFin" sheetId="7" r:id="rId11"/>
    <sheet name="Density " sheetId="22" r:id="rId12"/>
    <sheet name="Penetration" sheetId="24" r:id="rId13"/>
    <sheet name="Macro data" sheetId="23" state="veryHidden" r:id="rId14"/>
    <sheet name="Notes and comments" sheetId="25" r:id="rId15"/>
    <sheet name="ECO" sheetId="17" state="veryHidden" r:id="rId16"/>
  </sheets>
  <definedNames>
    <definedName name="CHANGE_COL">#REF!</definedName>
    <definedName name="CHANGE_LG">#REF!</definedName>
    <definedName name="CHANGE_MAT">#REF!</definedName>
  </definedNames>
  <calcPr calcId="152511"/>
</workbook>
</file>

<file path=xl/calcChain.xml><?xml version="1.0" encoding="utf-8"?>
<calcChain xmlns="http://schemas.openxmlformats.org/spreadsheetml/2006/main">
  <c r="I34" i="4" l="1"/>
  <c r="O204" i="7" l="1"/>
  <c r="D73" i="23"/>
  <c r="D37" i="23"/>
  <c r="P215" i="5" l="1"/>
  <c r="P176" i="5"/>
  <c r="P137" i="5"/>
  <c r="P98" i="5"/>
  <c r="P59" i="5"/>
  <c r="P229" i="5"/>
  <c r="P230" i="5"/>
  <c r="P231" i="5"/>
  <c r="P232" i="5"/>
  <c r="P233" i="5"/>
  <c r="P234" i="5"/>
  <c r="P235" i="5"/>
  <c r="P228" i="5"/>
  <c r="P218" i="5"/>
  <c r="P219" i="5"/>
  <c r="P220" i="5"/>
  <c r="P221" i="5"/>
  <c r="P222" i="5"/>
  <c r="P223" i="5"/>
  <c r="P224" i="5"/>
  <c r="P225" i="5"/>
  <c r="P226" i="5"/>
  <c r="P227" i="5"/>
  <c r="P217" i="5"/>
  <c r="P212" i="5"/>
  <c r="P213" i="5"/>
  <c r="P214" i="5"/>
  <c r="P216" i="5"/>
  <c r="P211" i="5"/>
  <c r="P207" i="5"/>
  <c r="P208" i="5"/>
  <c r="P209" i="5"/>
  <c r="P210" i="5"/>
  <c r="P206" i="5"/>
  <c r="P204" i="5"/>
  <c r="P205" i="5"/>
  <c r="P190" i="5"/>
  <c r="P191" i="5"/>
  <c r="P192" i="5"/>
  <c r="P193" i="5"/>
  <c r="P194" i="5"/>
  <c r="P195" i="5"/>
  <c r="P196" i="5"/>
  <c r="P189" i="5"/>
  <c r="P179" i="5"/>
  <c r="P180" i="5"/>
  <c r="P181" i="5"/>
  <c r="P182" i="5"/>
  <c r="P183" i="5"/>
  <c r="P184" i="5"/>
  <c r="P185" i="5"/>
  <c r="P186" i="5"/>
  <c r="P187" i="5"/>
  <c r="P188" i="5"/>
  <c r="P178" i="5"/>
  <c r="P168" i="5"/>
  <c r="P169" i="5"/>
  <c r="P170" i="5"/>
  <c r="P171" i="5"/>
  <c r="P172" i="5"/>
  <c r="P173" i="5"/>
  <c r="P174" i="5"/>
  <c r="P175" i="5"/>
  <c r="P177" i="5"/>
  <c r="P167" i="5"/>
  <c r="P165" i="5"/>
  <c r="P166" i="5"/>
  <c r="P157" i="5"/>
  <c r="P155" i="5"/>
  <c r="P156" i="5"/>
  <c r="P154" i="5"/>
  <c r="P150" i="5"/>
  <c r="P151" i="5"/>
  <c r="P152" i="5"/>
  <c r="P153" i="5"/>
  <c r="P149" i="5"/>
  <c r="P134" i="5"/>
  <c r="P135" i="5"/>
  <c r="P136" i="5"/>
  <c r="P138" i="5"/>
  <c r="P139" i="5"/>
  <c r="P140" i="5"/>
  <c r="P141" i="5"/>
  <c r="P142" i="5"/>
  <c r="P143" i="5"/>
  <c r="P144" i="5"/>
  <c r="P145" i="5"/>
  <c r="P146" i="5"/>
  <c r="P147" i="5"/>
  <c r="P148" i="5"/>
  <c r="P133" i="5"/>
  <c r="P129" i="5"/>
  <c r="P130" i="5"/>
  <c r="P131" i="5"/>
  <c r="P132" i="5"/>
  <c r="P128" i="5"/>
  <c r="P126" i="5"/>
  <c r="P127" i="5"/>
  <c r="P118" i="5"/>
  <c r="P116" i="5"/>
  <c r="P117" i="5"/>
  <c r="P115" i="5"/>
  <c r="P111" i="5"/>
  <c r="P112" i="5"/>
  <c r="P113" i="5"/>
  <c r="P114" i="5"/>
  <c r="P110" i="5"/>
  <c r="P102" i="5"/>
  <c r="P103" i="5"/>
  <c r="P104" i="5"/>
  <c r="P105" i="5"/>
  <c r="P106" i="5"/>
  <c r="P107" i="5"/>
  <c r="P108" i="5"/>
  <c r="P109" i="5"/>
  <c r="P101" i="5"/>
  <c r="P95" i="5"/>
  <c r="P96" i="5"/>
  <c r="P97" i="5"/>
  <c r="P99" i="5"/>
  <c r="P100" i="5"/>
  <c r="P94" i="5"/>
  <c r="P90" i="5"/>
  <c r="P91" i="5"/>
  <c r="P92" i="5"/>
  <c r="P93" i="5"/>
  <c r="P89" i="5"/>
  <c r="P87" i="5"/>
  <c r="P88" i="5"/>
  <c r="P79" i="5"/>
  <c r="P73" i="5"/>
  <c r="P74" i="5"/>
  <c r="P75" i="5"/>
  <c r="P76" i="5"/>
  <c r="P77" i="5"/>
  <c r="P78" i="5"/>
  <c r="P72" i="5"/>
  <c r="P71" i="5"/>
  <c r="P70" i="5"/>
  <c r="P64" i="5"/>
  <c r="P65" i="5"/>
  <c r="P66" i="5"/>
  <c r="P67" i="5"/>
  <c r="P68" i="5"/>
  <c r="P69" i="5"/>
  <c r="P63" i="5"/>
  <c r="P62" i="5"/>
  <c r="P61" i="5"/>
  <c r="P56" i="5"/>
  <c r="P57" i="5"/>
  <c r="P58" i="5"/>
  <c r="P60" i="5"/>
  <c r="P55" i="5"/>
  <c r="P53" i="5"/>
  <c r="P54" i="5"/>
  <c r="P52" i="5"/>
  <c r="P51" i="5"/>
  <c r="P50" i="5"/>
  <c r="P48" i="5"/>
  <c r="P49" i="5"/>
  <c r="P216" i="2"/>
  <c r="P176" i="2"/>
  <c r="P137" i="2"/>
  <c r="P98" i="2"/>
  <c r="P59" i="2"/>
  <c r="P436" i="2"/>
  <c r="P435" i="2"/>
  <c r="P434" i="2"/>
  <c r="P433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15" i="2"/>
  <c r="P410" i="2"/>
  <c r="P411" i="2"/>
  <c r="P412" i="2"/>
  <c r="P413" i="2"/>
  <c r="P414" i="2"/>
  <c r="P409" i="2"/>
  <c r="P405" i="2"/>
  <c r="P406" i="2"/>
  <c r="P407" i="2"/>
  <c r="P408" i="2"/>
  <c r="P397" i="2"/>
  <c r="P396" i="2"/>
  <c r="P395" i="2"/>
  <c r="P394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76" i="2"/>
  <c r="P371" i="2"/>
  <c r="P372" i="2"/>
  <c r="P373" i="2"/>
  <c r="P374" i="2"/>
  <c r="P375" i="2"/>
  <c r="P370" i="2"/>
  <c r="P366" i="2"/>
  <c r="P367" i="2"/>
  <c r="P368" i="2"/>
  <c r="P369" i="2"/>
  <c r="P358" i="2"/>
  <c r="P357" i="2"/>
  <c r="P356" i="2"/>
  <c r="P355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37" i="2"/>
  <c r="P332" i="2"/>
  <c r="P333" i="2"/>
  <c r="P334" i="2"/>
  <c r="P335" i="2"/>
  <c r="P336" i="2"/>
  <c r="P331" i="2"/>
  <c r="P327" i="2"/>
  <c r="P328" i="2"/>
  <c r="P329" i="2"/>
  <c r="P330" i="2"/>
  <c r="P285" i="2" l="1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54" i="2"/>
  <c r="P253" i="2"/>
  <c r="P245" i="2"/>
  <c r="P246" i="2"/>
  <c r="P247" i="2"/>
  <c r="P248" i="2"/>
  <c r="P249" i="2"/>
  <c r="P250" i="2"/>
  <c r="P251" i="2"/>
  <c r="P252" i="2"/>
  <c r="P236" i="2"/>
  <c r="P230" i="2"/>
  <c r="P231" i="2"/>
  <c r="P232" i="2"/>
  <c r="P233" i="2"/>
  <c r="P234" i="2"/>
  <c r="P235" i="2"/>
  <c r="P229" i="2"/>
  <c r="P213" i="2"/>
  <c r="P214" i="2"/>
  <c r="P215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12" i="2"/>
  <c r="P210" i="2"/>
  <c r="P211" i="2"/>
  <c r="P209" i="2"/>
  <c r="P208" i="2"/>
  <c r="P207" i="2"/>
  <c r="P205" i="2"/>
  <c r="P206" i="2"/>
  <c r="P196" i="2"/>
  <c r="P190" i="2"/>
  <c r="P191" i="2"/>
  <c r="P192" i="2"/>
  <c r="P193" i="2"/>
  <c r="P194" i="2"/>
  <c r="P195" i="2"/>
  <c r="P189" i="2"/>
  <c r="P168" i="2"/>
  <c r="P169" i="2"/>
  <c r="P170" i="2"/>
  <c r="P171" i="2"/>
  <c r="P172" i="2"/>
  <c r="P173" i="2"/>
  <c r="P174" i="2"/>
  <c r="P175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67" i="2"/>
  <c r="P165" i="2"/>
  <c r="P166" i="2"/>
  <c r="P157" i="2"/>
  <c r="P156" i="2"/>
  <c r="P155" i="2"/>
  <c r="P154" i="2"/>
  <c r="P151" i="2"/>
  <c r="P152" i="2"/>
  <c r="P153" i="2"/>
  <c r="P150" i="2"/>
  <c r="P142" i="2"/>
  <c r="P143" i="2"/>
  <c r="P144" i="2"/>
  <c r="P145" i="2"/>
  <c r="P146" i="2"/>
  <c r="P147" i="2"/>
  <c r="P148" i="2"/>
  <c r="P149" i="2"/>
  <c r="P141" i="2"/>
  <c r="P138" i="2"/>
  <c r="P139" i="2"/>
  <c r="P140" i="2"/>
  <c r="P134" i="2"/>
  <c r="P135" i="2"/>
  <c r="P136" i="2"/>
  <c r="P133" i="2"/>
  <c r="P131" i="2"/>
  <c r="P132" i="2"/>
  <c r="P130" i="2"/>
  <c r="P129" i="2"/>
  <c r="P128" i="2"/>
  <c r="P126" i="2"/>
  <c r="P127" i="2"/>
  <c r="P118" i="2"/>
  <c r="P117" i="2"/>
  <c r="P116" i="2"/>
  <c r="P115" i="2"/>
  <c r="P112" i="2"/>
  <c r="P113" i="2"/>
  <c r="P114" i="2"/>
  <c r="P111" i="2"/>
  <c r="P103" i="2"/>
  <c r="P104" i="2"/>
  <c r="P105" i="2"/>
  <c r="P106" i="2"/>
  <c r="P107" i="2"/>
  <c r="P108" i="2"/>
  <c r="P109" i="2"/>
  <c r="P110" i="2"/>
  <c r="P102" i="2"/>
  <c r="P101" i="2"/>
  <c r="P99" i="2"/>
  <c r="P100" i="2"/>
  <c r="P95" i="2"/>
  <c r="P96" i="2"/>
  <c r="P97" i="2"/>
  <c r="P94" i="2"/>
  <c r="P92" i="2"/>
  <c r="P93" i="2"/>
  <c r="P91" i="2"/>
  <c r="P90" i="2"/>
  <c r="P89" i="2"/>
  <c r="P87" i="2"/>
  <c r="P88" i="2"/>
  <c r="P79" i="2"/>
  <c r="P78" i="2"/>
  <c r="P77" i="2"/>
  <c r="P73" i="2"/>
  <c r="P74" i="2"/>
  <c r="P75" i="2"/>
  <c r="P76" i="2"/>
  <c r="P72" i="2"/>
  <c r="P71" i="2"/>
  <c r="P70" i="2"/>
  <c r="P64" i="2"/>
  <c r="P65" i="2"/>
  <c r="P66" i="2"/>
  <c r="P67" i="2"/>
  <c r="P68" i="2"/>
  <c r="P69" i="2"/>
  <c r="P63" i="2"/>
  <c r="P60" i="2"/>
  <c r="P61" i="2"/>
  <c r="P62" i="2"/>
  <c r="P58" i="2"/>
  <c r="P57" i="2"/>
  <c r="P56" i="2"/>
  <c r="P55" i="2"/>
  <c r="P53" i="2"/>
  <c r="P54" i="2"/>
  <c r="P52" i="2"/>
  <c r="P51" i="2"/>
  <c r="P50" i="2"/>
  <c r="P48" i="2"/>
  <c r="P49" i="2"/>
  <c r="P215" i="10"/>
  <c r="P175" i="10"/>
  <c r="P58" i="10"/>
  <c r="P19" i="10"/>
  <c r="P235" i="10"/>
  <c r="P229" i="10"/>
  <c r="P230" i="10"/>
  <c r="P231" i="10"/>
  <c r="P232" i="10"/>
  <c r="P233" i="10"/>
  <c r="P234" i="10"/>
  <c r="P228" i="10"/>
  <c r="P204" i="10"/>
  <c r="P205" i="10"/>
  <c r="P206" i="10"/>
  <c r="P207" i="10"/>
  <c r="P208" i="10"/>
  <c r="P209" i="10"/>
  <c r="P210" i="10"/>
  <c r="P211" i="10"/>
  <c r="P212" i="10"/>
  <c r="P213" i="10"/>
  <c r="P214" i="10"/>
  <c r="P216" i="10"/>
  <c r="P217" i="10"/>
  <c r="P218" i="10"/>
  <c r="P219" i="10"/>
  <c r="P220" i="10"/>
  <c r="P221" i="10"/>
  <c r="P222" i="10"/>
  <c r="P223" i="10"/>
  <c r="P224" i="10"/>
  <c r="P225" i="10"/>
  <c r="P226" i="10"/>
  <c r="P227" i="10"/>
  <c r="P167" i="10"/>
  <c r="P168" i="10"/>
  <c r="P169" i="10"/>
  <c r="P170" i="10"/>
  <c r="P171" i="10"/>
  <c r="P172" i="10"/>
  <c r="P173" i="10"/>
  <c r="P174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66" i="10"/>
  <c r="P164" i="10"/>
  <c r="P165" i="10"/>
  <c r="P154" i="10"/>
  <c r="P155" i="10"/>
  <c r="P156" i="10"/>
  <c r="P153" i="10"/>
  <c r="P148" i="10"/>
  <c r="P149" i="10"/>
  <c r="P150" i="10"/>
  <c r="P151" i="10"/>
  <c r="P152" i="10"/>
  <c r="P147" i="10"/>
  <c r="P137" i="10"/>
  <c r="P138" i="10"/>
  <c r="P139" i="10"/>
  <c r="P140" i="10"/>
  <c r="P141" i="10"/>
  <c r="P142" i="10"/>
  <c r="P143" i="10"/>
  <c r="P144" i="10"/>
  <c r="P145" i="10"/>
  <c r="P146" i="10"/>
  <c r="P136" i="10"/>
  <c r="P130" i="10"/>
  <c r="P131" i="10"/>
  <c r="P132" i="10"/>
  <c r="P133" i="10"/>
  <c r="P134" i="10"/>
  <c r="P135" i="10"/>
  <c r="P129" i="10"/>
  <c r="P128" i="10"/>
  <c r="P127" i="10"/>
  <c r="P125" i="10"/>
  <c r="P126" i="10"/>
  <c r="P115" i="10"/>
  <c r="P116" i="10"/>
  <c r="P117" i="10"/>
  <c r="P114" i="10"/>
  <c r="P109" i="10"/>
  <c r="P110" i="10"/>
  <c r="P111" i="10"/>
  <c r="P112" i="10"/>
  <c r="P113" i="10"/>
  <c r="P108" i="10"/>
  <c r="P101" i="10"/>
  <c r="P102" i="10"/>
  <c r="P103" i="10"/>
  <c r="P104" i="10"/>
  <c r="P105" i="10"/>
  <c r="P106" i="10"/>
  <c r="P107" i="10"/>
  <c r="P100" i="10"/>
  <c r="P98" i="10"/>
  <c r="P99" i="10"/>
  <c r="P97" i="10"/>
  <c r="P91" i="10"/>
  <c r="P92" i="10"/>
  <c r="P93" i="10"/>
  <c r="P94" i="10"/>
  <c r="P95" i="10"/>
  <c r="P96" i="10"/>
  <c r="P90" i="10"/>
  <c r="P89" i="10"/>
  <c r="P88" i="10"/>
  <c r="P86" i="10"/>
  <c r="P87" i="10"/>
  <c r="P70" i="10"/>
  <c r="P71" i="10"/>
  <c r="P72" i="10"/>
  <c r="P73" i="10"/>
  <c r="P74" i="10"/>
  <c r="P75" i="10"/>
  <c r="P76" i="10"/>
  <c r="P77" i="10"/>
  <c r="P78" i="10"/>
  <c r="P69" i="10"/>
  <c r="P62" i="10"/>
  <c r="P63" i="10"/>
  <c r="P64" i="10"/>
  <c r="P65" i="10"/>
  <c r="P66" i="10"/>
  <c r="P67" i="10"/>
  <c r="P68" i="10"/>
  <c r="P61" i="10"/>
  <c r="P60" i="10"/>
  <c r="P57" i="10"/>
  <c r="P59" i="10"/>
  <c r="P56" i="10"/>
  <c r="P52" i="10"/>
  <c r="P53" i="10"/>
  <c r="P54" i="10"/>
  <c r="P55" i="10"/>
  <c r="P51" i="10"/>
  <c r="P50" i="10"/>
  <c r="P49" i="10"/>
  <c r="P47" i="10"/>
  <c r="P48" i="10"/>
  <c r="P39" i="10"/>
  <c r="P33" i="10"/>
  <c r="P34" i="10"/>
  <c r="P35" i="10"/>
  <c r="P36" i="10"/>
  <c r="P37" i="10"/>
  <c r="P38" i="10"/>
  <c r="P32" i="10"/>
  <c r="P28" i="10"/>
  <c r="P29" i="10"/>
  <c r="P30" i="10"/>
  <c r="P31" i="10"/>
  <c r="P27" i="10"/>
  <c r="P26" i="10"/>
  <c r="P25" i="10"/>
  <c r="P24" i="10"/>
  <c r="P23" i="10"/>
  <c r="P13" i="10"/>
  <c r="P14" i="10"/>
  <c r="P15" i="10"/>
  <c r="P16" i="10"/>
  <c r="P17" i="10"/>
  <c r="P18" i="10"/>
  <c r="P20" i="10"/>
  <c r="P21" i="10"/>
  <c r="P22" i="10"/>
  <c r="P12" i="10"/>
  <c r="P11" i="10"/>
  <c r="P10" i="10"/>
  <c r="P8" i="10"/>
  <c r="P9" i="10"/>
  <c r="P235" i="7"/>
  <c r="P232" i="7"/>
  <c r="P233" i="7"/>
  <c r="P234" i="7"/>
  <c r="P231" i="7"/>
  <c r="P230" i="7"/>
  <c r="P229" i="7"/>
  <c r="P228" i="7"/>
  <c r="P226" i="7"/>
  <c r="P227" i="7"/>
  <c r="P225" i="7"/>
  <c r="P221" i="7"/>
  <c r="P222" i="7"/>
  <c r="P223" i="7"/>
  <c r="P224" i="7"/>
  <c r="P220" i="7"/>
  <c r="P213" i="7"/>
  <c r="P214" i="7"/>
  <c r="P215" i="7"/>
  <c r="P216" i="7"/>
  <c r="P217" i="7"/>
  <c r="P218" i="7"/>
  <c r="P219" i="7"/>
  <c r="P212" i="7"/>
  <c r="P211" i="7"/>
  <c r="P207" i="7"/>
  <c r="P208" i="7"/>
  <c r="P209" i="7"/>
  <c r="P210" i="7"/>
  <c r="P206" i="7"/>
  <c r="P204" i="7"/>
  <c r="P205" i="7"/>
  <c r="P192" i="7"/>
  <c r="P193" i="7"/>
  <c r="P194" i="7"/>
  <c r="P195" i="7"/>
  <c r="P196" i="7"/>
  <c r="P191" i="7"/>
  <c r="P190" i="7"/>
  <c r="P189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75" i="7"/>
  <c r="P167" i="7"/>
  <c r="P168" i="7"/>
  <c r="P169" i="7"/>
  <c r="P170" i="7"/>
  <c r="P171" i="7"/>
  <c r="P172" i="7"/>
  <c r="P173" i="7"/>
  <c r="P174" i="7"/>
  <c r="P165" i="7"/>
  <c r="P166" i="7"/>
  <c r="P153" i="7"/>
  <c r="P154" i="7"/>
  <c r="P155" i="7"/>
  <c r="P156" i="7"/>
  <c r="P157" i="7"/>
  <c r="P152" i="7"/>
  <c r="P151" i="7"/>
  <c r="P150" i="7"/>
  <c r="P139" i="7"/>
  <c r="P140" i="7"/>
  <c r="P141" i="7"/>
  <c r="P142" i="7"/>
  <c r="P143" i="7"/>
  <c r="P144" i="7"/>
  <c r="P145" i="7"/>
  <c r="P146" i="7"/>
  <c r="P147" i="7"/>
  <c r="P148" i="7"/>
  <c r="P149" i="7"/>
  <c r="P138" i="7"/>
  <c r="P129" i="7"/>
  <c r="P130" i="7"/>
  <c r="P131" i="7"/>
  <c r="P132" i="7"/>
  <c r="P133" i="7"/>
  <c r="P134" i="7"/>
  <c r="P135" i="7"/>
  <c r="P136" i="7"/>
  <c r="P137" i="7"/>
  <c r="P128" i="7"/>
  <c r="P126" i="7"/>
  <c r="P127" i="7"/>
  <c r="P117" i="7"/>
  <c r="P118" i="7"/>
  <c r="P116" i="7"/>
  <c r="P114" i="7"/>
  <c r="P115" i="7"/>
  <c r="P113" i="7"/>
  <c r="P112" i="7"/>
  <c r="P111" i="7"/>
  <c r="P107" i="7"/>
  <c r="P108" i="7"/>
  <c r="P109" i="7"/>
  <c r="P110" i="7"/>
  <c r="P106" i="7"/>
  <c r="P104" i="7"/>
  <c r="P105" i="7"/>
  <c r="P103" i="7"/>
  <c r="P102" i="7"/>
  <c r="P101" i="7"/>
  <c r="P100" i="7"/>
  <c r="P99" i="7"/>
  <c r="P92" i="7"/>
  <c r="P93" i="7"/>
  <c r="P94" i="7"/>
  <c r="P95" i="7"/>
  <c r="P96" i="7"/>
  <c r="P97" i="7"/>
  <c r="P98" i="7"/>
  <c r="P91" i="7"/>
  <c r="P90" i="7"/>
  <c r="P89" i="7"/>
  <c r="P87" i="7"/>
  <c r="P88" i="7"/>
  <c r="P75" i="7"/>
  <c r="P76" i="7"/>
  <c r="P77" i="7"/>
  <c r="P78" i="7"/>
  <c r="P79" i="7"/>
  <c r="P74" i="7"/>
  <c r="P73" i="7"/>
  <c r="P72" i="7"/>
  <c r="P65" i="7"/>
  <c r="P66" i="7"/>
  <c r="P67" i="7"/>
  <c r="P68" i="7"/>
  <c r="P69" i="7"/>
  <c r="P70" i="7"/>
  <c r="P71" i="7"/>
  <c r="P64" i="7"/>
  <c r="P63" i="7"/>
  <c r="P61" i="7"/>
  <c r="P62" i="7"/>
  <c r="P60" i="7"/>
  <c r="P51" i="7"/>
  <c r="P52" i="7"/>
  <c r="P53" i="7"/>
  <c r="P54" i="7"/>
  <c r="P55" i="7"/>
  <c r="P56" i="7"/>
  <c r="P57" i="7"/>
  <c r="P58" i="7"/>
  <c r="P59" i="7"/>
  <c r="P50" i="7"/>
  <c r="P48" i="7"/>
  <c r="P49" i="7"/>
  <c r="P40" i="7"/>
  <c r="P35" i="7"/>
  <c r="P36" i="7"/>
  <c r="P37" i="7"/>
  <c r="P38" i="7"/>
  <c r="P39" i="7"/>
  <c r="P34" i="7"/>
  <c r="P33" i="7"/>
  <c r="P26" i="7"/>
  <c r="P27" i="7"/>
  <c r="P28" i="7"/>
  <c r="P29" i="7"/>
  <c r="P30" i="7"/>
  <c r="P31" i="7"/>
  <c r="P32" i="7"/>
  <c r="P25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11" i="7"/>
  <c r="P9" i="7"/>
  <c r="P10" i="7"/>
  <c r="H107" i="16" l="1"/>
  <c r="I107" i="16" s="1"/>
  <c r="F356" i="2"/>
  <c r="G356" i="2"/>
  <c r="H356" i="2"/>
  <c r="I356" i="2"/>
  <c r="J356" i="2"/>
  <c r="O358" i="2" l="1"/>
  <c r="L24" i="2" l="1"/>
  <c r="M24" i="2"/>
  <c r="O24" i="2"/>
  <c r="N24" i="2"/>
  <c r="Q34" i="20" l="1"/>
  <c r="J233" i="4" l="1"/>
  <c r="J235" i="4" l="1"/>
  <c r="H506" i="8"/>
  <c r="M506" i="8"/>
  <c r="I506" i="8"/>
  <c r="N506" i="8"/>
  <c r="L506" i="8"/>
  <c r="O506" i="8"/>
  <c r="J506" i="8"/>
  <c r="K506" i="8"/>
  <c r="K394" i="8"/>
  <c r="L394" i="8"/>
  <c r="M394" i="8"/>
  <c r="O394" i="8"/>
  <c r="N394" i="8"/>
  <c r="N73" i="23"/>
  <c r="M73" i="23"/>
  <c r="L73" i="23"/>
  <c r="K73" i="23"/>
  <c r="J73" i="23"/>
  <c r="I73" i="23"/>
  <c r="H73" i="23"/>
  <c r="G73" i="23"/>
  <c r="F73" i="23"/>
  <c r="E73" i="23"/>
  <c r="N37" i="23"/>
  <c r="M37" i="23"/>
  <c r="L37" i="23"/>
  <c r="K37" i="23"/>
  <c r="J37" i="23"/>
  <c r="I37" i="23"/>
  <c r="H37" i="23"/>
  <c r="G37" i="23"/>
  <c r="F37" i="23"/>
  <c r="E37" i="23"/>
  <c r="O235" i="7"/>
  <c r="E235" i="7"/>
  <c r="E234" i="7"/>
  <c r="N233" i="7"/>
  <c r="M233" i="7"/>
  <c r="L233" i="7"/>
  <c r="K233" i="7"/>
  <c r="J233" i="7"/>
  <c r="I233" i="7"/>
  <c r="H233" i="7"/>
  <c r="G233" i="7"/>
  <c r="F233" i="7"/>
  <c r="E233" i="7"/>
  <c r="N232" i="7"/>
  <c r="M232" i="7"/>
  <c r="L232" i="7"/>
  <c r="K232" i="7"/>
  <c r="J232" i="7"/>
  <c r="I232" i="7"/>
  <c r="H232" i="7"/>
  <c r="G232" i="7"/>
  <c r="F232" i="7"/>
  <c r="E232" i="7"/>
  <c r="O231" i="7"/>
  <c r="N231" i="7"/>
  <c r="M231" i="7"/>
  <c r="L231" i="7"/>
  <c r="K231" i="7"/>
  <c r="J231" i="7"/>
  <c r="I231" i="7"/>
  <c r="H231" i="7"/>
  <c r="G231" i="7"/>
  <c r="F231" i="7"/>
  <c r="E231" i="7"/>
  <c r="O230" i="7"/>
  <c r="N230" i="7"/>
  <c r="M230" i="7"/>
  <c r="L230" i="7"/>
  <c r="K230" i="7"/>
  <c r="H230" i="7"/>
  <c r="G230" i="7"/>
  <c r="F230" i="7"/>
  <c r="E230" i="7"/>
  <c r="E229" i="7"/>
  <c r="O228" i="7"/>
  <c r="N228" i="7"/>
  <c r="M228" i="7"/>
  <c r="L228" i="7"/>
  <c r="K228" i="7"/>
  <c r="J228" i="7"/>
  <c r="I228" i="7"/>
  <c r="H228" i="7"/>
  <c r="G228" i="7"/>
  <c r="F228" i="7"/>
  <c r="E228" i="7"/>
  <c r="E227" i="7"/>
  <c r="N226" i="7"/>
  <c r="M226" i="7"/>
  <c r="L226" i="7"/>
  <c r="K226" i="7"/>
  <c r="J226" i="7"/>
  <c r="I226" i="7"/>
  <c r="H226" i="7"/>
  <c r="G226" i="7"/>
  <c r="F226" i="7"/>
  <c r="E226" i="7"/>
  <c r="O225" i="7"/>
  <c r="N225" i="7"/>
  <c r="M225" i="7"/>
  <c r="L225" i="7"/>
  <c r="K225" i="7"/>
  <c r="J225" i="7"/>
  <c r="I225" i="7"/>
  <c r="H225" i="7"/>
  <c r="G225" i="7"/>
  <c r="F225" i="7"/>
  <c r="E225" i="7"/>
  <c r="E224" i="7"/>
  <c r="N223" i="7"/>
  <c r="M223" i="7"/>
  <c r="L223" i="7"/>
  <c r="K223" i="7"/>
  <c r="J223" i="7"/>
  <c r="I223" i="7"/>
  <c r="H223" i="7"/>
  <c r="G223" i="7"/>
  <c r="F223" i="7"/>
  <c r="E223" i="7"/>
  <c r="N222" i="7"/>
  <c r="M222" i="7"/>
  <c r="L222" i="7"/>
  <c r="K222" i="7"/>
  <c r="J222" i="7"/>
  <c r="I222" i="7"/>
  <c r="H222" i="7"/>
  <c r="G222" i="7"/>
  <c r="F222" i="7"/>
  <c r="E222" i="7"/>
  <c r="E221" i="7"/>
  <c r="O220" i="7"/>
  <c r="N220" i="7"/>
  <c r="M220" i="7"/>
  <c r="L220" i="7"/>
  <c r="K220" i="7"/>
  <c r="J220" i="7"/>
  <c r="I220" i="7"/>
  <c r="H220" i="7"/>
  <c r="G220" i="7"/>
  <c r="F220" i="7"/>
  <c r="E220" i="7"/>
  <c r="N219" i="7"/>
  <c r="M219" i="7"/>
  <c r="L219" i="7"/>
  <c r="K219" i="7"/>
  <c r="J219" i="7"/>
  <c r="I219" i="7"/>
  <c r="H219" i="7"/>
  <c r="G219" i="7"/>
  <c r="F219" i="7"/>
  <c r="E219" i="7"/>
  <c r="E218" i="7"/>
  <c r="I217" i="7"/>
  <c r="H217" i="7"/>
  <c r="G217" i="7"/>
  <c r="F217" i="7"/>
  <c r="E217" i="7"/>
  <c r="M216" i="7"/>
  <c r="L216" i="7"/>
  <c r="K216" i="7"/>
  <c r="J216" i="7"/>
  <c r="I216" i="7"/>
  <c r="H216" i="7"/>
  <c r="G216" i="7"/>
  <c r="F216" i="7"/>
  <c r="E216" i="7"/>
  <c r="E215" i="7"/>
  <c r="E214" i="7"/>
  <c r="J213" i="7"/>
  <c r="I213" i="7"/>
  <c r="H213" i="7"/>
  <c r="G213" i="7"/>
  <c r="F213" i="7"/>
  <c r="E213" i="7"/>
  <c r="O212" i="7"/>
  <c r="N212" i="7"/>
  <c r="M212" i="7"/>
  <c r="L212" i="7"/>
  <c r="K212" i="7"/>
  <c r="J212" i="7"/>
  <c r="I212" i="7"/>
  <c r="H212" i="7"/>
  <c r="G212" i="7"/>
  <c r="F212" i="7"/>
  <c r="E212" i="7"/>
  <c r="O211" i="7"/>
  <c r="N211" i="7"/>
  <c r="M211" i="7"/>
  <c r="L211" i="7"/>
  <c r="K211" i="7"/>
  <c r="J211" i="7"/>
  <c r="I211" i="7"/>
  <c r="H211" i="7"/>
  <c r="G211" i="7"/>
  <c r="F211" i="7"/>
  <c r="E211" i="7"/>
  <c r="E210" i="7"/>
  <c r="E209" i="7"/>
  <c r="O208" i="7"/>
  <c r="N208" i="7"/>
  <c r="M208" i="7"/>
  <c r="L208" i="7"/>
  <c r="K208" i="7"/>
  <c r="J208" i="7"/>
  <c r="I208" i="7"/>
  <c r="H208" i="7"/>
  <c r="G208" i="7"/>
  <c r="F208" i="7"/>
  <c r="E208" i="7"/>
  <c r="E207" i="7"/>
  <c r="O206" i="7"/>
  <c r="N206" i="7"/>
  <c r="M206" i="7"/>
  <c r="L206" i="7"/>
  <c r="K206" i="7"/>
  <c r="J206" i="7"/>
  <c r="I206" i="7"/>
  <c r="H206" i="7"/>
  <c r="G206" i="7"/>
  <c r="F206" i="7"/>
  <c r="E206" i="7"/>
  <c r="E205" i="7"/>
  <c r="N204" i="7"/>
  <c r="M204" i="7"/>
  <c r="L204" i="7"/>
  <c r="K204" i="7"/>
  <c r="J204" i="7"/>
  <c r="I204" i="7"/>
  <c r="H204" i="7"/>
  <c r="G204" i="7"/>
  <c r="F204" i="7"/>
  <c r="E204" i="7"/>
  <c r="G203" i="7"/>
  <c r="H203" i="7" s="1"/>
  <c r="I203" i="7" s="1"/>
  <c r="J203" i="7" s="1"/>
  <c r="K203" i="7" s="1"/>
  <c r="L203" i="7" s="1"/>
  <c r="M203" i="7" s="1"/>
  <c r="N203" i="7" s="1"/>
  <c r="O203" i="7" s="1"/>
  <c r="P203" i="7" s="1"/>
  <c r="N196" i="7"/>
  <c r="M196" i="7"/>
  <c r="L196" i="7"/>
  <c r="K196" i="7"/>
  <c r="J196" i="7"/>
  <c r="I196" i="7"/>
  <c r="H196" i="7"/>
  <c r="G196" i="7"/>
  <c r="F196" i="7"/>
  <c r="O194" i="7"/>
  <c r="N194" i="7"/>
  <c r="M194" i="7"/>
  <c r="L194" i="7"/>
  <c r="K194" i="7"/>
  <c r="J194" i="7"/>
  <c r="I194" i="7"/>
  <c r="H194" i="7"/>
  <c r="G194" i="7"/>
  <c r="F194" i="7"/>
  <c r="N193" i="7"/>
  <c r="M193" i="7"/>
  <c r="L193" i="7"/>
  <c r="K193" i="7"/>
  <c r="J193" i="7"/>
  <c r="I193" i="7"/>
  <c r="H193" i="7"/>
  <c r="G193" i="7"/>
  <c r="F193" i="7"/>
  <c r="N192" i="7"/>
  <c r="M192" i="7"/>
  <c r="L192" i="7"/>
  <c r="K192" i="7"/>
  <c r="J192" i="7"/>
  <c r="I192" i="7"/>
  <c r="H192" i="7"/>
  <c r="G192" i="7"/>
  <c r="F192" i="7"/>
  <c r="O191" i="7"/>
  <c r="N191" i="7"/>
  <c r="M191" i="7"/>
  <c r="L191" i="7"/>
  <c r="K191" i="7"/>
  <c r="J191" i="7"/>
  <c r="I191" i="7"/>
  <c r="H191" i="7"/>
  <c r="G191" i="7"/>
  <c r="F191" i="7"/>
  <c r="O189" i="7"/>
  <c r="N189" i="7"/>
  <c r="M189" i="7"/>
  <c r="L189" i="7"/>
  <c r="K189" i="7"/>
  <c r="J189" i="7"/>
  <c r="I189" i="7"/>
  <c r="H189" i="7"/>
  <c r="G189" i="7"/>
  <c r="F189" i="7"/>
  <c r="N187" i="7"/>
  <c r="M187" i="7"/>
  <c r="L187" i="7"/>
  <c r="K187" i="7"/>
  <c r="J187" i="7"/>
  <c r="I187" i="7"/>
  <c r="H187" i="7"/>
  <c r="G187" i="7"/>
  <c r="F187" i="7"/>
  <c r="N186" i="7"/>
  <c r="M186" i="7"/>
  <c r="L186" i="7"/>
  <c r="K186" i="7"/>
  <c r="J186" i="7"/>
  <c r="I186" i="7"/>
  <c r="H186" i="7"/>
  <c r="G186" i="7"/>
  <c r="F186" i="7"/>
  <c r="N184" i="7"/>
  <c r="M184" i="7"/>
  <c r="L184" i="7"/>
  <c r="K184" i="7"/>
  <c r="J184" i="7"/>
  <c r="I184" i="7"/>
  <c r="H184" i="7"/>
  <c r="G184" i="7"/>
  <c r="F184" i="7"/>
  <c r="N183" i="7"/>
  <c r="M183" i="7"/>
  <c r="L183" i="7"/>
  <c r="K183" i="7"/>
  <c r="J183" i="7"/>
  <c r="I183" i="7"/>
  <c r="H183" i="7"/>
  <c r="G183" i="7"/>
  <c r="F183" i="7"/>
  <c r="N181" i="7"/>
  <c r="M181" i="7"/>
  <c r="L181" i="7"/>
  <c r="K181" i="7"/>
  <c r="J181" i="7"/>
  <c r="I181" i="7"/>
  <c r="H181" i="7"/>
  <c r="G181" i="7"/>
  <c r="F181" i="7"/>
  <c r="N180" i="7"/>
  <c r="M180" i="7"/>
  <c r="L180" i="7"/>
  <c r="K180" i="7"/>
  <c r="J180" i="7"/>
  <c r="I180" i="7"/>
  <c r="H180" i="7"/>
  <c r="G180" i="7"/>
  <c r="F180" i="7"/>
  <c r="N179" i="7"/>
  <c r="M179" i="7"/>
  <c r="L179" i="7"/>
  <c r="K179" i="7"/>
  <c r="J179" i="7"/>
  <c r="I179" i="7"/>
  <c r="H179" i="7"/>
  <c r="G179" i="7"/>
  <c r="F179" i="7"/>
  <c r="N178" i="7"/>
  <c r="M178" i="7"/>
  <c r="L178" i="7"/>
  <c r="K178" i="7"/>
  <c r="J178" i="7"/>
  <c r="I178" i="7"/>
  <c r="H178" i="7"/>
  <c r="G178" i="7"/>
  <c r="F178" i="7"/>
  <c r="M177" i="7"/>
  <c r="L177" i="7"/>
  <c r="K177" i="7"/>
  <c r="J177" i="7"/>
  <c r="I177" i="7"/>
  <c r="H177" i="7"/>
  <c r="G177" i="7"/>
  <c r="F177" i="7"/>
  <c r="O175" i="7"/>
  <c r="N175" i="7"/>
  <c r="M175" i="7"/>
  <c r="L175" i="7"/>
  <c r="K175" i="7"/>
  <c r="J175" i="7"/>
  <c r="I175" i="7"/>
  <c r="H175" i="7"/>
  <c r="G175" i="7"/>
  <c r="F175" i="7"/>
  <c r="O173" i="7"/>
  <c r="N173" i="7"/>
  <c r="M173" i="7"/>
  <c r="L173" i="7"/>
  <c r="K173" i="7"/>
  <c r="J173" i="7"/>
  <c r="I173" i="7"/>
  <c r="H173" i="7"/>
  <c r="G173" i="7"/>
  <c r="F173" i="7"/>
  <c r="N171" i="7"/>
  <c r="M171" i="7"/>
  <c r="L171" i="7"/>
  <c r="K171" i="7"/>
  <c r="J171" i="7"/>
  <c r="I171" i="7"/>
  <c r="H171" i="7"/>
  <c r="G171" i="7"/>
  <c r="F171" i="7"/>
  <c r="N169" i="7"/>
  <c r="M169" i="7"/>
  <c r="L169" i="7"/>
  <c r="K169" i="7"/>
  <c r="J169" i="7"/>
  <c r="I169" i="7"/>
  <c r="H169" i="7"/>
  <c r="G169" i="7"/>
  <c r="F169" i="7"/>
  <c r="N168" i="7"/>
  <c r="M168" i="7"/>
  <c r="L168" i="7"/>
  <c r="K168" i="7"/>
  <c r="J168" i="7"/>
  <c r="I168" i="7"/>
  <c r="H168" i="7"/>
  <c r="G168" i="7"/>
  <c r="F168" i="7"/>
  <c r="N167" i="7"/>
  <c r="M167" i="7"/>
  <c r="L167" i="7"/>
  <c r="K167" i="7"/>
  <c r="J167" i="7"/>
  <c r="I167" i="7"/>
  <c r="H167" i="7"/>
  <c r="G167" i="7"/>
  <c r="F167" i="7"/>
  <c r="G166" i="7"/>
  <c r="F166" i="7"/>
  <c r="O165" i="7"/>
  <c r="N165" i="7"/>
  <c r="M165" i="7"/>
  <c r="L165" i="7"/>
  <c r="K165" i="7"/>
  <c r="J165" i="7"/>
  <c r="I165" i="7"/>
  <c r="H165" i="7"/>
  <c r="G165" i="7"/>
  <c r="F165" i="7"/>
  <c r="G164" i="7"/>
  <c r="H164" i="7" s="1"/>
  <c r="I164" i="7" s="1"/>
  <c r="J164" i="7" s="1"/>
  <c r="K164" i="7" s="1"/>
  <c r="L164" i="7" s="1"/>
  <c r="M164" i="7" s="1"/>
  <c r="N164" i="7" s="1"/>
  <c r="O164" i="7" s="1"/>
  <c r="P164" i="7" s="1"/>
  <c r="N157" i="7"/>
  <c r="M157" i="7"/>
  <c r="L157" i="7"/>
  <c r="K157" i="7"/>
  <c r="J157" i="7"/>
  <c r="I157" i="7"/>
  <c r="H157" i="7"/>
  <c r="G157" i="7"/>
  <c r="F157" i="7"/>
  <c r="F156" i="7"/>
  <c r="O155" i="7"/>
  <c r="N155" i="7"/>
  <c r="M155" i="7"/>
  <c r="L155" i="7"/>
  <c r="K155" i="7"/>
  <c r="J155" i="7"/>
  <c r="I155" i="7"/>
  <c r="H155" i="7"/>
  <c r="G155" i="7"/>
  <c r="F155" i="7"/>
  <c r="N154" i="7"/>
  <c r="M154" i="7"/>
  <c r="L154" i="7"/>
  <c r="K154" i="7"/>
  <c r="J154" i="7"/>
  <c r="I154" i="7"/>
  <c r="H154" i="7"/>
  <c r="G154" i="7"/>
  <c r="F154" i="7"/>
  <c r="O152" i="7"/>
  <c r="N152" i="7"/>
  <c r="M152" i="7"/>
  <c r="L152" i="7"/>
  <c r="H152" i="7"/>
  <c r="G152" i="7"/>
  <c r="F152" i="7"/>
  <c r="O150" i="7"/>
  <c r="N150" i="7"/>
  <c r="M150" i="7"/>
  <c r="L150" i="7"/>
  <c r="K150" i="7"/>
  <c r="J150" i="7"/>
  <c r="I150" i="7"/>
  <c r="H150" i="7"/>
  <c r="G150" i="7"/>
  <c r="F150" i="7"/>
  <c r="N148" i="7"/>
  <c r="M148" i="7"/>
  <c r="L148" i="7"/>
  <c r="K148" i="7"/>
  <c r="J148" i="7"/>
  <c r="I148" i="7"/>
  <c r="H148" i="7"/>
  <c r="G148" i="7"/>
  <c r="F148" i="7"/>
  <c r="O147" i="7"/>
  <c r="N147" i="7"/>
  <c r="M147" i="7"/>
  <c r="L147" i="7"/>
  <c r="K147" i="7"/>
  <c r="J147" i="7"/>
  <c r="I147" i="7"/>
  <c r="H147" i="7"/>
  <c r="G147" i="7"/>
  <c r="F147" i="7"/>
  <c r="N145" i="7"/>
  <c r="M145" i="7"/>
  <c r="L145" i="7"/>
  <c r="K145" i="7"/>
  <c r="J145" i="7"/>
  <c r="I145" i="7"/>
  <c r="H145" i="7"/>
  <c r="G145" i="7"/>
  <c r="F145" i="7"/>
  <c r="N144" i="7"/>
  <c r="M144" i="7"/>
  <c r="L144" i="7"/>
  <c r="K144" i="7"/>
  <c r="J144" i="7"/>
  <c r="I144" i="7"/>
  <c r="H144" i="7"/>
  <c r="G144" i="7"/>
  <c r="F144" i="7"/>
  <c r="O142" i="7"/>
  <c r="N142" i="7"/>
  <c r="M142" i="7"/>
  <c r="L142" i="7"/>
  <c r="K142" i="7"/>
  <c r="J142" i="7"/>
  <c r="I142" i="7"/>
  <c r="H142" i="7"/>
  <c r="G142" i="7"/>
  <c r="F142" i="7"/>
  <c r="O141" i="7"/>
  <c r="N141" i="7"/>
  <c r="M141" i="7"/>
  <c r="L141" i="7"/>
  <c r="K141" i="7"/>
  <c r="J141" i="7"/>
  <c r="I141" i="7"/>
  <c r="H141" i="7"/>
  <c r="G141" i="7"/>
  <c r="F141" i="7"/>
  <c r="O138" i="7"/>
  <c r="N138" i="7"/>
  <c r="M138" i="7"/>
  <c r="L138" i="7"/>
  <c r="K138" i="7"/>
  <c r="J138" i="7"/>
  <c r="I138" i="7"/>
  <c r="H138" i="7"/>
  <c r="G138" i="7"/>
  <c r="F138" i="7"/>
  <c r="O133" i="7"/>
  <c r="N133" i="7"/>
  <c r="M133" i="7"/>
  <c r="L133" i="7"/>
  <c r="K133" i="7"/>
  <c r="J133" i="7"/>
  <c r="I133" i="7"/>
  <c r="H133" i="7"/>
  <c r="G133" i="7"/>
  <c r="F133" i="7"/>
  <c r="O130" i="7"/>
  <c r="N130" i="7"/>
  <c r="M130" i="7"/>
  <c r="L130" i="7"/>
  <c r="K130" i="7"/>
  <c r="J130" i="7"/>
  <c r="I130" i="7"/>
  <c r="H130" i="7"/>
  <c r="G130" i="7"/>
  <c r="F130" i="7"/>
  <c r="O128" i="7"/>
  <c r="N128" i="7"/>
  <c r="M128" i="7"/>
  <c r="L128" i="7"/>
  <c r="K128" i="7"/>
  <c r="J128" i="7"/>
  <c r="I128" i="7"/>
  <c r="H128" i="7"/>
  <c r="G128" i="7"/>
  <c r="F128" i="7"/>
  <c r="G125" i="7"/>
  <c r="H125" i="7" s="1"/>
  <c r="I125" i="7" s="1"/>
  <c r="J125" i="7" s="1"/>
  <c r="K125" i="7" s="1"/>
  <c r="L125" i="7" s="1"/>
  <c r="M125" i="7" s="1"/>
  <c r="N125" i="7" s="1"/>
  <c r="O125" i="7" s="1"/>
  <c r="P125" i="7" s="1"/>
  <c r="O116" i="7"/>
  <c r="N116" i="7"/>
  <c r="M116" i="7"/>
  <c r="L116" i="7"/>
  <c r="K116" i="7"/>
  <c r="J116" i="7"/>
  <c r="I116" i="7"/>
  <c r="H116" i="7"/>
  <c r="G116" i="7"/>
  <c r="F116" i="7"/>
  <c r="N115" i="7"/>
  <c r="M115" i="7"/>
  <c r="L115" i="7"/>
  <c r="K115" i="7"/>
  <c r="J115" i="7"/>
  <c r="I115" i="7"/>
  <c r="H115" i="7"/>
  <c r="G115" i="7"/>
  <c r="F115" i="7"/>
  <c r="O113" i="7"/>
  <c r="N113" i="7"/>
  <c r="M113" i="7"/>
  <c r="L113" i="7"/>
  <c r="K113" i="7"/>
  <c r="H113" i="7"/>
  <c r="G113" i="7"/>
  <c r="F113" i="7"/>
  <c r="O111" i="7"/>
  <c r="N111" i="7"/>
  <c r="M111" i="7"/>
  <c r="L111" i="7"/>
  <c r="K111" i="7"/>
  <c r="J111" i="7"/>
  <c r="I111" i="7"/>
  <c r="H111" i="7"/>
  <c r="G111" i="7"/>
  <c r="F111" i="7"/>
  <c r="N109" i="7"/>
  <c r="M109" i="7"/>
  <c r="L109" i="7"/>
  <c r="K109" i="7"/>
  <c r="J109" i="7"/>
  <c r="I109" i="7"/>
  <c r="H109" i="7"/>
  <c r="G109" i="7"/>
  <c r="F109" i="7"/>
  <c r="O108" i="7"/>
  <c r="N108" i="7"/>
  <c r="M108" i="7"/>
  <c r="L108" i="7"/>
  <c r="K108" i="7"/>
  <c r="J108" i="7"/>
  <c r="I108" i="7"/>
  <c r="H108" i="7"/>
  <c r="G108" i="7"/>
  <c r="F108" i="7"/>
  <c r="O106" i="7"/>
  <c r="N106" i="7"/>
  <c r="M106" i="7"/>
  <c r="L106" i="7"/>
  <c r="K106" i="7"/>
  <c r="J106" i="7"/>
  <c r="I106" i="7"/>
  <c r="H106" i="7"/>
  <c r="G106" i="7"/>
  <c r="F106" i="7"/>
  <c r="N105" i="7"/>
  <c r="M105" i="7"/>
  <c r="L105" i="7"/>
  <c r="K105" i="7"/>
  <c r="J105" i="7"/>
  <c r="I105" i="7"/>
  <c r="H105" i="7"/>
  <c r="G105" i="7"/>
  <c r="F105" i="7"/>
  <c r="O103" i="7"/>
  <c r="N103" i="7"/>
  <c r="M103" i="7"/>
  <c r="L103" i="7"/>
  <c r="K103" i="7"/>
  <c r="J103" i="7"/>
  <c r="I103" i="7"/>
  <c r="H103" i="7"/>
  <c r="G103" i="7"/>
  <c r="F103" i="7"/>
  <c r="O102" i="7"/>
  <c r="N102" i="7"/>
  <c r="M102" i="7"/>
  <c r="L102" i="7"/>
  <c r="K102" i="7"/>
  <c r="J102" i="7"/>
  <c r="I102" i="7"/>
  <c r="H102" i="7"/>
  <c r="G102" i="7"/>
  <c r="F102" i="7"/>
  <c r="O101" i="7"/>
  <c r="N101" i="7"/>
  <c r="M101" i="7"/>
  <c r="L101" i="7"/>
  <c r="K101" i="7"/>
  <c r="J101" i="7"/>
  <c r="I101" i="7"/>
  <c r="H101" i="7"/>
  <c r="G101" i="7"/>
  <c r="F101" i="7"/>
  <c r="O99" i="7"/>
  <c r="N99" i="7"/>
  <c r="M99" i="7"/>
  <c r="L99" i="7"/>
  <c r="K99" i="7"/>
  <c r="J99" i="7"/>
  <c r="I99" i="7"/>
  <c r="H99" i="7"/>
  <c r="G99" i="7"/>
  <c r="F99" i="7"/>
  <c r="O94" i="7"/>
  <c r="N94" i="7"/>
  <c r="M94" i="7"/>
  <c r="L94" i="7"/>
  <c r="K94" i="7"/>
  <c r="J94" i="7"/>
  <c r="I94" i="7"/>
  <c r="H94" i="7"/>
  <c r="G94" i="7"/>
  <c r="F94" i="7"/>
  <c r="O91" i="7"/>
  <c r="N91" i="7"/>
  <c r="M91" i="7"/>
  <c r="L91" i="7"/>
  <c r="K91" i="7"/>
  <c r="J91" i="7"/>
  <c r="I91" i="7"/>
  <c r="H91" i="7"/>
  <c r="G91" i="7"/>
  <c r="F91" i="7"/>
  <c r="O89" i="7"/>
  <c r="N89" i="7"/>
  <c r="M89" i="7"/>
  <c r="L89" i="7"/>
  <c r="K89" i="7"/>
  <c r="J89" i="7"/>
  <c r="I89" i="7"/>
  <c r="H89" i="7"/>
  <c r="G89" i="7"/>
  <c r="F89" i="7"/>
  <c r="O87" i="7"/>
  <c r="N87" i="7"/>
  <c r="M87" i="7"/>
  <c r="L87" i="7"/>
  <c r="K87" i="7"/>
  <c r="J87" i="7"/>
  <c r="I87" i="7"/>
  <c r="H87" i="7"/>
  <c r="G87" i="7"/>
  <c r="F87" i="7"/>
  <c r="G86" i="7"/>
  <c r="H86" i="7" s="1"/>
  <c r="I86" i="7" s="1"/>
  <c r="J86" i="7" s="1"/>
  <c r="K86" i="7" s="1"/>
  <c r="L86" i="7" s="1"/>
  <c r="M86" i="7" s="1"/>
  <c r="N86" i="7" s="1"/>
  <c r="O86" i="7" s="1"/>
  <c r="P86" i="7" s="1"/>
  <c r="O79" i="7"/>
  <c r="N79" i="7"/>
  <c r="M79" i="7"/>
  <c r="L79" i="7"/>
  <c r="K79" i="7"/>
  <c r="J79" i="7"/>
  <c r="I79" i="7"/>
  <c r="H79" i="7"/>
  <c r="G79" i="7"/>
  <c r="F79" i="7"/>
  <c r="N77" i="7"/>
  <c r="M77" i="7"/>
  <c r="L77" i="7"/>
  <c r="K77" i="7"/>
  <c r="J77" i="7"/>
  <c r="I77" i="7"/>
  <c r="H77" i="7"/>
  <c r="G77" i="7"/>
  <c r="F77" i="7"/>
  <c r="N76" i="7"/>
  <c r="M76" i="7"/>
  <c r="L76" i="7"/>
  <c r="K76" i="7"/>
  <c r="J76" i="7"/>
  <c r="I76" i="7"/>
  <c r="H76" i="7"/>
  <c r="G76" i="7"/>
  <c r="F76" i="7"/>
  <c r="O74" i="7"/>
  <c r="N74" i="7"/>
  <c r="M74" i="7"/>
  <c r="L74" i="7"/>
  <c r="H74" i="7"/>
  <c r="G74" i="7"/>
  <c r="F74" i="7"/>
  <c r="O72" i="7"/>
  <c r="N72" i="7"/>
  <c r="M72" i="7"/>
  <c r="L72" i="7"/>
  <c r="K72" i="7"/>
  <c r="J72" i="7"/>
  <c r="I72" i="7"/>
  <c r="H72" i="7"/>
  <c r="G72" i="7"/>
  <c r="F72" i="7"/>
  <c r="N70" i="7"/>
  <c r="M70" i="7"/>
  <c r="L70" i="7"/>
  <c r="K70" i="7"/>
  <c r="J70" i="7"/>
  <c r="I70" i="7"/>
  <c r="H70" i="7"/>
  <c r="G70" i="7"/>
  <c r="F70" i="7"/>
  <c r="N69" i="7"/>
  <c r="M69" i="7"/>
  <c r="L69" i="7"/>
  <c r="K69" i="7"/>
  <c r="J69" i="7"/>
  <c r="I69" i="7"/>
  <c r="H69" i="7"/>
  <c r="G69" i="7"/>
  <c r="F69" i="7"/>
  <c r="O67" i="7"/>
  <c r="N67" i="7"/>
  <c r="M67" i="7"/>
  <c r="L67" i="7"/>
  <c r="K67" i="7"/>
  <c r="J67" i="7"/>
  <c r="I67" i="7"/>
  <c r="H67" i="7"/>
  <c r="G67" i="7"/>
  <c r="F67" i="7"/>
  <c r="O66" i="7"/>
  <c r="N66" i="7"/>
  <c r="M66" i="7"/>
  <c r="L66" i="7"/>
  <c r="K66" i="7"/>
  <c r="J66" i="7"/>
  <c r="I66" i="7"/>
  <c r="H66" i="7"/>
  <c r="G66" i="7"/>
  <c r="F66" i="7"/>
  <c r="O64" i="7"/>
  <c r="N64" i="7"/>
  <c r="M64" i="7"/>
  <c r="L64" i="7"/>
  <c r="K64" i="7"/>
  <c r="J64" i="7"/>
  <c r="I64" i="7"/>
  <c r="H64" i="7"/>
  <c r="G64" i="7"/>
  <c r="F64" i="7"/>
  <c r="O63" i="7"/>
  <c r="N63" i="7"/>
  <c r="M63" i="7"/>
  <c r="L63" i="7"/>
  <c r="K63" i="7"/>
  <c r="J63" i="7"/>
  <c r="I63" i="7"/>
  <c r="H63" i="7"/>
  <c r="G63" i="7"/>
  <c r="F63" i="7"/>
  <c r="O60" i="7"/>
  <c r="N60" i="7"/>
  <c r="M60" i="7"/>
  <c r="L60" i="7"/>
  <c r="K60" i="7"/>
  <c r="J60" i="7"/>
  <c r="I60" i="7"/>
  <c r="H60" i="7"/>
  <c r="G60" i="7"/>
  <c r="F60" i="7"/>
  <c r="N55" i="7"/>
  <c r="M55" i="7"/>
  <c r="L55" i="7"/>
  <c r="K55" i="7"/>
  <c r="J55" i="7"/>
  <c r="I55" i="7"/>
  <c r="H55" i="7"/>
  <c r="G55" i="7"/>
  <c r="F55" i="7"/>
  <c r="O52" i="7"/>
  <c r="N52" i="7"/>
  <c r="M52" i="7"/>
  <c r="L52" i="7"/>
  <c r="K52" i="7"/>
  <c r="J52" i="7"/>
  <c r="I52" i="7"/>
  <c r="H52" i="7"/>
  <c r="G52" i="7"/>
  <c r="F52" i="7"/>
  <c r="O50" i="7"/>
  <c r="N50" i="7"/>
  <c r="M50" i="7"/>
  <c r="L50" i="7"/>
  <c r="K50" i="7"/>
  <c r="J50" i="7"/>
  <c r="I50" i="7"/>
  <c r="H50" i="7"/>
  <c r="G50" i="7"/>
  <c r="F50" i="7"/>
  <c r="O48" i="7"/>
  <c r="N48" i="7"/>
  <c r="M48" i="7"/>
  <c r="L48" i="7"/>
  <c r="K48" i="7"/>
  <c r="J48" i="7"/>
  <c r="I48" i="7"/>
  <c r="H48" i="7"/>
  <c r="G48" i="7"/>
  <c r="F48" i="7"/>
  <c r="G47" i="7"/>
  <c r="H47" i="7" s="1"/>
  <c r="I47" i="7" s="1"/>
  <c r="J47" i="7" s="1"/>
  <c r="K47" i="7" s="1"/>
  <c r="L47" i="7" s="1"/>
  <c r="M47" i="7" s="1"/>
  <c r="N47" i="7" s="1"/>
  <c r="O47" i="7" s="1"/>
  <c r="P47" i="7" s="1"/>
  <c r="O40" i="7"/>
  <c r="O38" i="7"/>
  <c r="N38" i="7"/>
  <c r="M38" i="7"/>
  <c r="L38" i="7"/>
  <c r="K38" i="7"/>
  <c r="J38" i="7"/>
  <c r="I38" i="7"/>
  <c r="H38" i="7"/>
  <c r="G38" i="7"/>
  <c r="F38" i="7"/>
  <c r="N37" i="7"/>
  <c r="M37" i="7"/>
  <c r="L37" i="7"/>
  <c r="K37" i="7"/>
  <c r="J37" i="7"/>
  <c r="I37" i="7"/>
  <c r="H37" i="7"/>
  <c r="G37" i="7"/>
  <c r="F37" i="7"/>
  <c r="N35" i="7"/>
  <c r="M35" i="7"/>
  <c r="L35" i="7"/>
  <c r="K35" i="7"/>
  <c r="J35" i="7"/>
  <c r="I35" i="7"/>
  <c r="H35" i="7"/>
  <c r="G35" i="7"/>
  <c r="F35" i="7"/>
  <c r="O34" i="7"/>
  <c r="N34" i="7"/>
  <c r="M34" i="7"/>
  <c r="L34" i="7"/>
  <c r="K34" i="7"/>
  <c r="J34" i="7"/>
  <c r="I34" i="7"/>
  <c r="H34" i="7"/>
  <c r="G34" i="7"/>
  <c r="F34" i="7"/>
  <c r="O33" i="7"/>
  <c r="N33" i="7"/>
  <c r="M33" i="7"/>
  <c r="L33" i="7"/>
  <c r="K33" i="7"/>
  <c r="J33" i="7"/>
  <c r="I33" i="7"/>
  <c r="H33" i="7"/>
  <c r="G33" i="7"/>
  <c r="F33" i="7"/>
  <c r="N31" i="7"/>
  <c r="M31" i="7"/>
  <c r="L31" i="7"/>
  <c r="K31" i="7"/>
  <c r="J31" i="7"/>
  <c r="I31" i="7"/>
  <c r="H31" i="7"/>
  <c r="G31" i="7"/>
  <c r="F31" i="7"/>
  <c r="O30" i="7"/>
  <c r="N30" i="7"/>
  <c r="M30" i="7"/>
  <c r="L30" i="7"/>
  <c r="K30" i="7"/>
  <c r="J30" i="7"/>
  <c r="I30" i="7"/>
  <c r="H30" i="7"/>
  <c r="G30" i="7"/>
  <c r="F30" i="7"/>
  <c r="N28" i="7"/>
  <c r="M28" i="7"/>
  <c r="L28" i="7"/>
  <c r="K28" i="7"/>
  <c r="J28" i="7"/>
  <c r="I28" i="7"/>
  <c r="H28" i="7"/>
  <c r="G28" i="7"/>
  <c r="F28" i="7"/>
  <c r="N27" i="7"/>
  <c r="M27" i="7"/>
  <c r="L27" i="7"/>
  <c r="K27" i="7"/>
  <c r="J27" i="7"/>
  <c r="I27" i="7"/>
  <c r="H27" i="7"/>
  <c r="G27" i="7"/>
  <c r="F27" i="7"/>
  <c r="O25" i="7"/>
  <c r="N24" i="7"/>
  <c r="M24" i="7"/>
  <c r="L24" i="7"/>
  <c r="K24" i="7"/>
  <c r="J24" i="7"/>
  <c r="I24" i="7"/>
  <c r="H24" i="7"/>
  <c r="G24" i="7"/>
  <c r="F24" i="7"/>
  <c r="N23" i="7"/>
  <c r="M23" i="7"/>
  <c r="L23" i="7"/>
  <c r="K23" i="7"/>
  <c r="J23" i="7"/>
  <c r="I23" i="7"/>
  <c r="H23" i="7"/>
  <c r="G23" i="7"/>
  <c r="F23" i="7"/>
  <c r="K22" i="7"/>
  <c r="J22" i="7"/>
  <c r="I22" i="7"/>
  <c r="H22" i="7"/>
  <c r="G22" i="7"/>
  <c r="M21" i="7"/>
  <c r="L21" i="7"/>
  <c r="K21" i="7"/>
  <c r="J21" i="7"/>
  <c r="I21" i="7"/>
  <c r="H21" i="7"/>
  <c r="G21" i="7"/>
  <c r="F21" i="7"/>
  <c r="O16" i="7"/>
  <c r="N16" i="7"/>
  <c r="M16" i="7"/>
  <c r="L16" i="7"/>
  <c r="K16" i="7"/>
  <c r="J16" i="7"/>
  <c r="I16" i="7"/>
  <c r="H16" i="7"/>
  <c r="G16" i="7"/>
  <c r="F16" i="7"/>
  <c r="O13" i="7"/>
  <c r="N13" i="7"/>
  <c r="M13" i="7"/>
  <c r="L13" i="7"/>
  <c r="K13" i="7"/>
  <c r="J13" i="7"/>
  <c r="I13" i="7"/>
  <c r="H13" i="7"/>
  <c r="G13" i="7"/>
  <c r="F13" i="7"/>
  <c r="O11" i="7"/>
  <c r="N11" i="7"/>
  <c r="M11" i="7"/>
  <c r="L11" i="7"/>
  <c r="K11" i="7"/>
  <c r="J11" i="7"/>
  <c r="I11" i="7"/>
  <c r="H11" i="7"/>
  <c r="G11" i="7"/>
  <c r="F11" i="7"/>
  <c r="O9" i="7"/>
  <c r="N9" i="7"/>
  <c r="M9" i="7"/>
  <c r="L9" i="7"/>
  <c r="K9" i="7"/>
  <c r="J9" i="7"/>
  <c r="I9" i="7"/>
  <c r="H9" i="7"/>
  <c r="G9" i="7"/>
  <c r="F9" i="7"/>
  <c r="G8" i="7"/>
  <c r="H8" i="7" s="1"/>
  <c r="I8" i="7" s="1"/>
  <c r="J8" i="7" s="1"/>
  <c r="K8" i="7" s="1"/>
  <c r="L8" i="7" s="1"/>
  <c r="M8" i="7" s="1"/>
  <c r="N8" i="7" s="1"/>
  <c r="O8" i="7" s="1"/>
  <c r="P8" i="7" s="1"/>
  <c r="F229" i="16"/>
  <c r="G229" i="16" s="1"/>
  <c r="H229" i="16" s="1"/>
  <c r="I229" i="16" s="1"/>
  <c r="J229" i="16" s="1"/>
  <c r="K229" i="16" s="1"/>
  <c r="L229" i="16" s="1"/>
  <c r="M229" i="16" s="1"/>
  <c r="N229" i="16" s="1"/>
  <c r="O229" i="16" s="1"/>
  <c r="N235" i="7"/>
  <c r="M235" i="7"/>
  <c r="L235" i="7"/>
  <c r="K235" i="7"/>
  <c r="J235" i="7"/>
  <c r="I235" i="7"/>
  <c r="H235" i="7"/>
  <c r="G235" i="7"/>
  <c r="F235" i="7"/>
  <c r="D224" i="16"/>
  <c r="O234" i="7"/>
  <c r="N234" i="7"/>
  <c r="M234" i="7"/>
  <c r="L234" i="7"/>
  <c r="K234" i="7"/>
  <c r="J234" i="7"/>
  <c r="I234" i="7"/>
  <c r="H234" i="7"/>
  <c r="G234" i="7"/>
  <c r="F234" i="7"/>
  <c r="D223" i="16"/>
  <c r="O233" i="7"/>
  <c r="D222" i="16"/>
  <c r="O232" i="7"/>
  <c r="D221" i="16"/>
  <c r="D220" i="16"/>
  <c r="H219" i="16"/>
  <c r="I230" i="7" s="1"/>
  <c r="D219" i="16"/>
  <c r="O229" i="7"/>
  <c r="N229" i="7"/>
  <c r="M229" i="7"/>
  <c r="L229" i="7"/>
  <c r="K229" i="7"/>
  <c r="J229" i="7"/>
  <c r="I229" i="7"/>
  <c r="H229" i="7"/>
  <c r="G229" i="7"/>
  <c r="F229" i="7"/>
  <c r="D218" i="16"/>
  <c r="D217" i="16"/>
  <c r="O227" i="7"/>
  <c r="N227" i="7"/>
  <c r="M227" i="7"/>
  <c r="L227" i="7"/>
  <c r="K227" i="7"/>
  <c r="J227" i="7"/>
  <c r="I227" i="7"/>
  <c r="H227" i="7"/>
  <c r="G227" i="7"/>
  <c r="F227" i="7"/>
  <c r="D216" i="16"/>
  <c r="O226" i="7"/>
  <c r="D215" i="16"/>
  <c r="D214" i="16"/>
  <c r="O224" i="7"/>
  <c r="N224" i="7"/>
  <c r="M224" i="7"/>
  <c r="L224" i="7"/>
  <c r="K224" i="7"/>
  <c r="J224" i="7"/>
  <c r="I224" i="7"/>
  <c r="H224" i="7"/>
  <c r="G224" i="7"/>
  <c r="F224" i="7"/>
  <c r="D213" i="16"/>
  <c r="O223" i="7"/>
  <c r="D212" i="16"/>
  <c r="O222" i="7"/>
  <c r="D211" i="16"/>
  <c r="O221" i="7"/>
  <c r="N221" i="7"/>
  <c r="M221" i="7"/>
  <c r="L221" i="7"/>
  <c r="K221" i="7"/>
  <c r="J221" i="7"/>
  <c r="I221" i="7"/>
  <c r="H221" i="7"/>
  <c r="G221" i="7"/>
  <c r="F221" i="7"/>
  <c r="D210" i="16"/>
  <c r="D209" i="16"/>
  <c r="O219" i="7"/>
  <c r="D208" i="16"/>
  <c r="O218" i="7"/>
  <c r="N218" i="7"/>
  <c r="M218" i="7"/>
  <c r="L218" i="7"/>
  <c r="K218" i="7"/>
  <c r="J218" i="7"/>
  <c r="I218" i="7"/>
  <c r="H218" i="7"/>
  <c r="G218" i="7"/>
  <c r="F218" i="7"/>
  <c r="D207" i="16"/>
  <c r="O217" i="7"/>
  <c r="N217" i="7"/>
  <c r="M217" i="7"/>
  <c r="L217" i="7"/>
  <c r="K217" i="7"/>
  <c r="J217" i="7"/>
  <c r="D206" i="16"/>
  <c r="O216" i="7"/>
  <c r="N216" i="7"/>
  <c r="D205" i="16"/>
  <c r="O215" i="7"/>
  <c r="N215" i="7"/>
  <c r="M215" i="7"/>
  <c r="L215" i="7"/>
  <c r="K215" i="7"/>
  <c r="J215" i="7"/>
  <c r="I215" i="7"/>
  <c r="H215" i="7"/>
  <c r="G215" i="7"/>
  <c r="F215" i="7"/>
  <c r="D204" i="16"/>
  <c r="O214" i="7"/>
  <c r="N214" i="7"/>
  <c r="M214" i="7"/>
  <c r="L214" i="7"/>
  <c r="K214" i="7"/>
  <c r="J214" i="7"/>
  <c r="I214" i="7"/>
  <c r="H214" i="7"/>
  <c r="G214" i="7"/>
  <c r="F214" i="7"/>
  <c r="D203" i="16"/>
  <c r="O213" i="7"/>
  <c r="N213" i="7"/>
  <c r="M213" i="7"/>
  <c r="L213" i="7"/>
  <c r="K213" i="7"/>
  <c r="D202" i="16"/>
  <c r="D201" i="16"/>
  <c r="D200" i="16"/>
  <c r="O210" i="7"/>
  <c r="N210" i="7"/>
  <c r="M210" i="7"/>
  <c r="L210" i="7"/>
  <c r="K210" i="7"/>
  <c r="J210" i="7"/>
  <c r="I210" i="7"/>
  <c r="H210" i="7"/>
  <c r="G210" i="7"/>
  <c r="F210" i="7"/>
  <c r="D199" i="16"/>
  <c r="O209" i="7"/>
  <c r="N209" i="7"/>
  <c r="M209" i="7"/>
  <c r="L209" i="7"/>
  <c r="K209" i="7"/>
  <c r="J209" i="7"/>
  <c r="I209" i="7"/>
  <c r="H209" i="7"/>
  <c r="G209" i="7"/>
  <c r="F209" i="7"/>
  <c r="D198" i="16"/>
  <c r="D197" i="16"/>
  <c r="O207" i="7"/>
  <c r="N207" i="7"/>
  <c r="M207" i="7"/>
  <c r="L207" i="7"/>
  <c r="K207" i="7"/>
  <c r="J207" i="7"/>
  <c r="I207" i="7"/>
  <c r="H207" i="7"/>
  <c r="G207" i="7"/>
  <c r="F207" i="7"/>
  <c r="D196" i="16"/>
  <c r="D195" i="16"/>
  <c r="O205" i="7"/>
  <c r="N205" i="7"/>
  <c r="M205" i="7"/>
  <c r="L205" i="7"/>
  <c r="K205" i="7"/>
  <c r="J205" i="7"/>
  <c r="I205" i="7"/>
  <c r="H205" i="7"/>
  <c r="G205" i="7"/>
  <c r="F205" i="7"/>
  <c r="D194" i="16"/>
  <c r="D193" i="16"/>
  <c r="F192" i="16"/>
  <c r="G192" i="16" s="1"/>
  <c r="H192" i="16" s="1"/>
  <c r="I192" i="16" s="1"/>
  <c r="J192" i="16" s="1"/>
  <c r="K192" i="16" s="1"/>
  <c r="L192" i="16" s="1"/>
  <c r="M192" i="16" s="1"/>
  <c r="N192" i="16" s="1"/>
  <c r="O192" i="16" s="1"/>
  <c r="O196" i="7"/>
  <c r="O195" i="7"/>
  <c r="N195" i="7"/>
  <c r="M195" i="7"/>
  <c r="L195" i="7"/>
  <c r="K195" i="7"/>
  <c r="J195" i="7"/>
  <c r="I195" i="7"/>
  <c r="H195" i="7"/>
  <c r="G195" i="7"/>
  <c r="F195" i="7"/>
  <c r="O193" i="7"/>
  <c r="O192" i="7"/>
  <c r="O190" i="7"/>
  <c r="N190" i="7"/>
  <c r="M190" i="7"/>
  <c r="L190" i="7"/>
  <c r="K190" i="7"/>
  <c r="J190" i="7"/>
  <c r="I190" i="7"/>
  <c r="H190" i="7"/>
  <c r="O188" i="7"/>
  <c r="N188" i="7"/>
  <c r="M188" i="7"/>
  <c r="L188" i="7"/>
  <c r="K188" i="7"/>
  <c r="J188" i="7"/>
  <c r="I188" i="7"/>
  <c r="H188" i="7"/>
  <c r="G188" i="7"/>
  <c r="F188" i="7"/>
  <c r="O187" i="7"/>
  <c r="O186" i="7"/>
  <c r="O185" i="7"/>
  <c r="N185" i="7"/>
  <c r="M185" i="7"/>
  <c r="L185" i="7"/>
  <c r="K185" i="7"/>
  <c r="J185" i="7"/>
  <c r="I185" i="7"/>
  <c r="H185" i="7"/>
  <c r="G185" i="7"/>
  <c r="F185" i="7"/>
  <c r="O184" i="7"/>
  <c r="O183" i="7"/>
  <c r="O182" i="7"/>
  <c r="N182" i="7"/>
  <c r="M182" i="7"/>
  <c r="L182" i="7"/>
  <c r="K182" i="7"/>
  <c r="J182" i="7"/>
  <c r="I182" i="7"/>
  <c r="H182" i="7"/>
  <c r="G182" i="7"/>
  <c r="F182" i="7"/>
  <c r="O181" i="7"/>
  <c r="O180" i="7"/>
  <c r="O179" i="7"/>
  <c r="O178" i="7"/>
  <c r="O177" i="7"/>
  <c r="S177" i="7" s="1"/>
  <c r="N177" i="7"/>
  <c r="O176" i="7"/>
  <c r="N176" i="7"/>
  <c r="M176" i="7"/>
  <c r="L176" i="7"/>
  <c r="K176" i="7"/>
  <c r="J176" i="7"/>
  <c r="I176" i="7"/>
  <c r="H176" i="7"/>
  <c r="G176" i="7"/>
  <c r="F176" i="7"/>
  <c r="O174" i="7"/>
  <c r="N174" i="7"/>
  <c r="M174" i="7"/>
  <c r="L174" i="7"/>
  <c r="K174" i="7"/>
  <c r="J174" i="7"/>
  <c r="I174" i="7"/>
  <c r="H174" i="7"/>
  <c r="G174" i="7"/>
  <c r="F174" i="7"/>
  <c r="O172" i="7"/>
  <c r="N172" i="7"/>
  <c r="M172" i="7"/>
  <c r="L172" i="7"/>
  <c r="K172" i="7"/>
  <c r="J172" i="7"/>
  <c r="I172" i="7"/>
  <c r="H172" i="7"/>
  <c r="G172" i="7"/>
  <c r="F172" i="7"/>
  <c r="O171" i="7"/>
  <c r="O170" i="7"/>
  <c r="N170" i="7"/>
  <c r="M170" i="7"/>
  <c r="L170" i="7"/>
  <c r="K170" i="7"/>
  <c r="J170" i="7"/>
  <c r="I170" i="7"/>
  <c r="H170" i="7"/>
  <c r="G170" i="7"/>
  <c r="F170" i="7"/>
  <c r="O169" i="7"/>
  <c r="O168" i="7"/>
  <c r="O167" i="7"/>
  <c r="O166" i="7"/>
  <c r="N166" i="7"/>
  <c r="M166" i="7"/>
  <c r="L166" i="7"/>
  <c r="K166" i="7"/>
  <c r="J166" i="7"/>
  <c r="I166" i="7"/>
  <c r="H166" i="7"/>
  <c r="F154" i="16"/>
  <c r="G154" i="16" s="1"/>
  <c r="H154" i="16" s="1"/>
  <c r="I154" i="16" s="1"/>
  <c r="J154" i="16" s="1"/>
  <c r="K154" i="16" s="1"/>
  <c r="L154" i="16" s="1"/>
  <c r="M154" i="16" s="1"/>
  <c r="N154" i="16" s="1"/>
  <c r="O154" i="16" s="1"/>
  <c r="O157" i="7"/>
  <c r="O156" i="7"/>
  <c r="N156" i="7"/>
  <c r="M156" i="7"/>
  <c r="L156" i="7"/>
  <c r="K156" i="7"/>
  <c r="J156" i="7"/>
  <c r="I156" i="7"/>
  <c r="H156" i="7"/>
  <c r="G156" i="7"/>
  <c r="O154" i="7"/>
  <c r="O153" i="7"/>
  <c r="N153" i="7"/>
  <c r="M153" i="7"/>
  <c r="L153" i="7"/>
  <c r="K153" i="7"/>
  <c r="J153" i="7"/>
  <c r="I153" i="7"/>
  <c r="H153" i="7"/>
  <c r="G153" i="7"/>
  <c r="F153" i="7"/>
  <c r="J144" i="16"/>
  <c r="K152" i="7" s="1"/>
  <c r="O151" i="7"/>
  <c r="N151" i="7"/>
  <c r="M151" i="7"/>
  <c r="L151" i="7"/>
  <c r="K151" i="7"/>
  <c r="J151" i="7"/>
  <c r="I151" i="7"/>
  <c r="H151" i="7"/>
  <c r="G151" i="7"/>
  <c r="F151" i="7"/>
  <c r="O149" i="7"/>
  <c r="N149" i="7"/>
  <c r="M149" i="7"/>
  <c r="L149" i="7"/>
  <c r="K149" i="7"/>
  <c r="J149" i="7"/>
  <c r="I149" i="7"/>
  <c r="H149" i="7"/>
  <c r="G149" i="7"/>
  <c r="F149" i="7"/>
  <c r="O148" i="7"/>
  <c r="O146" i="7"/>
  <c r="N146" i="7"/>
  <c r="M146" i="7"/>
  <c r="L146" i="7"/>
  <c r="K146" i="7"/>
  <c r="J146" i="7"/>
  <c r="I146" i="7"/>
  <c r="H146" i="7"/>
  <c r="G146" i="7"/>
  <c r="F146" i="7"/>
  <c r="O145" i="7"/>
  <c r="O144" i="7"/>
  <c r="O143" i="7"/>
  <c r="N143" i="7"/>
  <c r="M143" i="7"/>
  <c r="L143" i="7"/>
  <c r="K143" i="7"/>
  <c r="J143" i="7"/>
  <c r="I143" i="7"/>
  <c r="H143" i="7"/>
  <c r="G143" i="7"/>
  <c r="F143" i="7"/>
  <c r="O140" i="7"/>
  <c r="N140" i="7"/>
  <c r="M140" i="7"/>
  <c r="L140" i="7"/>
  <c r="K140" i="7"/>
  <c r="J140" i="7"/>
  <c r="I140" i="7"/>
  <c r="H140" i="7"/>
  <c r="G140" i="7"/>
  <c r="F140" i="7"/>
  <c r="O139" i="7"/>
  <c r="N139" i="7"/>
  <c r="M139" i="7"/>
  <c r="L139" i="7"/>
  <c r="K139" i="7"/>
  <c r="J139" i="7"/>
  <c r="I139" i="7"/>
  <c r="H139" i="7"/>
  <c r="G139" i="7"/>
  <c r="F139" i="7"/>
  <c r="O137" i="7"/>
  <c r="N137" i="7"/>
  <c r="M137" i="7"/>
  <c r="L137" i="7"/>
  <c r="K137" i="7"/>
  <c r="J137" i="7"/>
  <c r="I137" i="7"/>
  <c r="H137" i="7"/>
  <c r="G137" i="7"/>
  <c r="F137" i="7"/>
  <c r="O136" i="7"/>
  <c r="N136" i="7"/>
  <c r="M136" i="7"/>
  <c r="L136" i="7"/>
  <c r="K136" i="7"/>
  <c r="J136" i="7"/>
  <c r="I136" i="7"/>
  <c r="H136" i="7"/>
  <c r="G136" i="7"/>
  <c r="F136" i="7"/>
  <c r="O135" i="7"/>
  <c r="N135" i="7"/>
  <c r="M135" i="7"/>
  <c r="L135" i="7"/>
  <c r="K135" i="7"/>
  <c r="J135" i="7"/>
  <c r="I135" i="7"/>
  <c r="H135" i="7"/>
  <c r="G135" i="7"/>
  <c r="F135" i="7"/>
  <c r="O134" i="7"/>
  <c r="N134" i="7"/>
  <c r="M134" i="7"/>
  <c r="L134" i="7"/>
  <c r="K134" i="7"/>
  <c r="J134" i="7"/>
  <c r="I134" i="7"/>
  <c r="H134" i="7"/>
  <c r="G134" i="7"/>
  <c r="F134" i="7"/>
  <c r="O132" i="7"/>
  <c r="N132" i="7"/>
  <c r="M132" i="7"/>
  <c r="L132" i="7"/>
  <c r="K132" i="7"/>
  <c r="J132" i="7"/>
  <c r="I132" i="7"/>
  <c r="H132" i="7"/>
  <c r="G132" i="7"/>
  <c r="F132" i="7"/>
  <c r="O131" i="7"/>
  <c r="N131" i="7"/>
  <c r="M131" i="7"/>
  <c r="L131" i="7"/>
  <c r="K131" i="7"/>
  <c r="J131" i="7"/>
  <c r="I131" i="7"/>
  <c r="H131" i="7"/>
  <c r="G131" i="7"/>
  <c r="F131" i="7"/>
  <c r="O129" i="7"/>
  <c r="N129" i="7"/>
  <c r="M129" i="7"/>
  <c r="L129" i="7"/>
  <c r="K129" i="7"/>
  <c r="J129" i="7"/>
  <c r="I129" i="7"/>
  <c r="H129" i="7"/>
  <c r="G129" i="7"/>
  <c r="F129" i="7"/>
  <c r="O127" i="7"/>
  <c r="N127" i="7"/>
  <c r="M127" i="7"/>
  <c r="L127" i="7"/>
  <c r="K127" i="7"/>
  <c r="J127" i="7"/>
  <c r="I127" i="7"/>
  <c r="H127" i="7"/>
  <c r="G127" i="7"/>
  <c r="F127" i="7"/>
  <c r="O126" i="7"/>
  <c r="N126" i="7"/>
  <c r="M126" i="7"/>
  <c r="L126" i="7"/>
  <c r="K126" i="7"/>
  <c r="J126" i="7"/>
  <c r="I126" i="7"/>
  <c r="H126" i="7"/>
  <c r="G126" i="7"/>
  <c r="F126" i="7"/>
  <c r="F117" i="16"/>
  <c r="G117" i="16" s="1"/>
  <c r="H117" i="16" s="1"/>
  <c r="I117" i="16" s="1"/>
  <c r="J117" i="16" s="1"/>
  <c r="K117" i="16" s="1"/>
  <c r="L117" i="16" s="1"/>
  <c r="M117" i="16" s="1"/>
  <c r="N117" i="16" s="1"/>
  <c r="O117" i="16" s="1"/>
  <c r="O118" i="7"/>
  <c r="N118" i="7"/>
  <c r="M118" i="7"/>
  <c r="L118" i="7"/>
  <c r="K118" i="7"/>
  <c r="J118" i="7"/>
  <c r="I118" i="7"/>
  <c r="H118" i="7"/>
  <c r="G118" i="7"/>
  <c r="F118" i="7"/>
  <c r="O117" i="7"/>
  <c r="N117" i="7"/>
  <c r="M117" i="7"/>
  <c r="L117" i="7"/>
  <c r="K117" i="7"/>
  <c r="J117" i="7"/>
  <c r="I117" i="7"/>
  <c r="H117" i="7"/>
  <c r="G117" i="7"/>
  <c r="F117" i="7"/>
  <c r="O115" i="7"/>
  <c r="O114" i="7"/>
  <c r="N114" i="7"/>
  <c r="M114" i="7"/>
  <c r="L114" i="7"/>
  <c r="K114" i="7"/>
  <c r="J114" i="7"/>
  <c r="I114" i="7"/>
  <c r="H114" i="7"/>
  <c r="G114" i="7"/>
  <c r="F114" i="7"/>
  <c r="J113" i="7"/>
  <c r="O112" i="7"/>
  <c r="N112" i="7"/>
  <c r="M112" i="7"/>
  <c r="L112" i="7"/>
  <c r="K112" i="7"/>
  <c r="J112" i="7"/>
  <c r="I112" i="7"/>
  <c r="H112" i="7"/>
  <c r="G112" i="7"/>
  <c r="F112" i="7"/>
  <c r="O110" i="7"/>
  <c r="N110" i="7"/>
  <c r="M110" i="7"/>
  <c r="L110" i="7"/>
  <c r="K110" i="7"/>
  <c r="J110" i="7"/>
  <c r="I110" i="7"/>
  <c r="H110" i="7"/>
  <c r="G110" i="7"/>
  <c r="F110" i="7"/>
  <c r="O109" i="7"/>
  <c r="O107" i="7"/>
  <c r="N107" i="7"/>
  <c r="M107" i="7"/>
  <c r="L107" i="7"/>
  <c r="K107" i="7"/>
  <c r="J107" i="7"/>
  <c r="I107" i="7"/>
  <c r="H107" i="7"/>
  <c r="G107" i="7"/>
  <c r="F107" i="7"/>
  <c r="O105" i="7"/>
  <c r="O104" i="7"/>
  <c r="N104" i="7"/>
  <c r="M104" i="7"/>
  <c r="L104" i="7"/>
  <c r="K104" i="7"/>
  <c r="J104" i="7"/>
  <c r="I104" i="7"/>
  <c r="H104" i="7"/>
  <c r="G104" i="7"/>
  <c r="F104" i="7"/>
  <c r="O100" i="7"/>
  <c r="N100" i="7"/>
  <c r="M100" i="7"/>
  <c r="L100" i="7"/>
  <c r="K100" i="7"/>
  <c r="J100" i="7"/>
  <c r="I100" i="7"/>
  <c r="H100" i="7"/>
  <c r="G100" i="7"/>
  <c r="F100" i="7"/>
  <c r="O98" i="7"/>
  <c r="N98" i="7"/>
  <c r="M98" i="7"/>
  <c r="L98" i="7"/>
  <c r="K98" i="7"/>
  <c r="J98" i="7"/>
  <c r="I98" i="7"/>
  <c r="H98" i="7"/>
  <c r="G98" i="7"/>
  <c r="F98" i="7"/>
  <c r="O97" i="7"/>
  <c r="N97" i="7"/>
  <c r="M97" i="7"/>
  <c r="L97" i="7"/>
  <c r="K97" i="7"/>
  <c r="J97" i="7"/>
  <c r="I97" i="7"/>
  <c r="H97" i="7"/>
  <c r="G97" i="7"/>
  <c r="F97" i="7"/>
  <c r="O96" i="7"/>
  <c r="N96" i="7"/>
  <c r="M96" i="7"/>
  <c r="L96" i="7"/>
  <c r="K96" i="7"/>
  <c r="J96" i="7"/>
  <c r="I96" i="7"/>
  <c r="H96" i="7"/>
  <c r="G96" i="7"/>
  <c r="F96" i="7"/>
  <c r="O95" i="7"/>
  <c r="N95" i="7"/>
  <c r="M95" i="7"/>
  <c r="L95" i="7"/>
  <c r="K95" i="7"/>
  <c r="J95" i="7"/>
  <c r="I95" i="7"/>
  <c r="H95" i="7"/>
  <c r="G95" i="7"/>
  <c r="F95" i="7"/>
  <c r="O93" i="7"/>
  <c r="N93" i="7"/>
  <c r="M93" i="7"/>
  <c r="L93" i="7"/>
  <c r="K93" i="7"/>
  <c r="J93" i="7"/>
  <c r="I93" i="7"/>
  <c r="H93" i="7"/>
  <c r="G93" i="7"/>
  <c r="F93" i="7"/>
  <c r="O92" i="7"/>
  <c r="N92" i="7"/>
  <c r="M92" i="7"/>
  <c r="L92" i="7"/>
  <c r="K92" i="7"/>
  <c r="J92" i="7"/>
  <c r="I92" i="7"/>
  <c r="H92" i="7"/>
  <c r="G92" i="7"/>
  <c r="F92" i="7"/>
  <c r="O90" i="7"/>
  <c r="N90" i="7"/>
  <c r="M90" i="7"/>
  <c r="L90" i="7"/>
  <c r="K90" i="7"/>
  <c r="J90" i="7"/>
  <c r="I90" i="7"/>
  <c r="H90" i="7"/>
  <c r="G90" i="7"/>
  <c r="F90" i="7"/>
  <c r="O88" i="7"/>
  <c r="N88" i="7"/>
  <c r="M88" i="7"/>
  <c r="L88" i="7"/>
  <c r="K88" i="7"/>
  <c r="J88" i="7"/>
  <c r="I88" i="7"/>
  <c r="H88" i="7"/>
  <c r="G88" i="7"/>
  <c r="F88" i="7"/>
  <c r="F80" i="16"/>
  <c r="G80" i="16" s="1"/>
  <c r="H80" i="16" s="1"/>
  <c r="I80" i="16" s="1"/>
  <c r="J80" i="16" s="1"/>
  <c r="K80" i="16" s="1"/>
  <c r="L80" i="16" s="1"/>
  <c r="M80" i="16" s="1"/>
  <c r="N80" i="16" s="1"/>
  <c r="O80" i="16" s="1"/>
  <c r="O78" i="7"/>
  <c r="N78" i="7"/>
  <c r="M78" i="7"/>
  <c r="L78" i="7"/>
  <c r="K78" i="7"/>
  <c r="J78" i="7"/>
  <c r="I78" i="7"/>
  <c r="H78" i="7"/>
  <c r="G78" i="7"/>
  <c r="F78" i="7"/>
  <c r="O77" i="7"/>
  <c r="O76" i="7"/>
  <c r="O75" i="7"/>
  <c r="N75" i="7"/>
  <c r="M75" i="7"/>
  <c r="L75" i="7"/>
  <c r="K75" i="7"/>
  <c r="J75" i="7"/>
  <c r="I75" i="7"/>
  <c r="H75" i="7"/>
  <c r="G75" i="7"/>
  <c r="F75" i="7"/>
  <c r="H70" i="16"/>
  <c r="I74" i="7" s="1"/>
  <c r="O73" i="7"/>
  <c r="N73" i="7"/>
  <c r="M73" i="7"/>
  <c r="L73" i="7"/>
  <c r="K73" i="7"/>
  <c r="J73" i="7"/>
  <c r="I73" i="7"/>
  <c r="H73" i="7"/>
  <c r="G73" i="7"/>
  <c r="F73" i="7"/>
  <c r="O71" i="7"/>
  <c r="N71" i="7"/>
  <c r="M71" i="7"/>
  <c r="L71" i="7"/>
  <c r="K71" i="7"/>
  <c r="J71" i="7"/>
  <c r="I71" i="7"/>
  <c r="H71" i="7"/>
  <c r="G71" i="7"/>
  <c r="F71" i="7"/>
  <c r="O70" i="7"/>
  <c r="O69" i="7"/>
  <c r="O68" i="7"/>
  <c r="N68" i="7"/>
  <c r="M68" i="7"/>
  <c r="L68" i="7"/>
  <c r="K68" i="7"/>
  <c r="J68" i="7"/>
  <c r="I68" i="7"/>
  <c r="H68" i="7"/>
  <c r="G68" i="7"/>
  <c r="F68" i="7"/>
  <c r="O65" i="7"/>
  <c r="N65" i="7"/>
  <c r="M65" i="7"/>
  <c r="L65" i="7"/>
  <c r="K65" i="7"/>
  <c r="J65" i="7"/>
  <c r="I65" i="7"/>
  <c r="H65" i="7"/>
  <c r="G65" i="7"/>
  <c r="F65" i="7"/>
  <c r="O62" i="7"/>
  <c r="N62" i="7"/>
  <c r="M62" i="7"/>
  <c r="L62" i="7"/>
  <c r="K62" i="7"/>
  <c r="J62" i="7"/>
  <c r="I62" i="7"/>
  <c r="H62" i="7"/>
  <c r="G62" i="7"/>
  <c r="F62" i="7"/>
  <c r="O61" i="7"/>
  <c r="N61" i="7"/>
  <c r="M61" i="7"/>
  <c r="L61" i="7"/>
  <c r="K61" i="7"/>
  <c r="J61" i="7"/>
  <c r="I61" i="7"/>
  <c r="H61" i="7"/>
  <c r="G61" i="7"/>
  <c r="F61" i="7"/>
  <c r="O59" i="7"/>
  <c r="N59" i="7"/>
  <c r="M59" i="7"/>
  <c r="L59" i="7"/>
  <c r="K59" i="7"/>
  <c r="J59" i="7"/>
  <c r="I59" i="7"/>
  <c r="H59" i="7"/>
  <c r="G59" i="7"/>
  <c r="F59" i="7"/>
  <c r="O58" i="7"/>
  <c r="N58" i="7"/>
  <c r="M58" i="7"/>
  <c r="L58" i="7"/>
  <c r="K58" i="7"/>
  <c r="J58" i="7"/>
  <c r="I58" i="7"/>
  <c r="H58" i="7"/>
  <c r="G58" i="7"/>
  <c r="F58" i="7"/>
  <c r="O57" i="7"/>
  <c r="N57" i="7"/>
  <c r="M57" i="7"/>
  <c r="L57" i="7"/>
  <c r="K57" i="7"/>
  <c r="J57" i="7"/>
  <c r="I57" i="7"/>
  <c r="H57" i="7"/>
  <c r="G57" i="7"/>
  <c r="F57" i="7"/>
  <c r="O56" i="7"/>
  <c r="N56" i="7"/>
  <c r="M56" i="7"/>
  <c r="L56" i="7"/>
  <c r="K56" i="7"/>
  <c r="J56" i="7"/>
  <c r="I56" i="7"/>
  <c r="H56" i="7"/>
  <c r="G56" i="7"/>
  <c r="F56" i="7"/>
  <c r="O55" i="7"/>
  <c r="O54" i="7"/>
  <c r="N54" i="7"/>
  <c r="M54" i="7"/>
  <c r="L54" i="7"/>
  <c r="K54" i="7"/>
  <c r="J54" i="7"/>
  <c r="I54" i="7"/>
  <c r="H54" i="7"/>
  <c r="G54" i="7"/>
  <c r="F54" i="7"/>
  <c r="O53" i="7"/>
  <c r="N53" i="7"/>
  <c r="M53" i="7"/>
  <c r="L53" i="7"/>
  <c r="K53" i="7"/>
  <c r="J53" i="7"/>
  <c r="I53" i="7"/>
  <c r="H53" i="7"/>
  <c r="G53" i="7"/>
  <c r="F53" i="7"/>
  <c r="O51" i="7"/>
  <c r="N51" i="7"/>
  <c r="M51" i="7"/>
  <c r="L51" i="7"/>
  <c r="K51" i="7"/>
  <c r="J51" i="7"/>
  <c r="I51" i="7"/>
  <c r="H51" i="7"/>
  <c r="G51" i="7"/>
  <c r="F51" i="7"/>
  <c r="O49" i="7"/>
  <c r="N49" i="7"/>
  <c r="M49" i="7"/>
  <c r="L49" i="7"/>
  <c r="K49" i="7"/>
  <c r="J49" i="7"/>
  <c r="I49" i="7"/>
  <c r="H49" i="7"/>
  <c r="G49" i="7"/>
  <c r="F49" i="7"/>
  <c r="F43" i="16"/>
  <c r="G43" i="16" s="1"/>
  <c r="H43" i="16" s="1"/>
  <c r="I43" i="16" s="1"/>
  <c r="J43" i="16" s="1"/>
  <c r="K43" i="16" s="1"/>
  <c r="L43" i="16" s="1"/>
  <c r="M43" i="16" s="1"/>
  <c r="N43" i="16" s="1"/>
  <c r="O43" i="16" s="1"/>
  <c r="N40" i="7"/>
  <c r="M40" i="7"/>
  <c r="L40" i="7"/>
  <c r="K40" i="7"/>
  <c r="J40" i="7"/>
  <c r="I40" i="7"/>
  <c r="H40" i="7"/>
  <c r="G40" i="7"/>
  <c r="F40" i="7"/>
  <c r="O39" i="7"/>
  <c r="N39" i="7"/>
  <c r="M39" i="7"/>
  <c r="L39" i="7"/>
  <c r="K39" i="7"/>
  <c r="J39" i="7"/>
  <c r="I39" i="7"/>
  <c r="H39" i="7"/>
  <c r="G39" i="7"/>
  <c r="F39" i="7"/>
  <c r="O37" i="7"/>
  <c r="O36" i="7"/>
  <c r="N36" i="7"/>
  <c r="M36" i="7"/>
  <c r="L36" i="7"/>
  <c r="K36" i="7"/>
  <c r="J36" i="7"/>
  <c r="I36" i="7"/>
  <c r="H36" i="7"/>
  <c r="G36" i="7"/>
  <c r="F36" i="7"/>
  <c r="O35" i="7"/>
  <c r="O32" i="7"/>
  <c r="N32" i="7"/>
  <c r="M32" i="7"/>
  <c r="L32" i="7"/>
  <c r="K32" i="7"/>
  <c r="J32" i="7"/>
  <c r="I32" i="7"/>
  <c r="H32" i="7"/>
  <c r="G32" i="7"/>
  <c r="F32" i="7"/>
  <c r="O31" i="7"/>
  <c r="O29" i="7"/>
  <c r="N29" i="7"/>
  <c r="M29" i="7"/>
  <c r="L29" i="7"/>
  <c r="K29" i="7"/>
  <c r="J29" i="7"/>
  <c r="I29" i="7"/>
  <c r="H29" i="7"/>
  <c r="G29" i="7"/>
  <c r="F29" i="7"/>
  <c r="O28" i="7"/>
  <c r="O27" i="7"/>
  <c r="O26" i="7"/>
  <c r="N26" i="7"/>
  <c r="M26" i="7"/>
  <c r="L26" i="7"/>
  <c r="K26" i="7"/>
  <c r="J26" i="7"/>
  <c r="I26" i="7"/>
  <c r="H26" i="7"/>
  <c r="G26" i="7"/>
  <c r="F26" i="7"/>
  <c r="N25" i="7"/>
  <c r="M25" i="7"/>
  <c r="L25" i="7"/>
  <c r="K25" i="7"/>
  <c r="J25" i="7"/>
  <c r="I25" i="7"/>
  <c r="H25" i="7"/>
  <c r="G25" i="7"/>
  <c r="F25" i="7"/>
  <c r="O24" i="7"/>
  <c r="O23" i="7"/>
  <c r="O22" i="7"/>
  <c r="N22" i="7"/>
  <c r="F22" i="7"/>
  <c r="O21" i="7"/>
  <c r="N21" i="7"/>
  <c r="O20" i="7"/>
  <c r="N20" i="7"/>
  <c r="M20" i="7"/>
  <c r="L20" i="7"/>
  <c r="K20" i="7"/>
  <c r="J20" i="7"/>
  <c r="I20" i="7"/>
  <c r="H20" i="7"/>
  <c r="G20" i="7"/>
  <c r="F20" i="7"/>
  <c r="O19" i="7"/>
  <c r="N19" i="7"/>
  <c r="M19" i="7"/>
  <c r="L19" i="7"/>
  <c r="K19" i="7"/>
  <c r="J19" i="7"/>
  <c r="I19" i="7"/>
  <c r="H19" i="7"/>
  <c r="G19" i="7"/>
  <c r="F19" i="7"/>
  <c r="O18" i="7"/>
  <c r="N18" i="7"/>
  <c r="M18" i="7"/>
  <c r="L18" i="7"/>
  <c r="K18" i="7"/>
  <c r="J18" i="7"/>
  <c r="I18" i="7"/>
  <c r="H18" i="7"/>
  <c r="G18" i="7"/>
  <c r="F18" i="7"/>
  <c r="O17" i="7"/>
  <c r="N17" i="7"/>
  <c r="K17" i="7"/>
  <c r="J17" i="7"/>
  <c r="I17" i="7"/>
  <c r="H17" i="7"/>
  <c r="G17" i="7"/>
  <c r="F17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O12" i="7"/>
  <c r="N12" i="7"/>
  <c r="M12" i="7"/>
  <c r="L12" i="7"/>
  <c r="K12" i="7"/>
  <c r="J12" i="7"/>
  <c r="I12" i="7"/>
  <c r="H12" i="7"/>
  <c r="G12" i="7"/>
  <c r="F12" i="7"/>
  <c r="O10" i="7"/>
  <c r="N10" i="7"/>
  <c r="M10" i="7"/>
  <c r="L10" i="7"/>
  <c r="K10" i="7"/>
  <c r="J10" i="7"/>
  <c r="I10" i="7"/>
  <c r="H10" i="7"/>
  <c r="G10" i="7"/>
  <c r="F10" i="7"/>
  <c r="F5" i="16"/>
  <c r="G5" i="16" s="1"/>
  <c r="H5" i="16" s="1"/>
  <c r="I5" i="16" s="1"/>
  <c r="J5" i="16" s="1"/>
  <c r="K5" i="16" s="1"/>
  <c r="L5" i="16" s="1"/>
  <c r="M5" i="16" s="1"/>
  <c r="N5" i="16" s="1"/>
  <c r="O5" i="16" s="1"/>
  <c r="O235" i="10"/>
  <c r="N234" i="10"/>
  <c r="M234" i="10"/>
  <c r="L234" i="10"/>
  <c r="K234" i="10"/>
  <c r="J234" i="10"/>
  <c r="I234" i="10"/>
  <c r="H234" i="10"/>
  <c r="G234" i="10"/>
  <c r="F234" i="10"/>
  <c r="N233" i="10"/>
  <c r="M233" i="10"/>
  <c r="L233" i="10"/>
  <c r="K233" i="10"/>
  <c r="J233" i="10"/>
  <c r="I233" i="10"/>
  <c r="H233" i="10"/>
  <c r="G233" i="10"/>
  <c r="F233" i="10"/>
  <c r="N232" i="10"/>
  <c r="M232" i="10"/>
  <c r="L232" i="10"/>
  <c r="K232" i="10"/>
  <c r="J232" i="10"/>
  <c r="I232" i="10"/>
  <c r="H232" i="10"/>
  <c r="G232" i="10"/>
  <c r="F232" i="10"/>
  <c r="O230" i="10"/>
  <c r="N230" i="10"/>
  <c r="M230" i="10"/>
  <c r="L230" i="10"/>
  <c r="H230" i="10"/>
  <c r="G230" i="10"/>
  <c r="F230" i="10"/>
  <c r="I229" i="10"/>
  <c r="H229" i="10"/>
  <c r="G229" i="10"/>
  <c r="F229" i="10"/>
  <c r="O228" i="10"/>
  <c r="N228" i="10"/>
  <c r="M228" i="10"/>
  <c r="L228" i="10"/>
  <c r="K228" i="10"/>
  <c r="J228" i="10"/>
  <c r="I228" i="10"/>
  <c r="H228" i="10"/>
  <c r="G228" i="10"/>
  <c r="F228" i="10"/>
  <c r="N226" i="10"/>
  <c r="M226" i="10"/>
  <c r="L226" i="10"/>
  <c r="K226" i="10"/>
  <c r="J226" i="10"/>
  <c r="I226" i="10"/>
  <c r="H226" i="10"/>
  <c r="G226" i="10"/>
  <c r="F226" i="10"/>
  <c r="N225" i="10"/>
  <c r="M225" i="10"/>
  <c r="L225" i="10"/>
  <c r="K225" i="10"/>
  <c r="J225" i="10"/>
  <c r="I225" i="10"/>
  <c r="H225" i="10"/>
  <c r="G225" i="10"/>
  <c r="F225" i="10"/>
  <c r="N224" i="10"/>
  <c r="M224" i="10"/>
  <c r="L224" i="10"/>
  <c r="K224" i="10"/>
  <c r="J224" i="10"/>
  <c r="I224" i="10"/>
  <c r="H224" i="10"/>
  <c r="G224" i="10"/>
  <c r="F224" i="10"/>
  <c r="N223" i="10"/>
  <c r="M223" i="10"/>
  <c r="L223" i="10"/>
  <c r="K223" i="10"/>
  <c r="J223" i="10"/>
  <c r="I223" i="10"/>
  <c r="H223" i="10"/>
  <c r="G223" i="10"/>
  <c r="F223" i="10"/>
  <c r="N222" i="10"/>
  <c r="M222" i="10"/>
  <c r="L222" i="10"/>
  <c r="K222" i="10"/>
  <c r="J222" i="10"/>
  <c r="I222" i="10"/>
  <c r="H222" i="10"/>
  <c r="G222" i="10"/>
  <c r="F222" i="10"/>
  <c r="N220" i="10"/>
  <c r="M220" i="10"/>
  <c r="L220" i="10"/>
  <c r="K220" i="10"/>
  <c r="J220" i="10"/>
  <c r="I220" i="10"/>
  <c r="H220" i="10"/>
  <c r="G220" i="10"/>
  <c r="F220" i="10"/>
  <c r="N219" i="10"/>
  <c r="M219" i="10"/>
  <c r="L219" i="10"/>
  <c r="K219" i="10"/>
  <c r="J219" i="10"/>
  <c r="I219" i="10"/>
  <c r="H219" i="10"/>
  <c r="G219" i="10"/>
  <c r="F219" i="10"/>
  <c r="I218" i="10"/>
  <c r="H218" i="10"/>
  <c r="G218" i="10"/>
  <c r="F218" i="10"/>
  <c r="H217" i="10"/>
  <c r="G217" i="10"/>
  <c r="F217" i="10"/>
  <c r="H216" i="10"/>
  <c r="G216" i="10"/>
  <c r="F216" i="10"/>
  <c r="G213" i="10"/>
  <c r="F213" i="10"/>
  <c r="O211" i="10"/>
  <c r="N211" i="10"/>
  <c r="M211" i="10"/>
  <c r="L211" i="10"/>
  <c r="K211" i="10"/>
  <c r="J211" i="10"/>
  <c r="I211" i="10"/>
  <c r="H211" i="10"/>
  <c r="G211" i="10"/>
  <c r="F211" i="10"/>
  <c r="O210" i="10"/>
  <c r="N210" i="10"/>
  <c r="M210" i="10"/>
  <c r="L210" i="10"/>
  <c r="K210" i="10"/>
  <c r="J210" i="10"/>
  <c r="I210" i="10"/>
  <c r="H210" i="10"/>
  <c r="G210" i="10"/>
  <c r="F210" i="10"/>
  <c r="O208" i="10"/>
  <c r="N208" i="10"/>
  <c r="M208" i="10"/>
  <c r="L208" i="10"/>
  <c r="K208" i="10"/>
  <c r="J208" i="10"/>
  <c r="I208" i="10"/>
  <c r="H208" i="10"/>
  <c r="G208" i="10"/>
  <c r="F208" i="10"/>
  <c r="N206" i="10"/>
  <c r="M206" i="10"/>
  <c r="L206" i="10"/>
  <c r="K206" i="10"/>
  <c r="J206" i="10"/>
  <c r="I206" i="10"/>
  <c r="H206" i="10"/>
  <c r="G206" i="10"/>
  <c r="F206" i="10"/>
  <c r="G203" i="10"/>
  <c r="H203" i="10" s="1"/>
  <c r="I203" i="10" s="1"/>
  <c r="J203" i="10" s="1"/>
  <c r="K203" i="10" s="1"/>
  <c r="L203" i="10" s="1"/>
  <c r="M203" i="10" s="1"/>
  <c r="N203" i="10" s="1"/>
  <c r="O203" i="10" s="1"/>
  <c r="P203" i="10" s="1"/>
  <c r="N195" i="10"/>
  <c r="M195" i="10"/>
  <c r="L195" i="10"/>
  <c r="K195" i="10"/>
  <c r="J195" i="10"/>
  <c r="I195" i="10"/>
  <c r="H195" i="10"/>
  <c r="G195" i="10"/>
  <c r="F195" i="10"/>
  <c r="N193" i="10"/>
  <c r="M193" i="10"/>
  <c r="L193" i="10"/>
  <c r="K193" i="10"/>
  <c r="J193" i="10"/>
  <c r="I193" i="10"/>
  <c r="H193" i="10"/>
  <c r="G193" i="10"/>
  <c r="F193" i="10"/>
  <c r="N192" i="10"/>
  <c r="M192" i="10"/>
  <c r="L192" i="10"/>
  <c r="K192" i="10"/>
  <c r="J192" i="10"/>
  <c r="I192" i="10"/>
  <c r="H192" i="10"/>
  <c r="G192" i="10"/>
  <c r="F192" i="10"/>
  <c r="N191" i="10"/>
  <c r="M191" i="10"/>
  <c r="L191" i="10"/>
  <c r="K191" i="10"/>
  <c r="J191" i="10"/>
  <c r="I191" i="10"/>
  <c r="H191" i="10"/>
  <c r="G191" i="10"/>
  <c r="F191" i="10"/>
  <c r="N190" i="10"/>
  <c r="M190" i="10"/>
  <c r="L190" i="10"/>
  <c r="K190" i="10"/>
  <c r="J190" i="10"/>
  <c r="I190" i="10"/>
  <c r="H190" i="10"/>
  <c r="G190" i="10"/>
  <c r="F190" i="10"/>
  <c r="I189" i="10"/>
  <c r="H189" i="10"/>
  <c r="G189" i="10"/>
  <c r="F189" i="10"/>
  <c r="N188" i="10"/>
  <c r="M188" i="10"/>
  <c r="L188" i="10"/>
  <c r="K188" i="10"/>
  <c r="J188" i="10"/>
  <c r="I188" i="10"/>
  <c r="H188" i="10"/>
  <c r="G188" i="10"/>
  <c r="F188" i="10"/>
  <c r="N186" i="10"/>
  <c r="M186" i="10"/>
  <c r="L186" i="10"/>
  <c r="K186" i="10"/>
  <c r="J186" i="10"/>
  <c r="I186" i="10"/>
  <c r="H186" i="10"/>
  <c r="G186" i="10"/>
  <c r="F186" i="10"/>
  <c r="N185" i="10"/>
  <c r="M185" i="10"/>
  <c r="L185" i="10"/>
  <c r="K185" i="10"/>
  <c r="J185" i="10"/>
  <c r="I185" i="10"/>
  <c r="H185" i="10"/>
  <c r="G185" i="10"/>
  <c r="F185" i="10"/>
  <c r="N184" i="10"/>
  <c r="M184" i="10"/>
  <c r="L184" i="10"/>
  <c r="K184" i="10"/>
  <c r="J184" i="10"/>
  <c r="I184" i="10"/>
  <c r="H184" i="10"/>
  <c r="G184" i="10"/>
  <c r="F184" i="10"/>
  <c r="N183" i="10"/>
  <c r="M183" i="10"/>
  <c r="L183" i="10"/>
  <c r="K183" i="10"/>
  <c r="J183" i="10"/>
  <c r="I183" i="10"/>
  <c r="H183" i="10"/>
  <c r="G183" i="10"/>
  <c r="F183" i="10"/>
  <c r="N182" i="10"/>
  <c r="M182" i="10"/>
  <c r="L182" i="10"/>
  <c r="K182" i="10"/>
  <c r="J182" i="10"/>
  <c r="I182" i="10"/>
  <c r="H182" i="10"/>
  <c r="G182" i="10"/>
  <c r="F182" i="10"/>
  <c r="N180" i="10"/>
  <c r="M180" i="10"/>
  <c r="L180" i="10"/>
  <c r="K180" i="10"/>
  <c r="J180" i="10"/>
  <c r="I180" i="10"/>
  <c r="H180" i="10"/>
  <c r="G180" i="10"/>
  <c r="F180" i="10"/>
  <c r="N179" i="10"/>
  <c r="M179" i="10"/>
  <c r="L179" i="10"/>
  <c r="K179" i="10"/>
  <c r="J179" i="10"/>
  <c r="I179" i="10"/>
  <c r="H179" i="10"/>
  <c r="G179" i="10"/>
  <c r="F179" i="10"/>
  <c r="I178" i="10"/>
  <c r="H178" i="10"/>
  <c r="G178" i="10"/>
  <c r="F178" i="10"/>
  <c r="G177" i="10"/>
  <c r="F177" i="10"/>
  <c r="M176" i="10"/>
  <c r="L176" i="10"/>
  <c r="K176" i="10"/>
  <c r="J176" i="10"/>
  <c r="I176" i="10"/>
  <c r="H176" i="10"/>
  <c r="G176" i="10"/>
  <c r="F176" i="10"/>
  <c r="G173" i="10"/>
  <c r="F173" i="10"/>
  <c r="N171" i="10"/>
  <c r="M171" i="10"/>
  <c r="L171" i="10"/>
  <c r="K171" i="10"/>
  <c r="J171" i="10"/>
  <c r="I171" i="10"/>
  <c r="H171" i="10"/>
  <c r="G171" i="10"/>
  <c r="F171" i="10"/>
  <c r="N170" i="10"/>
  <c r="M170" i="10"/>
  <c r="L170" i="10"/>
  <c r="K170" i="10"/>
  <c r="J170" i="10"/>
  <c r="I170" i="10"/>
  <c r="H170" i="10"/>
  <c r="G170" i="10"/>
  <c r="F170" i="10"/>
  <c r="O168" i="10"/>
  <c r="N168" i="10"/>
  <c r="M168" i="10"/>
  <c r="L168" i="10"/>
  <c r="K168" i="10"/>
  <c r="J168" i="10"/>
  <c r="I168" i="10"/>
  <c r="H168" i="10"/>
  <c r="G168" i="10"/>
  <c r="F168" i="10"/>
  <c r="O166" i="10"/>
  <c r="N166" i="10"/>
  <c r="M166" i="10"/>
  <c r="L166" i="10"/>
  <c r="K166" i="10"/>
  <c r="J166" i="10"/>
  <c r="I166" i="10"/>
  <c r="H166" i="10"/>
  <c r="G166" i="10"/>
  <c r="F166" i="10"/>
  <c r="F164" i="10"/>
  <c r="G163" i="10"/>
  <c r="H163" i="10" s="1"/>
  <c r="I163" i="10" s="1"/>
  <c r="J163" i="10" s="1"/>
  <c r="K163" i="10" s="1"/>
  <c r="L163" i="10" s="1"/>
  <c r="M163" i="10" s="1"/>
  <c r="N163" i="10" s="1"/>
  <c r="O163" i="10" s="1"/>
  <c r="P163" i="10" s="1"/>
  <c r="N156" i="10"/>
  <c r="M156" i="10"/>
  <c r="L156" i="10"/>
  <c r="K156" i="10"/>
  <c r="J156" i="10"/>
  <c r="I156" i="10"/>
  <c r="H156" i="10"/>
  <c r="G156" i="10"/>
  <c r="F156" i="10"/>
  <c r="N155" i="10"/>
  <c r="M155" i="10"/>
  <c r="L155" i="10"/>
  <c r="K155" i="10"/>
  <c r="J155" i="10"/>
  <c r="I155" i="10"/>
  <c r="H155" i="10"/>
  <c r="G155" i="10"/>
  <c r="F155" i="10"/>
  <c r="N154" i="10"/>
  <c r="M154" i="10"/>
  <c r="L154" i="10"/>
  <c r="K154" i="10"/>
  <c r="J154" i="10"/>
  <c r="I154" i="10"/>
  <c r="H154" i="10"/>
  <c r="G154" i="10"/>
  <c r="F154" i="10"/>
  <c r="O153" i="10"/>
  <c r="N153" i="10"/>
  <c r="M153" i="10"/>
  <c r="L153" i="10"/>
  <c r="K153" i="10"/>
  <c r="J153" i="10"/>
  <c r="I153" i="10"/>
  <c r="H153" i="10"/>
  <c r="G153" i="10"/>
  <c r="F153" i="10"/>
  <c r="N152" i="10"/>
  <c r="M152" i="10"/>
  <c r="L152" i="10"/>
  <c r="K152" i="10"/>
  <c r="J152" i="10"/>
  <c r="I152" i="10"/>
  <c r="H152" i="10"/>
  <c r="G152" i="10"/>
  <c r="F152" i="10"/>
  <c r="O151" i="10"/>
  <c r="N151" i="10"/>
  <c r="M151" i="10"/>
  <c r="L151" i="10"/>
  <c r="H151" i="10"/>
  <c r="G151" i="10"/>
  <c r="F151" i="10"/>
  <c r="I150" i="10"/>
  <c r="H150" i="10"/>
  <c r="G150" i="10"/>
  <c r="F150" i="10"/>
  <c r="N149" i="10"/>
  <c r="M149" i="10"/>
  <c r="L149" i="10"/>
  <c r="K149" i="10"/>
  <c r="J149" i="10"/>
  <c r="I149" i="10"/>
  <c r="H149" i="10"/>
  <c r="G149" i="10"/>
  <c r="F149" i="10"/>
  <c r="O147" i="10"/>
  <c r="N147" i="10"/>
  <c r="M147" i="10"/>
  <c r="L147" i="10"/>
  <c r="K147" i="10"/>
  <c r="J147" i="10"/>
  <c r="I147" i="10"/>
  <c r="H147" i="10"/>
  <c r="G147" i="10"/>
  <c r="F147" i="10"/>
  <c r="N146" i="10"/>
  <c r="M146" i="10"/>
  <c r="L146" i="10"/>
  <c r="K146" i="10"/>
  <c r="J146" i="10"/>
  <c r="I146" i="10"/>
  <c r="H146" i="10"/>
  <c r="G146" i="10"/>
  <c r="F146" i="10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O136" i="10"/>
  <c r="N136" i="10"/>
  <c r="M136" i="10"/>
  <c r="L136" i="10"/>
  <c r="K136" i="10"/>
  <c r="J136" i="10"/>
  <c r="I136" i="10"/>
  <c r="H136" i="10"/>
  <c r="G136" i="10"/>
  <c r="F136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O129" i="10"/>
  <c r="N129" i="10"/>
  <c r="M129" i="10"/>
  <c r="L129" i="10"/>
  <c r="K129" i="10"/>
  <c r="J129" i="10"/>
  <c r="I129" i="10"/>
  <c r="H129" i="10"/>
  <c r="G129" i="10"/>
  <c r="F129" i="10"/>
  <c r="O127" i="10"/>
  <c r="N127" i="10"/>
  <c r="M127" i="10"/>
  <c r="L127" i="10"/>
  <c r="K127" i="10"/>
  <c r="J127" i="10"/>
  <c r="I127" i="10"/>
  <c r="H127" i="10"/>
  <c r="G127" i="10"/>
  <c r="F127" i="10"/>
  <c r="G124" i="10"/>
  <c r="H124" i="10" s="1"/>
  <c r="I124" i="10" s="1"/>
  <c r="J124" i="10" s="1"/>
  <c r="K124" i="10" s="1"/>
  <c r="L124" i="10" s="1"/>
  <c r="M124" i="10" s="1"/>
  <c r="N124" i="10" s="1"/>
  <c r="O124" i="10" s="1"/>
  <c r="P124" i="10" s="1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O114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O112" i="10"/>
  <c r="N112" i="10"/>
  <c r="M112" i="10"/>
  <c r="L112" i="10"/>
  <c r="H112" i="10"/>
  <c r="G112" i="10"/>
  <c r="F112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O108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N105" i="10"/>
  <c r="M105" i="10"/>
  <c r="L105" i="10"/>
  <c r="K105" i="10"/>
  <c r="J105" i="10"/>
  <c r="I105" i="10"/>
  <c r="H105" i="10"/>
  <c r="G105" i="10"/>
  <c r="F105" i="10"/>
  <c r="N104" i="10"/>
  <c r="M104" i="10"/>
  <c r="L104" i="10"/>
  <c r="K104" i="10"/>
  <c r="J104" i="10"/>
  <c r="I104" i="10"/>
  <c r="H104" i="10"/>
  <c r="G104" i="10"/>
  <c r="F104" i="10"/>
  <c r="N103" i="10"/>
  <c r="M103" i="10"/>
  <c r="L103" i="10"/>
  <c r="K103" i="10"/>
  <c r="J103" i="10"/>
  <c r="I103" i="10"/>
  <c r="H103" i="10"/>
  <c r="G103" i="10"/>
  <c r="F103" i="10"/>
  <c r="N102" i="10"/>
  <c r="M102" i="10"/>
  <c r="L102" i="10"/>
  <c r="K102" i="10"/>
  <c r="J102" i="10"/>
  <c r="I102" i="10"/>
  <c r="H102" i="10"/>
  <c r="G102" i="10"/>
  <c r="F102" i="10"/>
  <c r="N101" i="10"/>
  <c r="M101" i="10"/>
  <c r="L101" i="10"/>
  <c r="K101" i="10"/>
  <c r="J101" i="10"/>
  <c r="I101" i="10"/>
  <c r="H101" i="10"/>
  <c r="G101" i="10"/>
  <c r="F101" i="10"/>
  <c r="O100" i="10"/>
  <c r="N100" i="10"/>
  <c r="M100" i="10"/>
  <c r="L100" i="10"/>
  <c r="K100" i="10"/>
  <c r="J100" i="10"/>
  <c r="I100" i="10"/>
  <c r="H100" i="10"/>
  <c r="G100" i="10"/>
  <c r="F100" i="10"/>
  <c r="N99" i="10"/>
  <c r="M99" i="10"/>
  <c r="L99" i="10"/>
  <c r="K99" i="10"/>
  <c r="J99" i="10"/>
  <c r="I99" i="10"/>
  <c r="H99" i="10"/>
  <c r="G99" i="10"/>
  <c r="F99" i="10"/>
  <c r="N98" i="10"/>
  <c r="M98" i="10"/>
  <c r="L98" i="10"/>
  <c r="K98" i="10"/>
  <c r="J98" i="10"/>
  <c r="I98" i="10"/>
  <c r="H98" i="10"/>
  <c r="G98" i="10"/>
  <c r="F98" i="10"/>
  <c r="O97" i="10"/>
  <c r="N97" i="10"/>
  <c r="M97" i="10"/>
  <c r="L97" i="10"/>
  <c r="K97" i="10"/>
  <c r="J97" i="10"/>
  <c r="I97" i="10"/>
  <c r="H97" i="10"/>
  <c r="G97" i="10"/>
  <c r="F97" i="10"/>
  <c r="G95" i="10"/>
  <c r="F95" i="10"/>
  <c r="N94" i="10"/>
  <c r="M94" i="10"/>
  <c r="L94" i="10"/>
  <c r="K94" i="10"/>
  <c r="J94" i="10"/>
  <c r="I94" i="10"/>
  <c r="H94" i="10"/>
  <c r="G94" i="10"/>
  <c r="F94" i="10"/>
  <c r="N93" i="10"/>
  <c r="M93" i="10"/>
  <c r="L93" i="10"/>
  <c r="K93" i="10"/>
  <c r="J93" i="10"/>
  <c r="I93" i="10"/>
  <c r="H93" i="10"/>
  <c r="G93" i="10"/>
  <c r="F93" i="10"/>
  <c r="O92" i="10"/>
  <c r="N92" i="10"/>
  <c r="M92" i="10"/>
  <c r="L92" i="10"/>
  <c r="K92" i="10"/>
  <c r="J92" i="10"/>
  <c r="I92" i="10"/>
  <c r="H92" i="10"/>
  <c r="G92" i="10"/>
  <c r="F92" i="10"/>
  <c r="O90" i="10"/>
  <c r="N90" i="10"/>
  <c r="M90" i="10"/>
  <c r="L90" i="10"/>
  <c r="K90" i="10"/>
  <c r="J90" i="10"/>
  <c r="I90" i="10"/>
  <c r="H90" i="10"/>
  <c r="G90" i="10"/>
  <c r="F90" i="10"/>
  <c r="O88" i="10"/>
  <c r="N88" i="10"/>
  <c r="M88" i="10"/>
  <c r="L88" i="10"/>
  <c r="K88" i="10"/>
  <c r="J88" i="10"/>
  <c r="I88" i="10"/>
  <c r="H88" i="10"/>
  <c r="G88" i="10"/>
  <c r="F88" i="10"/>
  <c r="G85" i="10"/>
  <c r="H85" i="10" s="1"/>
  <c r="I85" i="10" s="1"/>
  <c r="J85" i="10" s="1"/>
  <c r="K85" i="10" s="1"/>
  <c r="L85" i="10" s="1"/>
  <c r="M85" i="10" s="1"/>
  <c r="N85" i="10" s="1"/>
  <c r="O85" i="10" s="1"/>
  <c r="P85" i="10" s="1"/>
  <c r="N78" i="10"/>
  <c r="M78" i="10"/>
  <c r="L78" i="10"/>
  <c r="K78" i="10"/>
  <c r="J78" i="10"/>
  <c r="I78" i="10"/>
  <c r="H78" i="10"/>
  <c r="G78" i="10"/>
  <c r="F78" i="10"/>
  <c r="N77" i="10"/>
  <c r="M77" i="10"/>
  <c r="L77" i="10"/>
  <c r="K77" i="10"/>
  <c r="J77" i="10"/>
  <c r="I77" i="10"/>
  <c r="H77" i="10"/>
  <c r="G77" i="10"/>
  <c r="F77" i="10"/>
  <c r="N76" i="10"/>
  <c r="M76" i="10"/>
  <c r="L76" i="10"/>
  <c r="K76" i="10"/>
  <c r="J76" i="10"/>
  <c r="I76" i="10"/>
  <c r="H76" i="10"/>
  <c r="G76" i="10"/>
  <c r="F76" i="10"/>
  <c r="N75" i="10"/>
  <c r="M75" i="10"/>
  <c r="L75" i="10"/>
  <c r="K75" i="10"/>
  <c r="J75" i="10"/>
  <c r="I75" i="10"/>
  <c r="H75" i="10"/>
  <c r="G75" i="10"/>
  <c r="F75" i="10"/>
  <c r="O73" i="10"/>
  <c r="N73" i="10"/>
  <c r="M73" i="10"/>
  <c r="L73" i="10"/>
  <c r="H73" i="10"/>
  <c r="G73" i="10"/>
  <c r="F73" i="10"/>
  <c r="I72" i="10"/>
  <c r="H72" i="10"/>
  <c r="G72" i="10"/>
  <c r="F72" i="10"/>
  <c r="N71" i="10"/>
  <c r="M71" i="10"/>
  <c r="L71" i="10"/>
  <c r="K71" i="10"/>
  <c r="J71" i="10"/>
  <c r="I71" i="10"/>
  <c r="H71" i="10"/>
  <c r="G71" i="10"/>
  <c r="F71" i="10"/>
  <c r="O69" i="10"/>
  <c r="N69" i="10"/>
  <c r="M69" i="10"/>
  <c r="L69" i="10"/>
  <c r="K69" i="10"/>
  <c r="J69" i="10"/>
  <c r="I69" i="10"/>
  <c r="H69" i="10"/>
  <c r="G69" i="10"/>
  <c r="F69" i="10"/>
  <c r="N68" i="10"/>
  <c r="M68" i="10"/>
  <c r="L68" i="10"/>
  <c r="K68" i="10"/>
  <c r="J68" i="10"/>
  <c r="I68" i="10"/>
  <c r="H68" i="10"/>
  <c r="G68" i="10"/>
  <c r="F68" i="10"/>
  <c r="N67" i="10"/>
  <c r="M67" i="10"/>
  <c r="L67" i="10"/>
  <c r="K67" i="10"/>
  <c r="J67" i="10"/>
  <c r="I67" i="10"/>
  <c r="H67" i="10"/>
  <c r="G67" i="10"/>
  <c r="F67" i="10"/>
  <c r="N66" i="10"/>
  <c r="M66" i="10"/>
  <c r="L66" i="10"/>
  <c r="K66" i="10"/>
  <c r="J66" i="10"/>
  <c r="I66" i="10"/>
  <c r="H66" i="10"/>
  <c r="G66" i="10"/>
  <c r="F66" i="10"/>
  <c r="N65" i="10"/>
  <c r="M65" i="10"/>
  <c r="L65" i="10"/>
  <c r="K65" i="10"/>
  <c r="J65" i="10"/>
  <c r="I65" i="10"/>
  <c r="H65" i="10"/>
  <c r="G65" i="10"/>
  <c r="F65" i="10"/>
  <c r="N63" i="10"/>
  <c r="M63" i="10"/>
  <c r="L63" i="10"/>
  <c r="K63" i="10"/>
  <c r="J63" i="10"/>
  <c r="I63" i="10"/>
  <c r="H63" i="10"/>
  <c r="G63" i="10"/>
  <c r="F63" i="10"/>
  <c r="N62" i="10"/>
  <c r="M62" i="10"/>
  <c r="L62" i="10"/>
  <c r="K62" i="10"/>
  <c r="J62" i="10"/>
  <c r="I62" i="10"/>
  <c r="H62" i="10"/>
  <c r="G62" i="10"/>
  <c r="F62" i="10"/>
  <c r="O61" i="10"/>
  <c r="N61" i="10"/>
  <c r="M61" i="10"/>
  <c r="L61" i="10"/>
  <c r="K61" i="10"/>
  <c r="J61" i="10"/>
  <c r="I61" i="10"/>
  <c r="H61" i="10"/>
  <c r="G61" i="10"/>
  <c r="F61" i="10"/>
  <c r="O60" i="10"/>
  <c r="N60" i="10"/>
  <c r="M60" i="10"/>
  <c r="L60" i="10"/>
  <c r="K60" i="10"/>
  <c r="J60" i="10"/>
  <c r="I60" i="10"/>
  <c r="H60" i="10"/>
  <c r="G60" i="10"/>
  <c r="F60" i="10"/>
  <c r="N59" i="10"/>
  <c r="M59" i="10"/>
  <c r="L59" i="10"/>
  <c r="K59" i="10"/>
  <c r="J59" i="10"/>
  <c r="I59" i="10"/>
  <c r="H59" i="10"/>
  <c r="G59" i="10"/>
  <c r="F59" i="10"/>
  <c r="O56" i="10"/>
  <c r="N56" i="10"/>
  <c r="M56" i="10"/>
  <c r="L56" i="10"/>
  <c r="K56" i="10"/>
  <c r="I56" i="10"/>
  <c r="H56" i="10"/>
  <c r="G56" i="10"/>
  <c r="F56" i="10"/>
  <c r="N55" i="10"/>
  <c r="M55" i="10"/>
  <c r="L55" i="10"/>
  <c r="K55" i="10"/>
  <c r="J55" i="10"/>
  <c r="I55" i="10"/>
  <c r="H55" i="10"/>
  <c r="G55" i="10"/>
  <c r="F55" i="10"/>
  <c r="N54" i="10"/>
  <c r="M54" i="10"/>
  <c r="L54" i="10"/>
  <c r="K54" i="10"/>
  <c r="J54" i="10"/>
  <c r="I54" i="10"/>
  <c r="H54" i="10"/>
  <c r="G54" i="10"/>
  <c r="F54" i="10"/>
  <c r="O51" i="10"/>
  <c r="N51" i="10"/>
  <c r="M51" i="10"/>
  <c r="L51" i="10"/>
  <c r="K51" i="10"/>
  <c r="J51" i="10"/>
  <c r="I51" i="10"/>
  <c r="H51" i="10"/>
  <c r="G51" i="10"/>
  <c r="F51" i="10"/>
  <c r="O49" i="10"/>
  <c r="N49" i="10"/>
  <c r="M49" i="10"/>
  <c r="L49" i="10"/>
  <c r="K49" i="10"/>
  <c r="J49" i="10"/>
  <c r="I49" i="10"/>
  <c r="H49" i="10"/>
  <c r="G49" i="10"/>
  <c r="F49" i="10"/>
  <c r="G46" i="10"/>
  <c r="H46" i="10" s="1"/>
  <c r="I46" i="10" s="1"/>
  <c r="J46" i="10" s="1"/>
  <c r="K46" i="10" s="1"/>
  <c r="L46" i="10" s="1"/>
  <c r="M46" i="10" s="1"/>
  <c r="N46" i="10" s="1"/>
  <c r="O46" i="10" s="1"/>
  <c r="P46" i="10" s="1"/>
  <c r="O39" i="10"/>
  <c r="O37" i="10"/>
  <c r="N37" i="10"/>
  <c r="M37" i="10"/>
  <c r="L37" i="10"/>
  <c r="K37" i="10"/>
  <c r="J37" i="10"/>
  <c r="I37" i="10"/>
  <c r="H37" i="10"/>
  <c r="G37" i="10"/>
  <c r="F37" i="10"/>
  <c r="N36" i="10"/>
  <c r="M36" i="10"/>
  <c r="L36" i="10"/>
  <c r="K36" i="10"/>
  <c r="J36" i="10"/>
  <c r="I36" i="10"/>
  <c r="H36" i="10"/>
  <c r="G36" i="10"/>
  <c r="F36" i="10"/>
  <c r="O34" i="10"/>
  <c r="N34" i="10"/>
  <c r="M34" i="10"/>
  <c r="L34" i="10"/>
  <c r="K34" i="10"/>
  <c r="J34" i="10"/>
  <c r="I34" i="10"/>
  <c r="H34" i="10"/>
  <c r="G34" i="10"/>
  <c r="F34" i="10"/>
  <c r="I33" i="10"/>
  <c r="H33" i="10"/>
  <c r="G33" i="10"/>
  <c r="F33" i="10"/>
  <c r="O32" i="10"/>
  <c r="N32" i="10"/>
  <c r="M32" i="10"/>
  <c r="L32" i="10"/>
  <c r="K32" i="10"/>
  <c r="J32" i="10"/>
  <c r="I32" i="10"/>
  <c r="H32" i="10"/>
  <c r="G32" i="10"/>
  <c r="F32" i="10"/>
  <c r="N30" i="10"/>
  <c r="M30" i="10"/>
  <c r="L30" i="10"/>
  <c r="K30" i="10"/>
  <c r="J30" i="10"/>
  <c r="I30" i="10"/>
  <c r="H30" i="10"/>
  <c r="G30" i="10"/>
  <c r="F30" i="10"/>
  <c r="N29" i="10"/>
  <c r="M29" i="10"/>
  <c r="L29" i="10"/>
  <c r="K29" i="10"/>
  <c r="J29" i="10"/>
  <c r="I29" i="10"/>
  <c r="H29" i="10"/>
  <c r="G29" i="10"/>
  <c r="F29" i="10"/>
  <c r="O27" i="10"/>
  <c r="N27" i="10"/>
  <c r="M27" i="10"/>
  <c r="L27" i="10"/>
  <c r="K27" i="10"/>
  <c r="J27" i="10"/>
  <c r="I27" i="10"/>
  <c r="H27" i="10"/>
  <c r="G27" i="10"/>
  <c r="F27" i="10"/>
  <c r="N26" i="10"/>
  <c r="M26" i="10"/>
  <c r="L26" i="10"/>
  <c r="K26" i="10"/>
  <c r="J26" i="10"/>
  <c r="I26" i="10"/>
  <c r="H26" i="10"/>
  <c r="G26" i="10"/>
  <c r="F26" i="10"/>
  <c r="O24" i="10"/>
  <c r="O23" i="10"/>
  <c r="N23" i="10"/>
  <c r="M23" i="10"/>
  <c r="L23" i="10"/>
  <c r="K23" i="10"/>
  <c r="J23" i="10"/>
  <c r="I23" i="10"/>
  <c r="H23" i="10"/>
  <c r="G23" i="10"/>
  <c r="F23" i="10"/>
  <c r="H20" i="10"/>
  <c r="G20" i="10"/>
  <c r="F20" i="10"/>
  <c r="O15" i="10"/>
  <c r="N15" i="10"/>
  <c r="M15" i="10"/>
  <c r="L15" i="10"/>
  <c r="K15" i="10"/>
  <c r="J15" i="10"/>
  <c r="I15" i="10"/>
  <c r="H15" i="10"/>
  <c r="G15" i="10"/>
  <c r="F15" i="10"/>
  <c r="O12" i="10"/>
  <c r="N12" i="10"/>
  <c r="M12" i="10"/>
  <c r="L12" i="10"/>
  <c r="K12" i="10"/>
  <c r="J12" i="10"/>
  <c r="I12" i="10"/>
  <c r="H12" i="10"/>
  <c r="G12" i="10"/>
  <c r="F12" i="10"/>
  <c r="O10" i="10"/>
  <c r="N10" i="10"/>
  <c r="M10" i="10"/>
  <c r="L10" i="10"/>
  <c r="K10" i="10"/>
  <c r="J10" i="10"/>
  <c r="I10" i="10"/>
  <c r="H10" i="10"/>
  <c r="G10" i="10"/>
  <c r="F10" i="10"/>
  <c r="O8" i="10"/>
  <c r="N8" i="10"/>
  <c r="M8" i="10"/>
  <c r="L8" i="10"/>
  <c r="K8" i="10"/>
  <c r="J8" i="10"/>
  <c r="I8" i="10"/>
  <c r="H8" i="10"/>
  <c r="G8" i="10"/>
  <c r="F8" i="10"/>
  <c r="G7" i="10"/>
  <c r="H7" i="10" s="1"/>
  <c r="I7" i="10" s="1"/>
  <c r="J7" i="10" s="1"/>
  <c r="K7" i="10" s="1"/>
  <c r="L7" i="10" s="1"/>
  <c r="M7" i="10" s="1"/>
  <c r="N7" i="10" s="1"/>
  <c r="O7" i="10" s="1"/>
  <c r="P7" i="10" s="1"/>
  <c r="F228" i="18"/>
  <c r="G228" i="18" s="1"/>
  <c r="H228" i="18" s="1"/>
  <c r="I228" i="18" s="1"/>
  <c r="J228" i="18" s="1"/>
  <c r="K228" i="18" s="1"/>
  <c r="L228" i="18" s="1"/>
  <c r="M228" i="18" s="1"/>
  <c r="N228" i="18" s="1"/>
  <c r="O228" i="18" s="1"/>
  <c r="N235" i="10"/>
  <c r="M235" i="10"/>
  <c r="L235" i="10"/>
  <c r="K235" i="10"/>
  <c r="J235" i="10"/>
  <c r="I235" i="10"/>
  <c r="H235" i="10"/>
  <c r="G235" i="10"/>
  <c r="F235" i="10"/>
  <c r="O234" i="10"/>
  <c r="O233" i="10"/>
  <c r="O232" i="10"/>
  <c r="O231" i="10"/>
  <c r="N231" i="10"/>
  <c r="M231" i="10"/>
  <c r="L231" i="10"/>
  <c r="K231" i="10"/>
  <c r="J231" i="10"/>
  <c r="I231" i="10"/>
  <c r="H231" i="10"/>
  <c r="G231" i="10"/>
  <c r="F231" i="10"/>
  <c r="H219" i="18"/>
  <c r="I230" i="10" s="1"/>
  <c r="O229" i="10"/>
  <c r="N229" i="10"/>
  <c r="M229" i="10"/>
  <c r="L229" i="10"/>
  <c r="K229" i="10"/>
  <c r="J229" i="10"/>
  <c r="O227" i="10"/>
  <c r="N227" i="10"/>
  <c r="M227" i="10"/>
  <c r="L227" i="10"/>
  <c r="K227" i="10"/>
  <c r="J227" i="10"/>
  <c r="I227" i="10"/>
  <c r="H227" i="10"/>
  <c r="G227" i="10"/>
  <c r="F227" i="10"/>
  <c r="O226" i="10"/>
  <c r="O225" i="10"/>
  <c r="O224" i="10"/>
  <c r="O223" i="10"/>
  <c r="O222" i="10"/>
  <c r="O221" i="10"/>
  <c r="N221" i="10"/>
  <c r="M221" i="10"/>
  <c r="L221" i="10"/>
  <c r="K221" i="10"/>
  <c r="J221" i="10"/>
  <c r="I221" i="10"/>
  <c r="H221" i="10"/>
  <c r="G221" i="10"/>
  <c r="F221" i="10"/>
  <c r="O220" i="10"/>
  <c r="O219" i="10"/>
  <c r="O218" i="10"/>
  <c r="N218" i="10"/>
  <c r="M218" i="10"/>
  <c r="L218" i="10"/>
  <c r="K218" i="10"/>
  <c r="J218" i="10"/>
  <c r="O217" i="10"/>
  <c r="N217" i="10"/>
  <c r="M217" i="10"/>
  <c r="L217" i="10"/>
  <c r="K217" i="10"/>
  <c r="J217" i="10"/>
  <c r="I217" i="10"/>
  <c r="O216" i="10"/>
  <c r="N216" i="10"/>
  <c r="O215" i="10"/>
  <c r="N215" i="10"/>
  <c r="M215" i="10"/>
  <c r="L215" i="10"/>
  <c r="K215" i="10"/>
  <c r="J215" i="10"/>
  <c r="I215" i="10"/>
  <c r="H215" i="10"/>
  <c r="G215" i="10"/>
  <c r="F215" i="10"/>
  <c r="O214" i="10"/>
  <c r="N214" i="10"/>
  <c r="M214" i="10"/>
  <c r="L214" i="10"/>
  <c r="K214" i="10"/>
  <c r="J214" i="10"/>
  <c r="I214" i="10"/>
  <c r="H214" i="10"/>
  <c r="G214" i="10"/>
  <c r="F214" i="10"/>
  <c r="O213" i="10"/>
  <c r="N213" i="10"/>
  <c r="M213" i="10"/>
  <c r="L213" i="10"/>
  <c r="K213" i="10"/>
  <c r="J213" i="10"/>
  <c r="I213" i="10"/>
  <c r="H213" i="10"/>
  <c r="O212" i="10"/>
  <c r="N212" i="10"/>
  <c r="M212" i="10"/>
  <c r="L212" i="10"/>
  <c r="K212" i="10"/>
  <c r="J212" i="10"/>
  <c r="I212" i="10"/>
  <c r="H212" i="10"/>
  <c r="G212" i="10"/>
  <c r="F212" i="10"/>
  <c r="O209" i="10"/>
  <c r="N209" i="10"/>
  <c r="M209" i="10"/>
  <c r="L209" i="10"/>
  <c r="K209" i="10"/>
  <c r="J209" i="10"/>
  <c r="I209" i="10"/>
  <c r="H209" i="10"/>
  <c r="G209" i="10"/>
  <c r="F209" i="10"/>
  <c r="O207" i="10"/>
  <c r="N207" i="10"/>
  <c r="M207" i="10"/>
  <c r="L207" i="10"/>
  <c r="K207" i="10"/>
  <c r="J207" i="10"/>
  <c r="I207" i="10"/>
  <c r="H207" i="10"/>
  <c r="G207" i="10"/>
  <c r="F207" i="10"/>
  <c r="O206" i="10"/>
  <c r="O205" i="10"/>
  <c r="N205" i="10"/>
  <c r="M205" i="10"/>
  <c r="L205" i="10"/>
  <c r="K205" i="10"/>
  <c r="J205" i="10"/>
  <c r="I205" i="10"/>
  <c r="H205" i="10"/>
  <c r="G205" i="10"/>
  <c r="F205" i="10"/>
  <c r="O204" i="10"/>
  <c r="N204" i="10"/>
  <c r="M204" i="10"/>
  <c r="L204" i="10"/>
  <c r="K204" i="10"/>
  <c r="J204" i="10"/>
  <c r="I204" i="10"/>
  <c r="H204" i="10"/>
  <c r="G204" i="10"/>
  <c r="F204" i="10"/>
  <c r="F192" i="18"/>
  <c r="G192" i="18" s="1"/>
  <c r="H192" i="18" s="1"/>
  <c r="I192" i="18" s="1"/>
  <c r="J192" i="18" s="1"/>
  <c r="K192" i="18" s="1"/>
  <c r="L192" i="18" s="1"/>
  <c r="M192" i="18" s="1"/>
  <c r="N192" i="18" s="1"/>
  <c r="O192" i="18" s="1"/>
  <c r="O195" i="10"/>
  <c r="O194" i="10"/>
  <c r="N194" i="10"/>
  <c r="M194" i="10"/>
  <c r="L194" i="10"/>
  <c r="K194" i="10"/>
  <c r="J194" i="10"/>
  <c r="I194" i="10"/>
  <c r="H194" i="10"/>
  <c r="G194" i="10"/>
  <c r="F194" i="10"/>
  <c r="O193" i="10"/>
  <c r="O192" i="10"/>
  <c r="O191" i="10"/>
  <c r="O190" i="10"/>
  <c r="O189" i="10"/>
  <c r="N189" i="10"/>
  <c r="M189" i="10"/>
  <c r="L189" i="10"/>
  <c r="K189" i="10"/>
  <c r="J189" i="10"/>
  <c r="O188" i="10"/>
  <c r="O187" i="10"/>
  <c r="N187" i="10"/>
  <c r="M187" i="10"/>
  <c r="L187" i="10"/>
  <c r="K187" i="10"/>
  <c r="J187" i="10"/>
  <c r="I187" i="10"/>
  <c r="H187" i="10"/>
  <c r="G187" i="10"/>
  <c r="F187" i="10"/>
  <c r="O186" i="10"/>
  <c r="O185" i="10"/>
  <c r="O184" i="10"/>
  <c r="O183" i="10"/>
  <c r="O182" i="10"/>
  <c r="O181" i="10"/>
  <c r="N181" i="10"/>
  <c r="M181" i="10"/>
  <c r="L181" i="10"/>
  <c r="K181" i="10"/>
  <c r="J181" i="10"/>
  <c r="I181" i="10"/>
  <c r="H181" i="10"/>
  <c r="G181" i="10"/>
  <c r="F181" i="10"/>
  <c r="O180" i="10"/>
  <c r="O179" i="10"/>
  <c r="O178" i="10"/>
  <c r="N178" i="10"/>
  <c r="M178" i="10"/>
  <c r="L178" i="10"/>
  <c r="K178" i="10"/>
  <c r="J178" i="10"/>
  <c r="O177" i="10"/>
  <c r="N177" i="10"/>
  <c r="M177" i="10"/>
  <c r="L177" i="10"/>
  <c r="K177" i="10"/>
  <c r="J177" i="10"/>
  <c r="I177" i="10"/>
  <c r="H177" i="10"/>
  <c r="O176" i="10"/>
  <c r="N176" i="10"/>
  <c r="O175" i="10"/>
  <c r="N175" i="10"/>
  <c r="M175" i="10"/>
  <c r="L175" i="10"/>
  <c r="K175" i="10"/>
  <c r="J175" i="10"/>
  <c r="I175" i="10"/>
  <c r="H175" i="10"/>
  <c r="G175" i="10"/>
  <c r="F175" i="10"/>
  <c r="O174" i="10"/>
  <c r="N174" i="10"/>
  <c r="M174" i="10"/>
  <c r="L174" i="10"/>
  <c r="K174" i="10"/>
  <c r="J174" i="10"/>
  <c r="I174" i="10"/>
  <c r="H174" i="10"/>
  <c r="G174" i="10"/>
  <c r="F174" i="10"/>
  <c r="O173" i="10"/>
  <c r="N173" i="10"/>
  <c r="M173" i="10"/>
  <c r="L173" i="10"/>
  <c r="K173" i="10"/>
  <c r="J173" i="10"/>
  <c r="I173" i="10"/>
  <c r="H173" i="10"/>
  <c r="O172" i="10"/>
  <c r="N172" i="10"/>
  <c r="M172" i="10"/>
  <c r="L172" i="10"/>
  <c r="K172" i="10"/>
  <c r="J172" i="10"/>
  <c r="I172" i="10"/>
  <c r="H172" i="10"/>
  <c r="G172" i="10"/>
  <c r="F172" i="10"/>
  <c r="O171" i="10"/>
  <c r="O170" i="10"/>
  <c r="O169" i="10"/>
  <c r="N169" i="10"/>
  <c r="M169" i="10"/>
  <c r="L169" i="10"/>
  <c r="K169" i="10"/>
  <c r="J169" i="10"/>
  <c r="I169" i="10"/>
  <c r="H169" i="10"/>
  <c r="G169" i="10"/>
  <c r="F169" i="10"/>
  <c r="O167" i="10"/>
  <c r="N167" i="10"/>
  <c r="M167" i="10"/>
  <c r="L167" i="10"/>
  <c r="K167" i="10"/>
  <c r="J167" i="10"/>
  <c r="I167" i="10"/>
  <c r="H167" i="10"/>
  <c r="G167" i="10"/>
  <c r="F167" i="10"/>
  <c r="O165" i="10"/>
  <c r="N165" i="10"/>
  <c r="M165" i="10"/>
  <c r="L165" i="10"/>
  <c r="K165" i="10"/>
  <c r="J165" i="10"/>
  <c r="I165" i="10"/>
  <c r="H165" i="10"/>
  <c r="G165" i="10"/>
  <c r="F165" i="10"/>
  <c r="O164" i="10"/>
  <c r="N164" i="10"/>
  <c r="M164" i="10"/>
  <c r="L164" i="10"/>
  <c r="K164" i="10"/>
  <c r="J164" i="10"/>
  <c r="I164" i="10"/>
  <c r="H164" i="10"/>
  <c r="G164" i="10"/>
  <c r="F155" i="18"/>
  <c r="G155" i="18" s="1"/>
  <c r="H155" i="18" s="1"/>
  <c r="I155" i="18" s="1"/>
  <c r="J155" i="18" s="1"/>
  <c r="K155" i="18" s="1"/>
  <c r="L155" i="18" s="1"/>
  <c r="M155" i="18" s="1"/>
  <c r="N155" i="18" s="1"/>
  <c r="O155" i="18" s="1"/>
  <c r="O156" i="10"/>
  <c r="O155" i="10"/>
  <c r="O154" i="10"/>
  <c r="O152" i="10"/>
  <c r="H145" i="18"/>
  <c r="I151" i="10" s="1"/>
  <c r="O150" i="10"/>
  <c r="N150" i="10"/>
  <c r="M150" i="10"/>
  <c r="L150" i="10"/>
  <c r="K150" i="10"/>
  <c r="J150" i="10"/>
  <c r="O149" i="10"/>
  <c r="O148" i="10"/>
  <c r="N148" i="10"/>
  <c r="M148" i="10"/>
  <c r="L148" i="10"/>
  <c r="K148" i="10"/>
  <c r="J148" i="10"/>
  <c r="I148" i="10"/>
  <c r="H148" i="10"/>
  <c r="G148" i="10"/>
  <c r="F148" i="10"/>
  <c r="O146" i="10"/>
  <c r="O145" i="10"/>
  <c r="O144" i="10"/>
  <c r="O143" i="10"/>
  <c r="O142" i="10"/>
  <c r="O141" i="10"/>
  <c r="O140" i="10"/>
  <c r="O139" i="10"/>
  <c r="O138" i="10"/>
  <c r="O137" i="10"/>
  <c r="O135" i="10"/>
  <c r="N135" i="10"/>
  <c r="M135" i="10"/>
  <c r="L135" i="10"/>
  <c r="K135" i="10"/>
  <c r="J135" i="10"/>
  <c r="I135" i="10"/>
  <c r="H135" i="10"/>
  <c r="G135" i="10"/>
  <c r="F135" i="10"/>
  <c r="O134" i="10"/>
  <c r="N134" i="10"/>
  <c r="M134" i="10"/>
  <c r="L134" i="10"/>
  <c r="K134" i="10"/>
  <c r="J134" i="10"/>
  <c r="I134" i="10"/>
  <c r="H134" i="10"/>
  <c r="O133" i="10"/>
  <c r="O132" i="10"/>
  <c r="O131" i="10"/>
  <c r="O130" i="10"/>
  <c r="O128" i="10"/>
  <c r="N128" i="10"/>
  <c r="M128" i="10"/>
  <c r="L128" i="10"/>
  <c r="K128" i="10"/>
  <c r="J128" i="10"/>
  <c r="I128" i="10"/>
  <c r="H128" i="10"/>
  <c r="G128" i="10"/>
  <c r="F128" i="10"/>
  <c r="O126" i="10"/>
  <c r="N126" i="10"/>
  <c r="M126" i="10"/>
  <c r="L126" i="10"/>
  <c r="K126" i="10"/>
  <c r="J126" i="10"/>
  <c r="I126" i="10"/>
  <c r="H126" i="10"/>
  <c r="G126" i="10"/>
  <c r="F126" i="10"/>
  <c r="O125" i="10"/>
  <c r="N125" i="10"/>
  <c r="M125" i="10"/>
  <c r="L125" i="10"/>
  <c r="K125" i="10"/>
  <c r="J125" i="10"/>
  <c r="I125" i="10"/>
  <c r="H125" i="10"/>
  <c r="G125" i="10"/>
  <c r="F125" i="10"/>
  <c r="F118" i="18"/>
  <c r="G118" i="18" s="1"/>
  <c r="H118" i="18" s="1"/>
  <c r="I118" i="18" s="1"/>
  <c r="J118" i="18" s="1"/>
  <c r="K118" i="18" s="1"/>
  <c r="L118" i="18" s="1"/>
  <c r="M118" i="18" s="1"/>
  <c r="N118" i="18" s="1"/>
  <c r="O118" i="18" s="1"/>
  <c r="O117" i="10"/>
  <c r="O116" i="10"/>
  <c r="O115" i="10"/>
  <c r="O113" i="10"/>
  <c r="H107" i="18"/>
  <c r="O111" i="10"/>
  <c r="N111" i="10"/>
  <c r="M111" i="10"/>
  <c r="L111" i="10"/>
  <c r="K111" i="10"/>
  <c r="J111" i="10"/>
  <c r="O110" i="10"/>
  <c r="O109" i="10"/>
  <c r="N109" i="10"/>
  <c r="M109" i="10"/>
  <c r="L109" i="10"/>
  <c r="K109" i="10"/>
  <c r="J109" i="10"/>
  <c r="I109" i="10"/>
  <c r="H109" i="10"/>
  <c r="G109" i="10"/>
  <c r="F109" i="10"/>
  <c r="O107" i="10"/>
  <c r="O106" i="10"/>
  <c r="O105" i="10"/>
  <c r="O104" i="10"/>
  <c r="O103" i="10"/>
  <c r="O102" i="10"/>
  <c r="O101" i="10"/>
  <c r="O99" i="10"/>
  <c r="O98" i="10"/>
  <c r="O96" i="10"/>
  <c r="N96" i="10"/>
  <c r="M96" i="10"/>
  <c r="L96" i="10"/>
  <c r="K96" i="10"/>
  <c r="J96" i="10"/>
  <c r="I96" i="10"/>
  <c r="H96" i="10"/>
  <c r="G96" i="10"/>
  <c r="F96" i="10"/>
  <c r="O95" i="10"/>
  <c r="N95" i="10"/>
  <c r="M95" i="10"/>
  <c r="L95" i="10"/>
  <c r="K95" i="10"/>
  <c r="J95" i="10"/>
  <c r="I95" i="10"/>
  <c r="H95" i="10"/>
  <c r="O94" i="10"/>
  <c r="O93" i="10"/>
  <c r="O91" i="10"/>
  <c r="N91" i="10"/>
  <c r="M91" i="10"/>
  <c r="L91" i="10"/>
  <c r="K91" i="10"/>
  <c r="J91" i="10"/>
  <c r="I91" i="10"/>
  <c r="H91" i="10"/>
  <c r="G91" i="10"/>
  <c r="F91" i="10"/>
  <c r="O89" i="10"/>
  <c r="N89" i="10"/>
  <c r="M89" i="10"/>
  <c r="L89" i="10"/>
  <c r="K89" i="10"/>
  <c r="J89" i="10"/>
  <c r="I89" i="10"/>
  <c r="H89" i="10"/>
  <c r="G89" i="10"/>
  <c r="F89" i="10"/>
  <c r="O87" i="10"/>
  <c r="N87" i="10"/>
  <c r="M87" i="10"/>
  <c r="L87" i="10"/>
  <c r="K87" i="10"/>
  <c r="J87" i="10"/>
  <c r="I87" i="10"/>
  <c r="H87" i="10"/>
  <c r="G87" i="10"/>
  <c r="F87" i="10"/>
  <c r="O86" i="10"/>
  <c r="N86" i="10"/>
  <c r="M86" i="10"/>
  <c r="L86" i="10"/>
  <c r="K86" i="10"/>
  <c r="J86" i="10"/>
  <c r="I86" i="10"/>
  <c r="H86" i="10"/>
  <c r="G86" i="10"/>
  <c r="F86" i="10"/>
  <c r="F80" i="18"/>
  <c r="G80" i="18" s="1"/>
  <c r="H80" i="18" s="1"/>
  <c r="I80" i="18" s="1"/>
  <c r="J80" i="18" s="1"/>
  <c r="K80" i="18" s="1"/>
  <c r="L80" i="18" s="1"/>
  <c r="M80" i="18" s="1"/>
  <c r="N80" i="18" s="1"/>
  <c r="O80" i="18" s="1"/>
  <c r="O78" i="10"/>
  <c r="O77" i="10"/>
  <c r="O76" i="10"/>
  <c r="O75" i="10"/>
  <c r="O74" i="10"/>
  <c r="N74" i="10"/>
  <c r="M74" i="10"/>
  <c r="L74" i="10"/>
  <c r="K74" i="10"/>
  <c r="J74" i="10"/>
  <c r="I74" i="10"/>
  <c r="H74" i="10"/>
  <c r="G74" i="10"/>
  <c r="F74" i="10"/>
  <c r="H70" i="18"/>
  <c r="I73" i="10" s="1"/>
  <c r="O72" i="10"/>
  <c r="N72" i="10"/>
  <c r="M72" i="10"/>
  <c r="L72" i="10"/>
  <c r="K72" i="10"/>
  <c r="J72" i="10"/>
  <c r="O71" i="10"/>
  <c r="O70" i="10"/>
  <c r="N70" i="10"/>
  <c r="M70" i="10"/>
  <c r="L70" i="10"/>
  <c r="K70" i="10"/>
  <c r="J70" i="10"/>
  <c r="I70" i="10"/>
  <c r="H70" i="10"/>
  <c r="G70" i="10"/>
  <c r="F70" i="10"/>
  <c r="O68" i="10"/>
  <c r="O67" i="10"/>
  <c r="O66" i="10"/>
  <c r="O65" i="10"/>
  <c r="O64" i="10"/>
  <c r="N64" i="10"/>
  <c r="M64" i="10"/>
  <c r="L64" i="10"/>
  <c r="K64" i="10"/>
  <c r="J64" i="10"/>
  <c r="I64" i="10"/>
  <c r="H64" i="10"/>
  <c r="G64" i="10"/>
  <c r="F64" i="10"/>
  <c r="O63" i="10"/>
  <c r="O62" i="10"/>
  <c r="O59" i="10"/>
  <c r="O58" i="10"/>
  <c r="N58" i="10"/>
  <c r="M58" i="10"/>
  <c r="L58" i="10"/>
  <c r="K58" i="10"/>
  <c r="J58" i="10"/>
  <c r="I58" i="10"/>
  <c r="H58" i="10"/>
  <c r="G58" i="10"/>
  <c r="F58" i="10"/>
  <c r="O57" i="10"/>
  <c r="N57" i="10"/>
  <c r="M57" i="10"/>
  <c r="L57" i="10"/>
  <c r="K57" i="10"/>
  <c r="J57" i="10"/>
  <c r="I57" i="10"/>
  <c r="H57" i="10"/>
  <c r="G57" i="10"/>
  <c r="F57" i="10"/>
  <c r="J56" i="10"/>
  <c r="O55" i="10"/>
  <c r="O54" i="10"/>
  <c r="O53" i="10"/>
  <c r="N53" i="10"/>
  <c r="M53" i="10"/>
  <c r="L53" i="10"/>
  <c r="K53" i="10"/>
  <c r="J53" i="10"/>
  <c r="I53" i="10"/>
  <c r="H53" i="10"/>
  <c r="G53" i="10"/>
  <c r="F53" i="10"/>
  <c r="O52" i="10"/>
  <c r="N52" i="10"/>
  <c r="M52" i="10"/>
  <c r="L52" i="10"/>
  <c r="K52" i="10"/>
  <c r="J52" i="10"/>
  <c r="I52" i="10"/>
  <c r="H52" i="10"/>
  <c r="G52" i="10"/>
  <c r="F52" i="10"/>
  <c r="O50" i="10"/>
  <c r="N50" i="10"/>
  <c r="M50" i="10"/>
  <c r="L50" i="10"/>
  <c r="K50" i="10"/>
  <c r="J50" i="10"/>
  <c r="I50" i="10"/>
  <c r="H50" i="10"/>
  <c r="G50" i="10"/>
  <c r="F50" i="10"/>
  <c r="O48" i="10"/>
  <c r="N48" i="10"/>
  <c r="M48" i="10"/>
  <c r="L48" i="10"/>
  <c r="K48" i="10"/>
  <c r="J48" i="10"/>
  <c r="I48" i="10"/>
  <c r="H48" i="10"/>
  <c r="G48" i="10"/>
  <c r="F48" i="10"/>
  <c r="O47" i="10"/>
  <c r="N47" i="10"/>
  <c r="M47" i="10"/>
  <c r="L47" i="10"/>
  <c r="K47" i="10"/>
  <c r="J47" i="10"/>
  <c r="I47" i="10"/>
  <c r="H47" i="10"/>
  <c r="G47" i="10"/>
  <c r="F47" i="10"/>
  <c r="F43" i="18"/>
  <c r="G43" i="18" s="1"/>
  <c r="H43" i="18" s="1"/>
  <c r="I43" i="18" s="1"/>
  <c r="J43" i="18" s="1"/>
  <c r="K43" i="18" s="1"/>
  <c r="L43" i="18" s="1"/>
  <c r="M43" i="18" s="1"/>
  <c r="N43" i="18" s="1"/>
  <c r="O43" i="18" s="1"/>
  <c r="N39" i="10"/>
  <c r="M39" i="10"/>
  <c r="L39" i="10"/>
  <c r="K39" i="10"/>
  <c r="J39" i="10"/>
  <c r="I39" i="10"/>
  <c r="H39" i="10"/>
  <c r="G39" i="10"/>
  <c r="F39" i="10"/>
  <c r="O38" i="10"/>
  <c r="N38" i="10"/>
  <c r="M38" i="10"/>
  <c r="L38" i="10"/>
  <c r="K38" i="10"/>
  <c r="J38" i="10"/>
  <c r="I38" i="10"/>
  <c r="H38" i="10"/>
  <c r="G38" i="10"/>
  <c r="F38" i="10"/>
  <c r="O36" i="10"/>
  <c r="O35" i="10"/>
  <c r="N35" i="10"/>
  <c r="M35" i="10"/>
  <c r="L35" i="10"/>
  <c r="K35" i="10"/>
  <c r="J35" i="10"/>
  <c r="I35" i="10"/>
  <c r="H35" i="10"/>
  <c r="G35" i="10"/>
  <c r="F35" i="10"/>
  <c r="O33" i="10"/>
  <c r="N33" i="10"/>
  <c r="M33" i="10"/>
  <c r="L33" i="10"/>
  <c r="K33" i="10"/>
  <c r="J33" i="10"/>
  <c r="O31" i="10"/>
  <c r="N31" i="10"/>
  <c r="M31" i="10"/>
  <c r="L31" i="10"/>
  <c r="K31" i="10"/>
  <c r="J31" i="10"/>
  <c r="I31" i="10"/>
  <c r="H31" i="10"/>
  <c r="G31" i="10"/>
  <c r="F31" i="10"/>
  <c r="O30" i="10"/>
  <c r="O29" i="10"/>
  <c r="O28" i="10"/>
  <c r="N28" i="10"/>
  <c r="M28" i="10"/>
  <c r="L28" i="10"/>
  <c r="K28" i="10"/>
  <c r="J28" i="10"/>
  <c r="I28" i="10"/>
  <c r="H28" i="10"/>
  <c r="G28" i="10"/>
  <c r="F28" i="10"/>
  <c r="O26" i="10"/>
  <c r="O25" i="10"/>
  <c r="N25" i="10"/>
  <c r="M25" i="10"/>
  <c r="L25" i="10"/>
  <c r="K25" i="10"/>
  <c r="J25" i="10"/>
  <c r="I25" i="10"/>
  <c r="H25" i="10"/>
  <c r="G25" i="10"/>
  <c r="F25" i="10"/>
  <c r="N24" i="10"/>
  <c r="M24" i="10"/>
  <c r="L24" i="10"/>
  <c r="K24" i="10"/>
  <c r="J24" i="10"/>
  <c r="I24" i="10"/>
  <c r="H24" i="10"/>
  <c r="G24" i="10"/>
  <c r="F24" i="10"/>
  <c r="O22" i="10"/>
  <c r="N22" i="10"/>
  <c r="M22" i="10"/>
  <c r="L22" i="10"/>
  <c r="K22" i="10"/>
  <c r="J22" i="10"/>
  <c r="I22" i="10"/>
  <c r="H22" i="10"/>
  <c r="G22" i="10"/>
  <c r="F22" i="10"/>
  <c r="O21" i="10"/>
  <c r="N21" i="10"/>
  <c r="M21" i="10"/>
  <c r="L21" i="10"/>
  <c r="K21" i="10"/>
  <c r="J21" i="10"/>
  <c r="I21" i="10"/>
  <c r="H21" i="10"/>
  <c r="G21" i="10"/>
  <c r="F21" i="10"/>
  <c r="O20" i="10"/>
  <c r="N20" i="10"/>
  <c r="O19" i="10"/>
  <c r="N19" i="10"/>
  <c r="M19" i="10"/>
  <c r="L19" i="10"/>
  <c r="K19" i="10"/>
  <c r="J19" i="10"/>
  <c r="I19" i="10"/>
  <c r="H19" i="10"/>
  <c r="G19" i="10"/>
  <c r="F19" i="10"/>
  <c r="O18" i="10"/>
  <c r="N18" i="10"/>
  <c r="M18" i="10"/>
  <c r="L18" i="10"/>
  <c r="K18" i="10"/>
  <c r="J18" i="10"/>
  <c r="I18" i="10"/>
  <c r="H18" i="10"/>
  <c r="G18" i="10"/>
  <c r="F18" i="10"/>
  <c r="O17" i="10"/>
  <c r="N17" i="10"/>
  <c r="M17" i="10"/>
  <c r="L17" i="10"/>
  <c r="K17" i="10"/>
  <c r="J17" i="10"/>
  <c r="I17" i="10"/>
  <c r="H17" i="10"/>
  <c r="G17" i="10"/>
  <c r="F17" i="10"/>
  <c r="O16" i="10"/>
  <c r="N16" i="10"/>
  <c r="M16" i="10"/>
  <c r="L16" i="10"/>
  <c r="K16" i="10"/>
  <c r="J16" i="10"/>
  <c r="I16" i="10"/>
  <c r="H16" i="10"/>
  <c r="G16" i="10"/>
  <c r="F16" i="10"/>
  <c r="O14" i="10"/>
  <c r="N14" i="10"/>
  <c r="M14" i="10"/>
  <c r="L14" i="10"/>
  <c r="K14" i="10"/>
  <c r="J14" i="10"/>
  <c r="I14" i="10"/>
  <c r="H14" i="10"/>
  <c r="G14" i="10"/>
  <c r="F14" i="10"/>
  <c r="O13" i="10"/>
  <c r="N13" i="10"/>
  <c r="M13" i="10"/>
  <c r="L13" i="10"/>
  <c r="K13" i="10"/>
  <c r="J13" i="10"/>
  <c r="I13" i="10"/>
  <c r="H13" i="10"/>
  <c r="G13" i="10"/>
  <c r="F13" i="10"/>
  <c r="O11" i="10"/>
  <c r="N11" i="10"/>
  <c r="M11" i="10"/>
  <c r="L11" i="10"/>
  <c r="K11" i="10"/>
  <c r="J11" i="10"/>
  <c r="I11" i="10"/>
  <c r="H11" i="10"/>
  <c r="G11" i="10"/>
  <c r="F11" i="10"/>
  <c r="O9" i="10"/>
  <c r="N9" i="10"/>
  <c r="M9" i="10"/>
  <c r="L9" i="10"/>
  <c r="K9" i="10"/>
  <c r="J9" i="10"/>
  <c r="I9" i="10"/>
  <c r="H9" i="10"/>
  <c r="G9" i="10"/>
  <c r="F9" i="10"/>
  <c r="F6" i="18"/>
  <c r="G6" i="18" s="1"/>
  <c r="H6" i="18" s="1"/>
  <c r="I6" i="18" s="1"/>
  <c r="J6" i="18" s="1"/>
  <c r="K6" i="18" s="1"/>
  <c r="L6" i="18" s="1"/>
  <c r="M6" i="18" s="1"/>
  <c r="N6" i="18" s="1"/>
  <c r="O6" i="18" s="1"/>
  <c r="N235" i="5"/>
  <c r="M235" i="5"/>
  <c r="L235" i="5"/>
  <c r="K235" i="5"/>
  <c r="J235" i="5"/>
  <c r="I235" i="5"/>
  <c r="H235" i="5"/>
  <c r="G235" i="5"/>
  <c r="F235" i="5"/>
  <c r="N234" i="5"/>
  <c r="M234" i="5"/>
  <c r="L234" i="5"/>
  <c r="K234" i="5"/>
  <c r="J234" i="5"/>
  <c r="I234" i="5"/>
  <c r="H234" i="5"/>
  <c r="G234" i="5"/>
  <c r="F234" i="5"/>
  <c r="N233" i="5"/>
  <c r="M233" i="5"/>
  <c r="L233" i="5"/>
  <c r="K233" i="5"/>
  <c r="J233" i="5"/>
  <c r="I233" i="5"/>
  <c r="H233" i="5"/>
  <c r="G233" i="5"/>
  <c r="F233" i="5"/>
  <c r="N232" i="5"/>
  <c r="M232" i="5"/>
  <c r="L232" i="5"/>
  <c r="K232" i="5"/>
  <c r="J232" i="5"/>
  <c r="I232" i="5"/>
  <c r="H232" i="5"/>
  <c r="G232" i="5"/>
  <c r="F232" i="5"/>
  <c r="O230" i="5"/>
  <c r="N230" i="5"/>
  <c r="M230" i="5"/>
  <c r="L230" i="5"/>
  <c r="H230" i="5"/>
  <c r="G230" i="5"/>
  <c r="F230" i="5"/>
  <c r="I229" i="5"/>
  <c r="H229" i="5"/>
  <c r="G229" i="5"/>
  <c r="F229" i="5"/>
  <c r="O228" i="5"/>
  <c r="N228" i="5"/>
  <c r="M228" i="5"/>
  <c r="L228" i="5"/>
  <c r="K228" i="5"/>
  <c r="J228" i="5"/>
  <c r="I228" i="5"/>
  <c r="H228" i="5"/>
  <c r="G228" i="5"/>
  <c r="F228" i="5"/>
  <c r="N227" i="5"/>
  <c r="M227" i="5"/>
  <c r="L227" i="5"/>
  <c r="K227" i="5"/>
  <c r="J227" i="5"/>
  <c r="I227" i="5"/>
  <c r="H227" i="5"/>
  <c r="G227" i="5"/>
  <c r="F227" i="5"/>
  <c r="N226" i="5"/>
  <c r="M226" i="5"/>
  <c r="L226" i="5"/>
  <c r="K226" i="5"/>
  <c r="J226" i="5"/>
  <c r="I226" i="5"/>
  <c r="H226" i="5"/>
  <c r="G226" i="5"/>
  <c r="F226" i="5"/>
  <c r="N225" i="5"/>
  <c r="M225" i="5"/>
  <c r="L225" i="5"/>
  <c r="K225" i="5"/>
  <c r="J225" i="5"/>
  <c r="I225" i="5"/>
  <c r="H225" i="5"/>
  <c r="G225" i="5"/>
  <c r="F225" i="5"/>
  <c r="G224" i="5"/>
  <c r="F224" i="5"/>
  <c r="N223" i="5"/>
  <c r="M223" i="5"/>
  <c r="L223" i="5"/>
  <c r="K223" i="5"/>
  <c r="J223" i="5"/>
  <c r="I223" i="5"/>
  <c r="H223" i="5"/>
  <c r="G223" i="5"/>
  <c r="F223" i="5"/>
  <c r="N222" i="5"/>
  <c r="M222" i="5"/>
  <c r="L222" i="5"/>
  <c r="K222" i="5"/>
  <c r="J222" i="5"/>
  <c r="I222" i="5"/>
  <c r="H222" i="5"/>
  <c r="G222" i="5"/>
  <c r="F222" i="5"/>
  <c r="N220" i="5"/>
  <c r="M220" i="5"/>
  <c r="L220" i="5"/>
  <c r="K220" i="5"/>
  <c r="J220" i="5"/>
  <c r="I220" i="5"/>
  <c r="H220" i="5"/>
  <c r="G220" i="5"/>
  <c r="F220" i="5"/>
  <c r="N219" i="5"/>
  <c r="M219" i="5"/>
  <c r="L219" i="5"/>
  <c r="K219" i="5"/>
  <c r="J219" i="5"/>
  <c r="I219" i="5"/>
  <c r="H219" i="5"/>
  <c r="G219" i="5"/>
  <c r="F219" i="5"/>
  <c r="O217" i="5"/>
  <c r="N217" i="5"/>
  <c r="M217" i="5"/>
  <c r="L217" i="5"/>
  <c r="K217" i="5"/>
  <c r="J217" i="5"/>
  <c r="I217" i="5"/>
  <c r="H217" i="5"/>
  <c r="G217" i="5"/>
  <c r="F217" i="5"/>
  <c r="N216" i="5"/>
  <c r="M216" i="5"/>
  <c r="L216" i="5"/>
  <c r="K216" i="5"/>
  <c r="J216" i="5"/>
  <c r="I216" i="5"/>
  <c r="H216" i="5"/>
  <c r="G216" i="5"/>
  <c r="F216" i="5"/>
  <c r="N214" i="5"/>
  <c r="M214" i="5"/>
  <c r="L214" i="5"/>
  <c r="K214" i="5"/>
  <c r="J214" i="5"/>
  <c r="I214" i="5"/>
  <c r="H214" i="5"/>
  <c r="G214" i="5"/>
  <c r="F214" i="5"/>
  <c r="H213" i="5"/>
  <c r="G213" i="5"/>
  <c r="F213" i="5"/>
  <c r="I212" i="5"/>
  <c r="H212" i="5"/>
  <c r="G212" i="5"/>
  <c r="F212" i="5"/>
  <c r="O211" i="5"/>
  <c r="N211" i="5"/>
  <c r="M211" i="5"/>
  <c r="L211" i="5"/>
  <c r="K211" i="5"/>
  <c r="J211" i="5"/>
  <c r="I211" i="5"/>
  <c r="H211" i="5"/>
  <c r="G211" i="5"/>
  <c r="F211" i="5"/>
  <c r="N208" i="5"/>
  <c r="M208" i="5"/>
  <c r="L208" i="5"/>
  <c r="K208" i="5"/>
  <c r="J208" i="5"/>
  <c r="I208" i="5"/>
  <c r="H208" i="5"/>
  <c r="G208" i="5"/>
  <c r="F208" i="5"/>
  <c r="O206" i="5"/>
  <c r="N206" i="5"/>
  <c r="M206" i="5"/>
  <c r="L206" i="5"/>
  <c r="K206" i="5"/>
  <c r="J206" i="5"/>
  <c r="I206" i="5"/>
  <c r="H206" i="5"/>
  <c r="G206" i="5"/>
  <c r="F206" i="5"/>
  <c r="G203" i="5"/>
  <c r="H203" i="5" s="1"/>
  <c r="I203" i="5" s="1"/>
  <c r="J203" i="5" s="1"/>
  <c r="K203" i="5" s="1"/>
  <c r="L203" i="5" s="1"/>
  <c r="M203" i="5" s="1"/>
  <c r="N203" i="5" s="1"/>
  <c r="O203" i="5" s="1"/>
  <c r="P203" i="5" s="1"/>
  <c r="N196" i="5"/>
  <c r="M196" i="5"/>
  <c r="L196" i="5"/>
  <c r="K196" i="5"/>
  <c r="J196" i="5"/>
  <c r="N194" i="5"/>
  <c r="M194" i="5"/>
  <c r="L194" i="5"/>
  <c r="K194" i="5"/>
  <c r="J194" i="5"/>
  <c r="I194" i="5"/>
  <c r="H194" i="5"/>
  <c r="G194" i="5"/>
  <c r="F194" i="5"/>
  <c r="N193" i="5"/>
  <c r="M193" i="5"/>
  <c r="L193" i="5"/>
  <c r="K193" i="5"/>
  <c r="J193" i="5"/>
  <c r="I193" i="5"/>
  <c r="H193" i="5"/>
  <c r="G193" i="5"/>
  <c r="F193" i="5"/>
  <c r="N192" i="5"/>
  <c r="M192" i="5"/>
  <c r="L192" i="5"/>
  <c r="K192" i="5"/>
  <c r="J192" i="5"/>
  <c r="I192" i="5"/>
  <c r="H192" i="5"/>
  <c r="G192" i="5"/>
  <c r="F192" i="5"/>
  <c r="N191" i="5"/>
  <c r="M191" i="5"/>
  <c r="L191" i="5"/>
  <c r="K191" i="5"/>
  <c r="J191" i="5"/>
  <c r="I191" i="5"/>
  <c r="H191" i="5"/>
  <c r="G191" i="5"/>
  <c r="F191" i="5"/>
  <c r="I190" i="5"/>
  <c r="H190" i="5"/>
  <c r="G190" i="5"/>
  <c r="F190" i="5"/>
  <c r="O189" i="5"/>
  <c r="N189" i="5"/>
  <c r="M189" i="5"/>
  <c r="L189" i="5"/>
  <c r="K189" i="5"/>
  <c r="J189" i="5"/>
  <c r="I189" i="5"/>
  <c r="H189" i="5"/>
  <c r="G189" i="5"/>
  <c r="F189" i="5"/>
  <c r="N188" i="5"/>
  <c r="M188" i="5"/>
  <c r="L188" i="5"/>
  <c r="K188" i="5"/>
  <c r="J188" i="5"/>
  <c r="I188" i="5"/>
  <c r="H188" i="5"/>
  <c r="G188" i="5"/>
  <c r="F188" i="5"/>
  <c r="N187" i="5"/>
  <c r="M187" i="5"/>
  <c r="L187" i="5"/>
  <c r="K187" i="5"/>
  <c r="J187" i="5"/>
  <c r="I187" i="5"/>
  <c r="H187" i="5"/>
  <c r="G187" i="5"/>
  <c r="F187" i="5"/>
  <c r="N186" i="5"/>
  <c r="M186" i="5"/>
  <c r="L186" i="5"/>
  <c r="K186" i="5"/>
  <c r="J186" i="5"/>
  <c r="I186" i="5"/>
  <c r="H186" i="5"/>
  <c r="G186" i="5"/>
  <c r="F186" i="5"/>
  <c r="G185" i="5"/>
  <c r="F185" i="5"/>
  <c r="N184" i="5"/>
  <c r="M184" i="5"/>
  <c r="L184" i="5"/>
  <c r="K184" i="5"/>
  <c r="J184" i="5"/>
  <c r="I184" i="5"/>
  <c r="H184" i="5"/>
  <c r="G184" i="5"/>
  <c r="F184" i="5"/>
  <c r="N183" i="5"/>
  <c r="M183" i="5"/>
  <c r="L183" i="5"/>
  <c r="K183" i="5"/>
  <c r="J183" i="5"/>
  <c r="I183" i="5"/>
  <c r="H183" i="5"/>
  <c r="G183" i="5"/>
  <c r="F183" i="5"/>
  <c r="N181" i="5"/>
  <c r="M181" i="5"/>
  <c r="L181" i="5"/>
  <c r="K181" i="5"/>
  <c r="J181" i="5"/>
  <c r="I181" i="5"/>
  <c r="H181" i="5"/>
  <c r="G181" i="5"/>
  <c r="F181" i="5"/>
  <c r="N180" i="5"/>
  <c r="M180" i="5"/>
  <c r="L180" i="5"/>
  <c r="K180" i="5"/>
  <c r="J180" i="5"/>
  <c r="I180" i="5"/>
  <c r="H180" i="5"/>
  <c r="G180" i="5"/>
  <c r="F180" i="5"/>
  <c r="O178" i="5"/>
  <c r="N178" i="5"/>
  <c r="M178" i="5"/>
  <c r="L178" i="5"/>
  <c r="K178" i="5"/>
  <c r="J178" i="5"/>
  <c r="I178" i="5"/>
  <c r="H178" i="5"/>
  <c r="G178" i="5"/>
  <c r="F178" i="5"/>
  <c r="N177" i="5"/>
  <c r="M177" i="5"/>
  <c r="L177" i="5"/>
  <c r="K177" i="5"/>
  <c r="J177" i="5"/>
  <c r="I177" i="5"/>
  <c r="H177" i="5"/>
  <c r="G177" i="5"/>
  <c r="F177" i="5"/>
  <c r="N175" i="5"/>
  <c r="M175" i="5"/>
  <c r="L175" i="5"/>
  <c r="K175" i="5"/>
  <c r="J175" i="5"/>
  <c r="I175" i="5"/>
  <c r="H175" i="5"/>
  <c r="G175" i="5"/>
  <c r="F175" i="5"/>
  <c r="I173" i="5"/>
  <c r="H173" i="5"/>
  <c r="G173" i="5"/>
  <c r="F173" i="5"/>
  <c r="N172" i="5"/>
  <c r="M172" i="5"/>
  <c r="L172" i="5"/>
  <c r="K172" i="5"/>
  <c r="J172" i="5"/>
  <c r="I172" i="5"/>
  <c r="H172" i="5"/>
  <c r="G172" i="5"/>
  <c r="F172" i="5"/>
  <c r="N169" i="5"/>
  <c r="M169" i="5"/>
  <c r="L169" i="5"/>
  <c r="K169" i="5"/>
  <c r="J169" i="5"/>
  <c r="I169" i="5"/>
  <c r="H169" i="5"/>
  <c r="G169" i="5"/>
  <c r="F169" i="5"/>
  <c r="O167" i="5"/>
  <c r="N167" i="5"/>
  <c r="M167" i="5"/>
  <c r="L167" i="5"/>
  <c r="K167" i="5"/>
  <c r="J167" i="5"/>
  <c r="I167" i="5"/>
  <c r="H167" i="5"/>
  <c r="G167" i="5"/>
  <c r="F167" i="5"/>
  <c r="G164" i="5"/>
  <c r="H164" i="5" s="1"/>
  <c r="I164" i="5" s="1"/>
  <c r="J164" i="5" s="1"/>
  <c r="K164" i="5" s="1"/>
  <c r="L164" i="5" s="1"/>
  <c r="M164" i="5" s="1"/>
  <c r="N164" i="5" s="1"/>
  <c r="O164" i="5" s="1"/>
  <c r="P164" i="5" s="1"/>
  <c r="O157" i="5"/>
  <c r="N156" i="5"/>
  <c r="M156" i="5"/>
  <c r="L156" i="5"/>
  <c r="K156" i="5"/>
  <c r="J156" i="5"/>
  <c r="I156" i="5"/>
  <c r="H156" i="5"/>
  <c r="G156" i="5"/>
  <c r="F156" i="5"/>
  <c r="N155" i="5"/>
  <c r="M155" i="5"/>
  <c r="L155" i="5"/>
  <c r="K155" i="5"/>
  <c r="J155" i="5"/>
  <c r="I155" i="5"/>
  <c r="H155" i="5"/>
  <c r="G155" i="5"/>
  <c r="F155" i="5"/>
  <c r="O154" i="5"/>
  <c r="N154" i="5"/>
  <c r="M154" i="5"/>
  <c r="L154" i="5"/>
  <c r="K154" i="5"/>
  <c r="J154" i="5"/>
  <c r="I154" i="5"/>
  <c r="H154" i="5"/>
  <c r="G154" i="5"/>
  <c r="F154" i="5"/>
  <c r="O152" i="5"/>
  <c r="N152" i="5"/>
  <c r="M152" i="5"/>
  <c r="L152" i="5"/>
  <c r="H152" i="5"/>
  <c r="G152" i="5"/>
  <c r="F152" i="5"/>
  <c r="I151" i="5"/>
  <c r="H151" i="5"/>
  <c r="G151" i="5"/>
  <c r="F151" i="5"/>
  <c r="N150" i="5"/>
  <c r="M150" i="5"/>
  <c r="L150" i="5"/>
  <c r="K150" i="5"/>
  <c r="J150" i="5"/>
  <c r="I150" i="5"/>
  <c r="H150" i="5"/>
  <c r="G150" i="5"/>
  <c r="F150" i="5"/>
  <c r="O149" i="5"/>
  <c r="N149" i="5"/>
  <c r="M149" i="5"/>
  <c r="L149" i="5"/>
  <c r="K149" i="5"/>
  <c r="J149" i="5"/>
  <c r="I149" i="5"/>
  <c r="H149" i="5"/>
  <c r="G149" i="5"/>
  <c r="F149" i="5"/>
  <c r="N148" i="5"/>
  <c r="M148" i="5"/>
  <c r="L148" i="5"/>
  <c r="K148" i="5"/>
  <c r="J148" i="5"/>
  <c r="I148" i="5"/>
  <c r="H148" i="5"/>
  <c r="G148" i="5"/>
  <c r="F148" i="5"/>
  <c r="N138" i="5"/>
  <c r="M138" i="5"/>
  <c r="L138" i="5"/>
  <c r="K138" i="5"/>
  <c r="J138" i="5"/>
  <c r="I138" i="5"/>
  <c r="H138" i="5"/>
  <c r="G138" i="5"/>
  <c r="F138" i="5"/>
  <c r="H135" i="5"/>
  <c r="G135" i="5"/>
  <c r="F135" i="5"/>
  <c r="N134" i="5"/>
  <c r="M134" i="5"/>
  <c r="L134" i="5"/>
  <c r="K134" i="5"/>
  <c r="J134" i="5"/>
  <c r="I134" i="5"/>
  <c r="H134" i="5"/>
  <c r="G134" i="5"/>
  <c r="F134" i="5"/>
  <c r="O133" i="5"/>
  <c r="N133" i="5"/>
  <c r="M133" i="5"/>
  <c r="L133" i="5"/>
  <c r="K133" i="5"/>
  <c r="J133" i="5"/>
  <c r="I133" i="5"/>
  <c r="H133" i="5"/>
  <c r="G133" i="5"/>
  <c r="F133" i="5"/>
  <c r="O132" i="5"/>
  <c r="N132" i="5"/>
  <c r="M132" i="5"/>
  <c r="L132" i="5"/>
  <c r="K132" i="5"/>
  <c r="J132" i="5"/>
  <c r="I132" i="5"/>
  <c r="H132" i="5"/>
  <c r="G132" i="5"/>
  <c r="F132" i="5"/>
  <c r="N131" i="5"/>
  <c r="M131" i="5"/>
  <c r="L131" i="5"/>
  <c r="K131" i="5"/>
  <c r="J131" i="5"/>
  <c r="I131" i="5"/>
  <c r="H131" i="5"/>
  <c r="G131" i="5"/>
  <c r="F131" i="5"/>
  <c r="N130" i="5"/>
  <c r="M130" i="5"/>
  <c r="L130" i="5"/>
  <c r="K130" i="5"/>
  <c r="J130" i="5"/>
  <c r="I130" i="5"/>
  <c r="H130" i="5"/>
  <c r="G130" i="5"/>
  <c r="F130" i="5"/>
  <c r="O128" i="5"/>
  <c r="N128" i="5"/>
  <c r="M128" i="5"/>
  <c r="L128" i="5"/>
  <c r="K128" i="5"/>
  <c r="J128" i="5"/>
  <c r="I128" i="5"/>
  <c r="H128" i="5"/>
  <c r="G128" i="5"/>
  <c r="F128" i="5"/>
  <c r="N126" i="5"/>
  <c r="M126" i="5"/>
  <c r="L126" i="5"/>
  <c r="K126" i="5"/>
  <c r="J126" i="5"/>
  <c r="I126" i="5"/>
  <c r="H126" i="5"/>
  <c r="G126" i="5"/>
  <c r="F126" i="5"/>
  <c r="G125" i="5"/>
  <c r="H125" i="5" s="1"/>
  <c r="I125" i="5" s="1"/>
  <c r="J125" i="5" s="1"/>
  <c r="K125" i="5" s="1"/>
  <c r="L125" i="5" s="1"/>
  <c r="M125" i="5" s="1"/>
  <c r="N125" i="5" s="1"/>
  <c r="O125" i="5" s="1"/>
  <c r="P125" i="5" s="1"/>
  <c r="O118" i="5"/>
  <c r="N117" i="5"/>
  <c r="M117" i="5"/>
  <c r="L117" i="5"/>
  <c r="K117" i="5"/>
  <c r="J117" i="5"/>
  <c r="I117" i="5"/>
  <c r="H117" i="5"/>
  <c r="G117" i="5"/>
  <c r="F117" i="5"/>
  <c r="N116" i="5"/>
  <c r="M116" i="5"/>
  <c r="L116" i="5"/>
  <c r="K116" i="5"/>
  <c r="J116" i="5"/>
  <c r="I116" i="5"/>
  <c r="H116" i="5"/>
  <c r="G116" i="5"/>
  <c r="F116" i="5"/>
  <c r="O115" i="5"/>
  <c r="N115" i="5"/>
  <c r="M115" i="5"/>
  <c r="L115" i="5"/>
  <c r="K115" i="5"/>
  <c r="J115" i="5"/>
  <c r="I115" i="5"/>
  <c r="H115" i="5"/>
  <c r="G115" i="5"/>
  <c r="F115" i="5"/>
  <c r="O113" i="5"/>
  <c r="N113" i="5"/>
  <c r="M113" i="5"/>
  <c r="L113" i="5"/>
  <c r="H113" i="5"/>
  <c r="G113" i="5"/>
  <c r="F113" i="5"/>
  <c r="I112" i="5"/>
  <c r="H112" i="5"/>
  <c r="G112" i="5"/>
  <c r="F112" i="5"/>
  <c r="N111" i="5"/>
  <c r="M111" i="5"/>
  <c r="L111" i="5"/>
  <c r="K111" i="5"/>
  <c r="J111" i="5"/>
  <c r="I111" i="5"/>
  <c r="H111" i="5"/>
  <c r="G111" i="5"/>
  <c r="F111" i="5"/>
  <c r="O110" i="5"/>
  <c r="N110" i="5"/>
  <c r="M110" i="5"/>
  <c r="L110" i="5"/>
  <c r="K110" i="5"/>
  <c r="J110" i="5"/>
  <c r="I110" i="5"/>
  <c r="H110" i="5"/>
  <c r="G110" i="5"/>
  <c r="F110" i="5"/>
  <c r="N109" i="5"/>
  <c r="M109" i="5"/>
  <c r="L109" i="5"/>
  <c r="K109" i="5"/>
  <c r="J109" i="5"/>
  <c r="I109" i="5"/>
  <c r="H109" i="5"/>
  <c r="G109" i="5"/>
  <c r="F109" i="5"/>
  <c r="O108" i="5"/>
  <c r="N108" i="5"/>
  <c r="M108" i="5"/>
  <c r="L108" i="5"/>
  <c r="K108" i="5"/>
  <c r="J108" i="5"/>
  <c r="I108" i="5"/>
  <c r="H108" i="5"/>
  <c r="G108" i="5"/>
  <c r="F108" i="5"/>
  <c r="N106" i="5"/>
  <c r="M106" i="5"/>
  <c r="L106" i="5"/>
  <c r="K106" i="5"/>
  <c r="J106" i="5"/>
  <c r="I106" i="5"/>
  <c r="H106" i="5"/>
  <c r="G106" i="5"/>
  <c r="F106" i="5"/>
  <c r="N105" i="5"/>
  <c r="M105" i="5"/>
  <c r="L105" i="5"/>
  <c r="K105" i="5"/>
  <c r="J105" i="5"/>
  <c r="I105" i="5"/>
  <c r="H105" i="5"/>
  <c r="G105" i="5"/>
  <c r="F105" i="5"/>
  <c r="N104" i="5"/>
  <c r="M104" i="5"/>
  <c r="L104" i="5"/>
  <c r="K104" i="5"/>
  <c r="J104" i="5"/>
  <c r="I104" i="5"/>
  <c r="H104" i="5"/>
  <c r="G104" i="5"/>
  <c r="F104" i="5"/>
  <c r="N103" i="5"/>
  <c r="M103" i="5"/>
  <c r="L103" i="5"/>
  <c r="K103" i="5"/>
  <c r="J103" i="5"/>
  <c r="I103" i="5"/>
  <c r="H103" i="5"/>
  <c r="G103" i="5"/>
  <c r="F103" i="5"/>
  <c r="N102" i="5"/>
  <c r="M102" i="5"/>
  <c r="L102" i="5"/>
  <c r="K102" i="5"/>
  <c r="J102" i="5"/>
  <c r="I102" i="5"/>
  <c r="H102" i="5"/>
  <c r="G102" i="5"/>
  <c r="F102" i="5"/>
  <c r="O101" i="5"/>
  <c r="N101" i="5"/>
  <c r="M101" i="5"/>
  <c r="L101" i="5"/>
  <c r="K101" i="5"/>
  <c r="J101" i="5"/>
  <c r="I101" i="5"/>
  <c r="H101" i="5"/>
  <c r="G101" i="5"/>
  <c r="F101" i="5"/>
  <c r="N100" i="5"/>
  <c r="M100" i="5"/>
  <c r="L100" i="5"/>
  <c r="K100" i="5"/>
  <c r="J100" i="5"/>
  <c r="I100" i="5"/>
  <c r="H100" i="5"/>
  <c r="G100" i="5"/>
  <c r="F100" i="5"/>
  <c r="N99" i="5"/>
  <c r="M99" i="5"/>
  <c r="L99" i="5"/>
  <c r="K99" i="5"/>
  <c r="J99" i="5"/>
  <c r="I99" i="5"/>
  <c r="H99" i="5"/>
  <c r="G99" i="5"/>
  <c r="F99" i="5"/>
  <c r="H96" i="5"/>
  <c r="G96" i="5"/>
  <c r="F96" i="5"/>
  <c r="I95" i="5"/>
  <c r="H95" i="5"/>
  <c r="G95" i="5"/>
  <c r="F95" i="5"/>
  <c r="O94" i="5"/>
  <c r="N94" i="5"/>
  <c r="M94" i="5"/>
  <c r="L94" i="5"/>
  <c r="K94" i="5"/>
  <c r="J94" i="5"/>
  <c r="I94" i="5"/>
  <c r="H94" i="5"/>
  <c r="G94" i="5"/>
  <c r="F94" i="5"/>
  <c r="O93" i="5"/>
  <c r="N93" i="5"/>
  <c r="M93" i="5"/>
  <c r="L93" i="5"/>
  <c r="K93" i="5"/>
  <c r="J93" i="5"/>
  <c r="I93" i="5"/>
  <c r="H93" i="5"/>
  <c r="G93" i="5"/>
  <c r="F93" i="5"/>
  <c r="N92" i="5"/>
  <c r="M92" i="5"/>
  <c r="L92" i="5"/>
  <c r="K92" i="5"/>
  <c r="J92" i="5"/>
  <c r="I92" i="5"/>
  <c r="H92" i="5"/>
  <c r="G92" i="5"/>
  <c r="F92" i="5"/>
  <c r="N91" i="5"/>
  <c r="M91" i="5"/>
  <c r="L91" i="5"/>
  <c r="K91" i="5"/>
  <c r="J91" i="5"/>
  <c r="I91" i="5"/>
  <c r="H91" i="5"/>
  <c r="G91" i="5"/>
  <c r="F91" i="5"/>
  <c r="O89" i="5"/>
  <c r="N89" i="5"/>
  <c r="M89" i="5"/>
  <c r="L89" i="5"/>
  <c r="K89" i="5"/>
  <c r="J89" i="5"/>
  <c r="I89" i="5"/>
  <c r="H89" i="5"/>
  <c r="G89" i="5"/>
  <c r="F89" i="5"/>
  <c r="G86" i="5"/>
  <c r="H86" i="5" s="1"/>
  <c r="I86" i="5" s="1"/>
  <c r="J86" i="5" s="1"/>
  <c r="K86" i="5" s="1"/>
  <c r="L86" i="5" s="1"/>
  <c r="M86" i="5" s="1"/>
  <c r="N86" i="5" s="1"/>
  <c r="O86" i="5" s="1"/>
  <c r="P86" i="5" s="1"/>
  <c r="O79" i="5"/>
  <c r="N78" i="5"/>
  <c r="M78" i="5"/>
  <c r="L78" i="5"/>
  <c r="K78" i="5"/>
  <c r="J78" i="5"/>
  <c r="I78" i="5"/>
  <c r="H78" i="5"/>
  <c r="G78" i="5"/>
  <c r="F78" i="5"/>
  <c r="N77" i="5"/>
  <c r="M77" i="5"/>
  <c r="L77" i="5"/>
  <c r="K77" i="5"/>
  <c r="J77" i="5"/>
  <c r="I77" i="5"/>
  <c r="H77" i="5"/>
  <c r="G77" i="5"/>
  <c r="F77" i="5"/>
  <c r="N76" i="5"/>
  <c r="M76" i="5"/>
  <c r="L76" i="5"/>
  <c r="K76" i="5"/>
  <c r="J76" i="5"/>
  <c r="I76" i="5"/>
  <c r="H76" i="5"/>
  <c r="G76" i="5"/>
  <c r="F76" i="5"/>
  <c r="O74" i="5"/>
  <c r="N74" i="5"/>
  <c r="M74" i="5"/>
  <c r="L74" i="5"/>
  <c r="H74" i="5"/>
  <c r="G74" i="5"/>
  <c r="F74" i="5"/>
  <c r="I73" i="5"/>
  <c r="H73" i="5"/>
  <c r="G73" i="5"/>
  <c r="F73" i="5"/>
  <c r="O72" i="5"/>
  <c r="N72" i="5"/>
  <c r="M72" i="5"/>
  <c r="L72" i="5"/>
  <c r="K72" i="5"/>
  <c r="J72" i="5"/>
  <c r="I72" i="5"/>
  <c r="H72" i="5"/>
  <c r="G72" i="5"/>
  <c r="F72" i="5"/>
  <c r="O71" i="5"/>
  <c r="N71" i="5"/>
  <c r="M71" i="5"/>
  <c r="L71" i="5"/>
  <c r="K71" i="5"/>
  <c r="J71" i="5"/>
  <c r="I71" i="5"/>
  <c r="H71" i="5"/>
  <c r="G71" i="5"/>
  <c r="F71" i="5"/>
  <c r="O70" i="5"/>
  <c r="N70" i="5"/>
  <c r="M70" i="5"/>
  <c r="L70" i="5"/>
  <c r="K70" i="5"/>
  <c r="J70" i="5"/>
  <c r="I70" i="5"/>
  <c r="H70" i="5"/>
  <c r="G70" i="5"/>
  <c r="F70" i="5"/>
  <c r="O69" i="5"/>
  <c r="N69" i="5"/>
  <c r="M69" i="5"/>
  <c r="L69" i="5"/>
  <c r="K69" i="5"/>
  <c r="J69" i="5"/>
  <c r="I69" i="5"/>
  <c r="H69" i="5"/>
  <c r="G69" i="5"/>
  <c r="F69" i="5"/>
  <c r="N67" i="5"/>
  <c r="M67" i="5"/>
  <c r="L67" i="5"/>
  <c r="K67" i="5"/>
  <c r="J67" i="5"/>
  <c r="I67" i="5"/>
  <c r="H67" i="5"/>
  <c r="G67" i="5"/>
  <c r="F67" i="5"/>
  <c r="N66" i="5"/>
  <c r="M66" i="5"/>
  <c r="L66" i="5"/>
  <c r="K66" i="5"/>
  <c r="J66" i="5"/>
  <c r="I66" i="5"/>
  <c r="H66" i="5"/>
  <c r="G66" i="5"/>
  <c r="F66" i="5"/>
  <c r="N65" i="5"/>
  <c r="M65" i="5"/>
  <c r="L65" i="5"/>
  <c r="K65" i="5"/>
  <c r="J65" i="5"/>
  <c r="I65" i="5"/>
  <c r="H65" i="5"/>
  <c r="G65" i="5"/>
  <c r="F65" i="5"/>
  <c r="N64" i="5"/>
  <c r="M64" i="5"/>
  <c r="L64" i="5"/>
  <c r="K64" i="5"/>
  <c r="J64" i="5"/>
  <c r="I64" i="5"/>
  <c r="H64" i="5"/>
  <c r="G64" i="5"/>
  <c r="F64" i="5"/>
  <c r="O63" i="5"/>
  <c r="N63" i="5"/>
  <c r="M63" i="5"/>
  <c r="L63" i="5"/>
  <c r="K63" i="5"/>
  <c r="J63" i="5"/>
  <c r="I63" i="5"/>
  <c r="H63" i="5"/>
  <c r="G63" i="5"/>
  <c r="F63" i="5"/>
  <c r="O61" i="5"/>
  <c r="N61" i="5"/>
  <c r="M61" i="5"/>
  <c r="L61" i="5"/>
  <c r="K61" i="5"/>
  <c r="J61" i="5"/>
  <c r="I61" i="5"/>
  <c r="H61" i="5"/>
  <c r="G61" i="5"/>
  <c r="F61" i="5"/>
  <c r="N60" i="5"/>
  <c r="M60" i="5"/>
  <c r="L60" i="5"/>
  <c r="K60" i="5"/>
  <c r="J60" i="5"/>
  <c r="I60" i="5"/>
  <c r="H60" i="5"/>
  <c r="G60" i="5"/>
  <c r="F60" i="5"/>
  <c r="O57" i="5"/>
  <c r="N57" i="5"/>
  <c r="M57" i="5"/>
  <c r="L57" i="5"/>
  <c r="K57" i="5"/>
  <c r="I57" i="5"/>
  <c r="H57" i="5"/>
  <c r="G57" i="5"/>
  <c r="F57" i="5"/>
  <c r="I56" i="5"/>
  <c r="H56" i="5"/>
  <c r="G56" i="5"/>
  <c r="F56" i="5"/>
  <c r="O55" i="5"/>
  <c r="N55" i="5"/>
  <c r="M55" i="5"/>
  <c r="L55" i="5"/>
  <c r="K55" i="5"/>
  <c r="J55" i="5"/>
  <c r="I55" i="5"/>
  <c r="H55" i="5"/>
  <c r="G55" i="5"/>
  <c r="F55" i="5"/>
  <c r="O52" i="5"/>
  <c r="N52" i="5"/>
  <c r="M52" i="5"/>
  <c r="L52" i="5"/>
  <c r="K52" i="5"/>
  <c r="J52" i="5"/>
  <c r="I52" i="5"/>
  <c r="H52" i="5"/>
  <c r="G52" i="5"/>
  <c r="F52" i="5"/>
  <c r="O50" i="5"/>
  <c r="N50" i="5"/>
  <c r="M50" i="5"/>
  <c r="L50" i="5"/>
  <c r="K50" i="5"/>
  <c r="J50" i="5"/>
  <c r="I50" i="5"/>
  <c r="H50" i="5"/>
  <c r="G50" i="5"/>
  <c r="F50" i="5"/>
  <c r="N48" i="5"/>
  <c r="M48" i="5"/>
  <c r="L48" i="5"/>
  <c r="K48" i="5"/>
  <c r="J48" i="5"/>
  <c r="I48" i="5"/>
  <c r="H48" i="5"/>
  <c r="G48" i="5"/>
  <c r="F48" i="5"/>
  <c r="G47" i="5"/>
  <c r="H47" i="5" s="1"/>
  <c r="I47" i="5" s="1"/>
  <c r="J47" i="5" s="1"/>
  <c r="K47" i="5" s="1"/>
  <c r="L47" i="5" s="1"/>
  <c r="M47" i="5" s="1"/>
  <c r="N47" i="5" s="1"/>
  <c r="O47" i="5" s="1"/>
  <c r="P47" i="5" s="1"/>
  <c r="N38" i="5"/>
  <c r="M38" i="5"/>
  <c r="L38" i="5"/>
  <c r="K38" i="5"/>
  <c r="H38" i="5"/>
  <c r="G38" i="5"/>
  <c r="F38" i="5"/>
  <c r="N37" i="5"/>
  <c r="M37" i="5"/>
  <c r="L37" i="5"/>
  <c r="K37" i="5"/>
  <c r="J37" i="5"/>
  <c r="I37" i="5"/>
  <c r="H37" i="5"/>
  <c r="G37" i="5"/>
  <c r="F37" i="5"/>
  <c r="M35" i="5"/>
  <c r="L35" i="5"/>
  <c r="K35" i="5"/>
  <c r="J35" i="5"/>
  <c r="I35" i="5"/>
  <c r="H35" i="5"/>
  <c r="G35" i="5"/>
  <c r="F35" i="5"/>
  <c r="I34" i="5"/>
  <c r="H34" i="5"/>
  <c r="G34" i="5"/>
  <c r="F34" i="5"/>
  <c r="N33" i="5"/>
  <c r="M33" i="5"/>
  <c r="L33" i="5"/>
  <c r="K33" i="5"/>
  <c r="J33" i="5"/>
  <c r="I33" i="5"/>
  <c r="H33" i="5"/>
  <c r="G33" i="5"/>
  <c r="F33" i="5"/>
  <c r="N31" i="5"/>
  <c r="M31" i="5"/>
  <c r="L31" i="5"/>
  <c r="K31" i="5"/>
  <c r="J31" i="5"/>
  <c r="I31" i="5"/>
  <c r="H31" i="5"/>
  <c r="G31" i="5"/>
  <c r="F31" i="5"/>
  <c r="N30" i="5"/>
  <c r="M30" i="5"/>
  <c r="L30" i="5"/>
  <c r="K30" i="5"/>
  <c r="J30" i="5"/>
  <c r="I30" i="5"/>
  <c r="H30" i="5"/>
  <c r="G30" i="5"/>
  <c r="F30" i="5"/>
  <c r="N27" i="5"/>
  <c r="M27" i="5"/>
  <c r="L27" i="5"/>
  <c r="K27" i="5"/>
  <c r="J27" i="5"/>
  <c r="I27" i="5"/>
  <c r="H27" i="5"/>
  <c r="G27" i="5"/>
  <c r="F27" i="5"/>
  <c r="P25" i="5"/>
  <c r="N24" i="5"/>
  <c r="M24" i="5"/>
  <c r="L24" i="5"/>
  <c r="K24" i="5"/>
  <c r="J24" i="5"/>
  <c r="I24" i="5"/>
  <c r="H24" i="5"/>
  <c r="G24" i="5"/>
  <c r="F24" i="5"/>
  <c r="H21" i="5"/>
  <c r="G21" i="5"/>
  <c r="F21" i="5"/>
  <c r="I17" i="5"/>
  <c r="H17" i="5"/>
  <c r="G17" i="5"/>
  <c r="F17" i="5"/>
  <c r="N16" i="5"/>
  <c r="M16" i="5"/>
  <c r="L16" i="5"/>
  <c r="K16" i="5"/>
  <c r="J16" i="5"/>
  <c r="I16" i="5"/>
  <c r="H16" i="5"/>
  <c r="G16" i="5"/>
  <c r="F16" i="5"/>
  <c r="N13" i="5"/>
  <c r="M13" i="5"/>
  <c r="L13" i="5"/>
  <c r="K13" i="5"/>
  <c r="J13" i="5"/>
  <c r="I13" i="5"/>
  <c r="H13" i="5"/>
  <c r="G13" i="5"/>
  <c r="F13" i="5"/>
  <c r="N11" i="5"/>
  <c r="M11" i="5"/>
  <c r="L11" i="5"/>
  <c r="K11" i="5"/>
  <c r="J11" i="5"/>
  <c r="I11" i="5"/>
  <c r="H11" i="5"/>
  <c r="G11" i="5"/>
  <c r="F11" i="5"/>
  <c r="M9" i="5"/>
  <c r="L9" i="5"/>
  <c r="K9" i="5"/>
  <c r="J9" i="5"/>
  <c r="I9" i="5"/>
  <c r="H9" i="5"/>
  <c r="G9" i="5"/>
  <c r="F9" i="5"/>
  <c r="G8" i="5"/>
  <c r="H8" i="5" s="1"/>
  <c r="I8" i="5" s="1"/>
  <c r="J8" i="5" s="1"/>
  <c r="K8" i="5" s="1"/>
  <c r="L8" i="5" s="1"/>
  <c r="M8" i="5" s="1"/>
  <c r="N8" i="5" s="1"/>
  <c r="O8" i="5" s="1"/>
  <c r="P8" i="5" s="1"/>
  <c r="F236" i="19"/>
  <c r="G236" i="19" s="1"/>
  <c r="H236" i="19" s="1"/>
  <c r="I236" i="19" s="1"/>
  <c r="J236" i="19" s="1"/>
  <c r="K236" i="19" s="1"/>
  <c r="L236" i="19" s="1"/>
  <c r="M236" i="19" s="1"/>
  <c r="N236" i="19" s="1"/>
  <c r="O236" i="19" s="1"/>
  <c r="O235" i="5"/>
  <c r="O234" i="5"/>
  <c r="O233" i="5"/>
  <c r="O232" i="5"/>
  <c r="O231" i="5"/>
  <c r="N231" i="5"/>
  <c r="M231" i="5"/>
  <c r="L231" i="5"/>
  <c r="K231" i="5"/>
  <c r="J231" i="5"/>
  <c r="I231" i="5"/>
  <c r="H231" i="5"/>
  <c r="G231" i="5"/>
  <c r="F231" i="5"/>
  <c r="H225" i="19"/>
  <c r="I225" i="19" s="1"/>
  <c r="O229" i="5"/>
  <c r="N229" i="5"/>
  <c r="M229" i="5"/>
  <c r="L229" i="5"/>
  <c r="K229" i="5"/>
  <c r="J229" i="5"/>
  <c r="O227" i="5"/>
  <c r="O226" i="5"/>
  <c r="O225" i="5"/>
  <c r="O224" i="5"/>
  <c r="N224" i="5"/>
  <c r="M224" i="5"/>
  <c r="L224" i="5"/>
  <c r="K224" i="5"/>
  <c r="J224" i="5"/>
  <c r="I224" i="5"/>
  <c r="H224" i="5"/>
  <c r="O223" i="5"/>
  <c r="O222" i="5"/>
  <c r="O221" i="5"/>
  <c r="N221" i="5"/>
  <c r="M221" i="5"/>
  <c r="L221" i="5"/>
  <c r="K221" i="5"/>
  <c r="J221" i="5"/>
  <c r="I221" i="5"/>
  <c r="H221" i="5"/>
  <c r="G221" i="5"/>
  <c r="F221" i="5"/>
  <c r="O220" i="5"/>
  <c r="O219" i="5"/>
  <c r="O218" i="5"/>
  <c r="N218" i="5"/>
  <c r="M218" i="5"/>
  <c r="L218" i="5"/>
  <c r="K218" i="5"/>
  <c r="J218" i="5"/>
  <c r="I218" i="5"/>
  <c r="H218" i="5"/>
  <c r="G218" i="5"/>
  <c r="F218" i="5"/>
  <c r="O216" i="5"/>
  <c r="O215" i="5"/>
  <c r="N215" i="5"/>
  <c r="M215" i="5"/>
  <c r="L215" i="5"/>
  <c r="K215" i="5"/>
  <c r="J215" i="5"/>
  <c r="I215" i="5"/>
  <c r="H215" i="5"/>
  <c r="G215" i="5"/>
  <c r="F215" i="5"/>
  <c r="O214" i="5"/>
  <c r="O213" i="5"/>
  <c r="N213" i="5"/>
  <c r="M213" i="5"/>
  <c r="L213" i="5"/>
  <c r="K213" i="5"/>
  <c r="J213" i="5"/>
  <c r="I213" i="5"/>
  <c r="O212" i="5"/>
  <c r="N212" i="5"/>
  <c r="M212" i="5"/>
  <c r="L212" i="5"/>
  <c r="K212" i="5"/>
  <c r="J212" i="5"/>
  <c r="O210" i="5"/>
  <c r="N210" i="5"/>
  <c r="M210" i="5"/>
  <c r="L210" i="5"/>
  <c r="K210" i="5"/>
  <c r="J210" i="5"/>
  <c r="I210" i="5"/>
  <c r="H210" i="5"/>
  <c r="G210" i="5"/>
  <c r="F210" i="5"/>
  <c r="O209" i="5"/>
  <c r="N209" i="5"/>
  <c r="M209" i="5"/>
  <c r="L209" i="5"/>
  <c r="K209" i="5"/>
  <c r="J209" i="5"/>
  <c r="I209" i="5"/>
  <c r="H209" i="5"/>
  <c r="G209" i="5"/>
  <c r="F209" i="5"/>
  <c r="O208" i="5"/>
  <c r="O207" i="5"/>
  <c r="N207" i="5"/>
  <c r="M207" i="5"/>
  <c r="L207" i="5"/>
  <c r="K207" i="5"/>
  <c r="J207" i="5"/>
  <c r="I207" i="5"/>
  <c r="H207" i="5"/>
  <c r="G207" i="5"/>
  <c r="F207" i="5"/>
  <c r="O205" i="5"/>
  <c r="N205" i="5"/>
  <c r="M205" i="5"/>
  <c r="L205" i="5"/>
  <c r="K205" i="5"/>
  <c r="J205" i="5"/>
  <c r="I205" i="5"/>
  <c r="H205" i="5"/>
  <c r="G205" i="5"/>
  <c r="F205" i="5"/>
  <c r="O204" i="5"/>
  <c r="N204" i="5"/>
  <c r="M204" i="5"/>
  <c r="L204" i="5"/>
  <c r="K204" i="5"/>
  <c r="J204" i="5"/>
  <c r="I204" i="5"/>
  <c r="H204" i="5"/>
  <c r="G204" i="5"/>
  <c r="F204" i="5"/>
  <c r="F198" i="19"/>
  <c r="G198" i="19" s="1"/>
  <c r="H198" i="19" s="1"/>
  <c r="I198" i="19" s="1"/>
  <c r="J198" i="19" s="1"/>
  <c r="K198" i="19" s="1"/>
  <c r="L198" i="19" s="1"/>
  <c r="M198" i="19" s="1"/>
  <c r="N198" i="19" s="1"/>
  <c r="O198" i="19" s="1"/>
  <c r="O196" i="5"/>
  <c r="I196" i="5"/>
  <c r="H196" i="5"/>
  <c r="G196" i="5"/>
  <c r="F196" i="5"/>
  <c r="O195" i="5"/>
  <c r="N195" i="5"/>
  <c r="M195" i="5"/>
  <c r="L195" i="5"/>
  <c r="K195" i="5"/>
  <c r="J195" i="5"/>
  <c r="I195" i="5"/>
  <c r="H195" i="5"/>
  <c r="G195" i="5"/>
  <c r="F195" i="5"/>
  <c r="O194" i="5"/>
  <c r="O193" i="5"/>
  <c r="O192" i="5"/>
  <c r="O191" i="5"/>
  <c r="O190" i="5"/>
  <c r="N190" i="5"/>
  <c r="M190" i="5"/>
  <c r="L190" i="5"/>
  <c r="K190" i="5"/>
  <c r="J190" i="5"/>
  <c r="O188" i="5"/>
  <c r="O187" i="5"/>
  <c r="O186" i="5"/>
  <c r="O185" i="5"/>
  <c r="N185" i="5"/>
  <c r="M185" i="5"/>
  <c r="L185" i="5"/>
  <c r="K185" i="5"/>
  <c r="J185" i="5"/>
  <c r="I185" i="5"/>
  <c r="H185" i="5"/>
  <c r="O184" i="5"/>
  <c r="O183" i="5"/>
  <c r="O182" i="5"/>
  <c r="N182" i="5"/>
  <c r="M182" i="5"/>
  <c r="L182" i="5"/>
  <c r="K182" i="5"/>
  <c r="J182" i="5"/>
  <c r="I182" i="5"/>
  <c r="H182" i="5"/>
  <c r="G182" i="5"/>
  <c r="F182" i="5"/>
  <c r="O181" i="5"/>
  <c r="O180" i="5"/>
  <c r="O179" i="5"/>
  <c r="N179" i="5"/>
  <c r="M179" i="5"/>
  <c r="L179" i="5"/>
  <c r="K179" i="5"/>
  <c r="J179" i="5"/>
  <c r="I179" i="5"/>
  <c r="H179" i="5"/>
  <c r="G179" i="5"/>
  <c r="F179" i="5"/>
  <c r="O177" i="5"/>
  <c r="O176" i="5"/>
  <c r="N176" i="5"/>
  <c r="M176" i="5"/>
  <c r="L176" i="5"/>
  <c r="K176" i="5"/>
  <c r="J176" i="5"/>
  <c r="I176" i="5"/>
  <c r="H176" i="5"/>
  <c r="G176" i="5"/>
  <c r="F176" i="5"/>
  <c r="O175" i="5"/>
  <c r="O174" i="5"/>
  <c r="N174" i="5"/>
  <c r="M174" i="5"/>
  <c r="L174" i="5"/>
  <c r="K174" i="5"/>
  <c r="J174" i="5"/>
  <c r="I174" i="5"/>
  <c r="H174" i="5"/>
  <c r="G174" i="5"/>
  <c r="F174" i="5"/>
  <c r="O173" i="5"/>
  <c r="N173" i="5"/>
  <c r="M173" i="5"/>
  <c r="L173" i="5"/>
  <c r="K173" i="5"/>
  <c r="J173" i="5"/>
  <c r="O172" i="5"/>
  <c r="O171" i="5"/>
  <c r="N171" i="5"/>
  <c r="M171" i="5"/>
  <c r="L171" i="5"/>
  <c r="K171" i="5"/>
  <c r="J171" i="5"/>
  <c r="I171" i="5"/>
  <c r="H171" i="5"/>
  <c r="G171" i="5"/>
  <c r="F171" i="5"/>
  <c r="O170" i="5"/>
  <c r="N170" i="5"/>
  <c r="M170" i="5"/>
  <c r="L170" i="5"/>
  <c r="K170" i="5"/>
  <c r="J170" i="5"/>
  <c r="I170" i="5"/>
  <c r="H170" i="5"/>
  <c r="G170" i="5"/>
  <c r="F170" i="5"/>
  <c r="O169" i="5"/>
  <c r="O168" i="5"/>
  <c r="N168" i="5"/>
  <c r="M168" i="5"/>
  <c r="L168" i="5"/>
  <c r="K168" i="5"/>
  <c r="J168" i="5"/>
  <c r="I168" i="5"/>
  <c r="H168" i="5"/>
  <c r="G168" i="5"/>
  <c r="F168" i="5"/>
  <c r="O166" i="5"/>
  <c r="N166" i="5"/>
  <c r="M166" i="5"/>
  <c r="L166" i="5"/>
  <c r="K166" i="5"/>
  <c r="J166" i="5"/>
  <c r="I166" i="5"/>
  <c r="H166" i="5"/>
  <c r="G166" i="5"/>
  <c r="F166" i="5"/>
  <c r="O165" i="5"/>
  <c r="N165" i="5"/>
  <c r="M165" i="5"/>
  <c r="L165" i="5"/>
  <c r="K165" i="5"/>
  <c r="J165" i="5"/>
  <c r="I165" i="5"/>
  <c r="H165" i="5"/>
  <c r="G165" i="5"/>
  <c r="F165" i="5"/>
  <c r="F162" i="19"/>
  <c r="G162" i="19" s="1"/>
  <c r="H162" i="19" s="1"/>
  <c r="I162" i="19" s="1"/>
  <c r="J162" i="19" s="1"/>
  <c r="K162" i="19" s="1"/>
  <c r="L162" i="19" s="1"/>
  <c r="M162" i="19" s="1"/>
  <c r="N162" i="19" s="1"/>
  <c r="O162" i="19" s="1"/>
  <c r="N157" i="5"/>
  <c r="M157" i="5"/>
  <c r="L157" i="5"/>
  <c r="K157" i="5"/>
  <c r="J157" i="5"/>
  <c r="I157" i="5"/>
  <c r="H157" i="5"/>
  <c r="G157" i="5"/>
  <c r="F157" i="5"/>
  <c r="O156" i="5"/>
  <c r="O155" i="5"/>
  <c r="O153" i="5"/>
  <c r="N153" i="5"/>
  <c r="M153" i="5"/>
  <c r="L153" i="5"/>
  <c r="K153" i="5"/>
  <c r="J153" i="5"/>
  <c r="I153" i="5"/>
  <c r="H153" i="5"/>
  <c r="G153" i="5"/>
  <c r="F153" i="5"/>
  <c r="H150" i="19"/>
  <c r="I152" i="5" s="1"/>
  <c r="O151" i="5"/>
  <c r="N151" i="5"/>
  <c r="M151" i="5"/>
  <c r="L151" i="5"/>
  <c r="K151" i="5"/>
  <c r="J151" i="5"/>
  <c r="O150" i="5"/>
  <c r="O148" i="5"/>
  <c r="O147" i="5"/>
  <c r="N147" i="5"/>
  <c r="M147" i="5"/>
  <c r="L147" i="5"/>
  <c r="K147" i="5"/>
  <c r="J147" i="5"/>
  <c r="I147" i="5"/>
  <c r="H147" i="5"/>
  <c r="G147" i="5"/>
  <c r="F147" i="5"/>
  <c r="O146" i="5"/>
  <c r="N146" i="5"/>
  <c r="M146" i="5"/>
  <c r="L146" i="5"/>
  <c r="K146" i="5"/>
  <c r="J146" i="5"/>
  <c r="I146" i="5"/>
  <c r="H146" i="5"/>
  <c r="G146" i="5"/>
  <c r="F146" i="5"/>
  <c r="O145" i="5"/>
  <c r="N145" i="5"/>
  <c r="M145" i="5"/>
  <c r="L145" i="5"/>
  <c r="K145" i="5"/>
  <c r="J145" i="5"/>
  <c r="I145" i="5"/>
  <c r="H145" i="5"/>
  <c r="G145" i="5"/>
  <c r="F145" i="5"/>
  <c r="O144" i="5"/>
  <c r="N144" i="5"/>
  <c r="M144" i="5"/>
  <c r="L144" i="5"/>
  <c r="K144" i="5"/>
  <c r="J144" i="5"/>
  <c r="I144" i="5"/>
  <c r="H144" i="5"/>
  <c r="G144" i="5"/>
  <c r="F144" i="5"/>
  <c r="O143" i="5"/>
  <c r="N143" i="5"/>
  <c r="M143" i="5"/>
  <c r="L143" i="5"/>
  <c r="K143" i="5"/>
  <c r="J143" i="5"/>
  <c r="I143" i="5"/>
  <c r="H143" i="5"/>
  <c r="G143" i="5"/>
  <c r="F143" i="5"/>
  <c r="O142" i="5"/>
  <c r="N142" i="5"/>
  <c r="M142" i="5"/>
  <c r="L142" i="5"/>
  <c r="K142" i="5"/>
  <c r="J142" i="5"/>
  <c r="I142" i="5"/>
  <c r="H142" i="5"/>
  <c r="G142" i="5"/>
  <c r="F142" i="5"/>
  <c r="O141" i="5"/>
  <c r="N141" i="5"/>
  <c r="M141" i="5"/>
  <c r="L141" i="5"/>
  <c r="K141" i="5"/>
  <c r="J141" i="5"/>
  <c r="I141" i="5"/>
  <c r="H141" i="5"/>
  <c r="G141" i="5"/>
  <c r="F141" i="5"/>
  <c r="O140" i="5"/>
  <c r="N140" i="5"/>
  <c r="M140" i="5"/>
  <c r="L140" i="5"/>
  <c r="K140" i="5"/>
  <c r="J140" i="5"/>
  <c r="I140" i="5"/>
  <c r="H140" i="5"/>
  <c r="G140" i="5"/>
  <c r="F140" i="5"/>
  <c r="O139" i="5"/>
  <c r="N139" i="5"/>
  <c r="M139" i="5"/>
  <c r="L139" i="5"/>
  <c r="K139" i="5"/>
  <c r="J139" i="5"/>
  <c r="I139" i="5"/>
  <c r="H139" i="5"/>
  <c r="G139" i="5"/>
  <c r="F139" i="5"/>
  <c r="O138" i="5"/>
  <c r="O137" i="5"/>
  <c r="N137" i="5"/>
  <c r="M137" i="5"/>
  <c r="L137" i="5"/>
  <c r="K137" i="5"/>
  <c r="J137" i="5"/>
  <c r="I137" i="5"/>
  <c r="H137" i="5"/>
  <c r="G137" i="5"/>
  <c r="F137" i="5"/>
  <c r="O136" i="5"/>
  <c r="N136" i="5"/>
  <c r="M136" i="5"/>
  <c r="L136" i="5"/>
  <c r="K136" i="5"/>
  <c r="J136" i="5"/>
  <c r="I136" i="5"/>
  <c r="H136" i="5"/>
  <c r="G136" i="5"/>
  <c r="F136" i="5"/>
  <c r="O135" i="5"/>
  <c r="N135" i="5"/>
  <c r="M135" i="5"/>
  <c r="L135" i="5"/>
  <c r="K135" i="5"/>
  <c r="J135" i="5"/>
  <c r="I135" i="5"/>
  <c r="O134" i="5"/>
  <c r="O131" i="5"/>
  <c r="O130" i="5"/>
  <c r="O129" i="5"/>
  <c r="N129" i="5"/>
  <c r="M129" i="5"/>
  <c r="L129" i="5"/>
  <c r="K129" i="5"/>
  <c r="J129" i="5"/>
  <c r="I129" i="5"/>
  <c r="H129" i="5"/>
  <c r="G129" i="5"/>
  <c r="F129" i="5"/>
  <c r="O127" i="5"/>
  <c r="N127" i="5"/>
  <c r="M127" i="5"/>
  <c r="L127" i="5"/>
  <c r="K127" i="5"/>
  <c r="J127" i="5"/>
  <c r="I127" i="5"/>
  <c r="H127" i="5"/>
  <c r="G127" i="5"/>
  <c r="F127" i="5"/>
  <c r="O126" i="5"/>
  <c r="F123" i="19"/>
  <c r="G123" i="19" s="1"/>
  <c r="H123" i="19" s="1"/>
  <c r="I123" i="19" s="1"/>
  <c r="J123" i="19" s="1"/>
  <c r="K123" i="19" s="1"/>
  <c r="L123" i="19" s="1"/>
  <c r="M123" i="19" s="1"/>
  <c r="N123" i="19" s="1"/>
  <c r="O123" i="19" s="1"/>
  <c r="N118" i="5"/>
  <c r="M118" i="5"/>
  <c r="L118" i="5"/>
  <c r="K118" i="5"/>
  <c r="J118" i="5"/>
  <c r="I118" i="5"/>
  <c r="H118" i="5"/>
  <c r="G118" i="5"/>
  <c r="F118" i="5"/>
  <c r="O117" i="5"/>
  <c r="O116" i="5"/>
  <c r="O114" i="5"/>
  <c r="N114" i="5"/>
  <c r="M114" i="5"/>
  <c r="L114" i="5"/>
  <c r="K114" i="5"/>
  <c r="J114" i="5"/>
  <c r="I114" i="5"/>
  <c r="H114" i="5"/>
  <c r="G114" i="5"/>
  <c r="F114" i="5"/>
  <c r="H111" i="19"/>
  <c r="I113" i="5" s="1"/>
  <c r="O112" i="5"/>
  <c r="N112" i="5"/>
  <c r="M112" i="5"/>
  <c r="L112" i="5"/>
  <c r="K112" i="5"/>
  <c r="J112" i="5"/>
  <c r="O111" i="5"/>
  <c r="O109" i="5"/>
  <c r="O107" i="5"/>
  <c r="N107" i="5"/>
  <c r="M107" i="5"/>
  <c r="L107" i="5"/>
  <c r="K107" i="5"/>
  <c r="J107" i="5"/>
  <c r="I107" i="5"/>
  <c r="H107" i="5"/>
  <c r="G107" i="5"/>
  <c r="F107" i="5"/>
  <c r="O106" i="5"/>
  <c r="O105" i="5"/>
  <c r="O104" i="5"/>
  <c r="O103" i="5"/>
  <c r="O102" i="5"/>
  <c r="O100" i="5"/>
  <c r="O99" i="5"/>
  <c r="O98" i="5"/>
  <c r="N98" i="5"/>
  <c r="M98" i="5"/>
  <c r="L98" i="5"/>
  <c r="K98" i="5"/>
  <c r="J98" i="5"/>
  <c r="I98" i="5"/>
  <c r="H98" i="5"/>
  <c r="G98" i="5"/>
  <c r="F98" i="5"/>
  <c r="O97" i="5"/>
  <c r="N97" i="5"/>
  <c r="M97" i="5"/>
  <c r="L97" i="5"/>
  <c r="K97" i="5"/>
  <c r="J97" i="5"/>
  <c r="I97" i="5"/>
  <c r="H97" i="5"/>
  <c r="G97" i="5"/>
  <c r="F97" i="5"/>
  <c r="O96" i="5"/>
  <c r="N96" i="5"/>
  <c r="M96" i="5"/>
  <c r="L96" i="5"/>
  <c r="K96" i="5"/>
  <c r="J96" i="5"/>
  <c r="I96" i="5"/>
  <c r="O95" i="5"/>
  <c r="N95" i="5"/>
  <c r="M95" i="5"/>
  <c r="L95" i="5"/>
  <c r="K95" i="5"/>
  <c r="J95" i="5"/>
  <c r="O92" i="5"/>
  <c r="O91" i="5"/>
  <c r="O90" i="5"/>
  <c r="N90" i="5"/>
  <c r="M90" i="5"/>
  <c r="L90" i="5"/>
  <c r="K90" i="5"/>
  <c r="J90" i="5"/>
  <c r="I90" i="5"/>
  <c r="H90" i="5"/>
  <c r="G90" i="5"/>
  <c r="F90" i="5"/>
  <c r="O88" i="5"/>
  <c r="N88" i="5"/>
  <c r="M88" i="5"/>
  <c r="L88" i="5"/>
  <c r="K88" i="5"/>
  <c r="J88" i="5"/>
  <c r="I88" i="5"/>
  <c r="H88" i="5"/>
  <c r="G88" i="5"/>
  <c r="F88" i="5"/>
  <c r="O87" i="5"/>
  <c r="N87" i="5"/>
  <c r="M87" i="5"/>
  <c r="L87" i="5"/>
  <c r="K87" i="5"/>
  <c r="J87" i="5"/>
  <c r="I87" i="5"/>
  <c r="H87" i="5"/>
  <c r="G87" i="5"/>
  <c r="F87" i="5"/>
  <c r="F84" i="19"/>
  <c r="G84" i="19" s="1"/>
  <c r="H84" i="19" s="1"/>
  <c r="I84" i="19" s="1"/>
  <c r="J84" i="19" s="1"/>
  <c r="K84" i="19" s="1"/>
  <c r="L84" i="19" s="1"/>
  <c r="M84" i="19" s="1"/>
  <c r="N84" i="19" s="1"/>
  <c r="O84" i="19" s="1"/>
  <c r="N79" i="5"/>
  <c r="M79" i="5"/>
  <c r="L79" i="5"/>
  <c r="K79" i="5"/>
  <c r="J79" i="5"/>
  <c r="I79" i="5"/>
  <c r="H79" i="5"/>
  <c r="G79" i="5"/>
  <c r="F79" i="5"/>
  <c r="O78" i="5"/>
  <c r="O77" i="5"/>
  <c r="O76" i="5"/>
  <c r="O75" i="5"/>
  <c r="N75" i="5"/>
  <c r="M75" i="5"/>
  <c r="L75" i="5"/>
  <c r="K75" i="5"/>
  <c r="J75" i="5"/>
  <c r="I75" i="5"/>
  <c r="H75" i="5"/>
  <c r="G75" i="5"/>
  <c r="F75" i="5"/>
  <c r="H72" i="19"/>
  <c r="I74" i="5" s="1"/>
  <c r="O73" i="5"/>
  <c r="N73" i="5"/>
  <c r="M73" i="5"/>
  <c r="L73" i="5"/>
  <c r="K73" i="5"/>
  <c r="J73" i="5"/>
  <c r="O68" i="5"/>
  <c r="N68" i="5"/>
  <c r="M68" i="5"/>
  <c r="L68" i="5"/>
  <c r="K68" i="5"/>
  <c r="J68" i="5"/>
  <c r="I68" i="5"/>
  <c r="H68" i="5"/>
  <c r="G68" i="5"/>
  <c r="F68" i="5"/>
  <c r="O67" i="5"/>
  <c r="O66" i="5"/>
  <c r="O65" i="5"/>
  <c r="O64" i="5"/>
  <c r="O62" i="5"/>
  <c r="N62" i="5"/>
  <c r="M62" i="5"/>
  <c r="L62" i="5"/>
  <c r="K62" i="5"/>
  <c r="J62" i="5"/>
  <c r="I62" i="5"/>
  <c r="H62" i="5"/>
  <c r="G62" i="5"/>
  <c r="F62" i="5"/>
  <c r="O60" i="5"/>
  <c r="O59" i="5"/>
  <c r="N59" i="5"/>
  <c r="M59" i="5"/>
  <c r="L59" i="5"/>
  <c r="K59" i="5"/>
  <c r="J59" i="5"/>
  <c r="I59" i="5"/>
  <c r="H59" i="5"/>
  <c r="G59" i="5"/>
  <c r="F59" i="5"/>
  <c r="O58" i="5"/>
  <c r="N58" i="5"/>
  <c r="M58" i="5"/>
  <c r="L58" i="5"/>
  <c r="K58" i="5"/>
  <c r="J58" i="5"/>
  <c r="I58" i="5"/>
  <c r="H58" i="5"/>
  <c r="G58" i="5"/>
  <c r="F58" i="5"/>
  <c r="J57" i="5"/>
  <c r="O56" i="5"/>
  <c r="N56" i="5"/>
  <c r="M56" i="5"/>
  <c r="L56" i="5"/>
  <c r="K56" i="5"/>
  <c r="J56" i="5"/>
  <c r="O54" i="5"/>
  <c r="N54" i="5"/>
  <c r="M54" i="5"/>
  <c r="L54" i="5"/>
  <c r="K54" i="5"/>
  <c r="J54" i="5"/>
  <c r="I54" i="5"/>
  <c r="H54" i="5"/>
  <c r="G54" i="5"/>
  <c r="F54" i="5"/>
  <c r="O53" i="5"/>
  <c r="N53" i="5"/>
  <c r="M53" i="5"/>
  <c r="L53" i="5"/>
  <c r="K53" i="5"/>
  <c r="J53" i="5"/>
  <c r="I53" i="5"/>
  <c r="H53" i="5"/>
  <c r="G53" i="5"/>
  <c r="F53" i="5"/>
  <c r="O51" i="5"/>
  <c r="N51" i="5"/>
  <c r="M51" i="5"/>
  <c r="L51" i="5"/>
  <c r="K51" i="5"/>
  <c r="J51" i="5"/>
  <c r="I51" i="5"/>
  <c r="H51" i="5"/>
  <c r="G51" i="5"/>
  <c r="F51" i="5"/>
  <c r="O49" i="5"/>
  <c r="N49" i="5"/>
  <c r="M49" i="5"/>
  <c r="L49" i="5"/>
  <c r="K49" i="5"/>
  <c r="J49" i="5"/>
  <c r="I49" i="5"/>
  <c r="H49" i="5"/>
  <c r="G49" i="5"/>
  <c r="F49" i="5"/>
  <c r="O48" i="5"/>
  <c r="F45" i="19"/>
  <c r="G45" i="19" s="1"/>
  <c r="H45" i="19" s="1"/>
  <c r="I45" i="19" s="1"/>
  <c r="J45" i="19" s="1"/>
  <c r="K45" i="19" s="1"/>
  <c r="L45" i="19" s="1"/>
  <c r="M45" i="19" s="1"/>
  <c r="N45" i="19" s="1"/>
  <c r="O45" i="19" s="1"/>
  <c r="P40" i="5"/>
  <c r="O40" i="5"/>
  <c r="N40" i="5"/>
  <c r="M40" i="5"/>
  <c r="L40" i="5"/>
  <c r="K40" i="5"/>
  <c r="J40" i="5"/>
  <c r="I40" i="5"/>
  <c r="H40" i="5"/>
  <c r="G40" i="5"/>
  <c r="F40" i="5"/>
  <c r="P39" i="5"/>
  <c r="O39" i="5"/>
  <c r="N39" i="5"/>
  <c r="M39" i="5"/>
  <c r="L39" i="5"/>
  <c r="K39" i="5"/>
  <c r="J39" i="5"/>
  <c r="I39" i="5"/>
  <c r="H39" i="5"/>
  <c r="G39" i="5"/>
  <c r="F39" i="5"/>
  <c r="P38" i="5"/>
  <c r="O38" i="5"/>
  <c r="I37" i="19"/>
  <c r="J38" i="5" s="1"/>
  <c r="H37" i="19"/>
  <c r="I38" i="5" s="1"/>
  <c r="P37" i="5"/>
  <c r="O37" i="5"/>
  <c r="P36" i="5"/>
  <c r="O36" i="5"/>
  <c r="N36" i="5"/>
  <c r="M36" i="5"/>
  <c r="L36" i="5"/>
  <c r="K36" i="5"/>
  <c r="J36" i="5"/>
  <c r="I36" i="5"/>
  <c r="H36" i="5"/>
  <c r="G36" i="5"/>
  <c r="F36" i="5"/>
  <c r="P35" i="5"/>
  <c r="O35" i="5"/>
  <c r="P34" i="5"/>
  <c r="O34" i="5"/>
  <c r="N34" i="5"/>
  <c r="M34" i="5"/>
  <c r="L34" i="5"/>
  <c r="K34" i="5"/>
  <c r="J34" i="5"/>
  <c r="P33" i="5"/>
  <c r="O33" i="5"/>
  <c r="P32" i="5"/>
  <c r="O32" i="5"/>
  <c r="N32" i="5"/>
  <c r="M32" i="5"/>
  <c r="L32" i="5"/>
  <c r="K32" i="5"/>
  <c r="J32" i="5"/>
  <c r="I32" i="5"/>
  <c r="H32" i="5"/>
  <c r="G32" i="5"/>
  <c r="F32" i="5"/>
  <c r="P31" i="5"/>
  <c r="O31" i="5"/>
  <c r="P30" i="5"/>
  <c r="O30" i="5"/>
  <c r="P29" i="5"/>
  <c r="O29" i="5"/>
  <c r="N29" i="5"/>
  <c r="M29" i="5"/>
  <c r="L29" i="5"/>
  <c r="K29" i="5"/>
  <c r="J29" i="5"/>
  <c r="I29" i="5"/>
  <c r="H29" i="5"/>
  <c r="G29" i="5"/>
  <c r="F29" i="5"/>
  <c r="P28" i="5"/>
  <c r="O28" i="5"/>
  <c r="N28" i="5"/>
  <c r="M28" i="5"/>
  <c r="L28" i="5"/>
  <c r="K28" i="5"/>
  <c r="J28" i="5"/>
  <c r="I28" i="5"/>
  <c r="H28" i="5"/>
  <c r="G28" i="5"/>
  <c r="F28" i="5"/>
  <c r="P27" i="5"/>
  <c r="O27" i="5"/>
  <c r="P26" i="5"/>
  <c r="O26" i="5"/>
  <c r="N26" i="5"/>
  <c r="M26" i="5"/>
  <c r="L26" i="5"/>
  <c r="K26" i="5"/>
  <c r="J26" i="5"/>
  <c r="I26" i="5"/>
  <c r="H26" i="5"/>
  <c r="G26" i="5"/>
  <c r="F26" i="5"/>
  <c r="O25" i="5"/>
  <c r="N25" i="5"/>
  <c r="M25" i="5"/>
  <c r="L25" i="5"/>
  <c r="K25" i="5"/>
  <c r="J25" i="5"/>
  <c r="I25" i="5"/>
  <c r="H25" i="5"/>
  <c r="G25" i="5"/>
  <c r="F25" i="5"/>
  <c r="P24" i="5"/>
  <c r="O24" i="5"/>
  <c r="P23" i="5"/>
  <c r="O23" i="5"/>
  <c r="N23" i="5"/>
  <c r="M23" i="5"/>
  <c r="L23" i="5"/>
  <c r="K23" i="5"/>
  <c r="J23" i="5"/>
  <c r="I23" i="5"/>
  <c r="H23" i="5"/>
  <c r="G23" i="5"/>
  <c r="F23" i="5"/>
  <c r="P22" i="5"/>
  <c r="O22" i="5"/>
  <c r="N22" i="5"/>
  <c r="M22" i="5"/>
  <c r="L22" i="5"/>
  <c r="K22" i="5"/>
  <c r="J22" i="5"/>
  <c r="I22" i="5"/>
  <c r="H22" i="5"/>
  <c r="G22" i="5"/>
  <c r="F22" i="5"/>
  <c r="P21" i="5"/>
  <c r="O21" i="5"/>
  <c r="P20" i="5"/>
  <c r="O20" i="5"/>
  <c r="N20" i="5"/>
  <c r="M20" i="5"/>
  <c r="L20" i="5"/>
  <c r="K20" i="5"/>
  <c r="J20" i="5"/>
  <c r="I20" i="5"/>
  <c r="H20" i="5"/>
  <c r="G20" i="5"/>
  <c r="F20" i="5"/>
  <c r="P19" i="5"/>
  <c r="O19" i="5"/>
  <c r="N19" i="5"/>
  <c r="M19" i="5"/>
  <c r="L19" i="5"/>
  <c r="K19" i="5"/>
  <c r="J19" i="5"/>
  <c r="I19" i="5"/>
  <c r="H19" i="5"/>
  <c r="G19" i="5"/>
  <c r="F19" i="5"/>
  <c r="P18" i="5"/>
  <c r="O18" i="5"/>
  <c r="N18" i="5"/>
  <c r="M18" i="5"/>
  <c r="L18" i="5"/>
  <c r="K18" i="5"/>
  <c r="J18" i="5"/>
  <c r="I18" i="5"/>
  <c r="H18" i="5"/>
  <c r="G18" i="5"/>
  <c r="F18" i="5"/>
  <c r="P17" i="5"/>
  <c r="O17" i="5"/>
  <c r="N17" i="5"/>
  <c r="M17" i="5"/>
  <c r="L17" i="5"/>
  <c r="K17" i="5"/>
  <c r="J17" i="5"/>
  <c r="P16" i="5"/>
  <c r="O16" i="5"/>
  <c r="P15" i="5"/>
  <c r="O15" i="5"/>
  <c r="N15" i="5"/>
  <c r="M15" i="5"/>
  <c r="L15" i="5"/>
  <c r="K15" i="5"/>
  <c r="J15" i="5"/>
  <c r="I15" i="5"/>
  <c r="H15" i="5"/>
  <c r="G15" i="5"/>
  <c r="F15" i="5"/>
  <c r="P14" i="5"/>
  <c r="O14" i="5"/>
  <c r="N14" i="5"/>
  <c r="M14" i="5"/>
  <c r="L14" i="5"/>
  <c r="K14" i="5"/>
  <c r="J14" i="5"/>
  <c r="I14" i="5"/>
  <c r="H14" i="5"/>
  <c r="G14" i="5"/>
  <c r="F14" i="5"/>
  <c r="P13" i="5"/>
  <c r="O13" i="5"/>
  <c r="P12" i="5"/>
  <c r="O12" i="5"/>
  <c r="N12" i="5"/>
  <c r="M12" i="5"/>
  <c r="L12" i="5"/>
  <c r="K12" i="5"/>
  <c r="J12" i="5"/>
  <c r="I12" i="5"/>
  <c r="H12" i="5"/>
  <c r="G12" i="5"/>
  <c r="F12" i="5"/>
  <c r="P11" i="5"/>
  <c r="O11" i="5"/>
  <c r="P10" i="5"/>
  <c r="O10" i="5"/>
  <c r="N10" i="5"/>
  <c r="M10" i="5"/>
  <c r="L10" i="5"/>
  <c r="K10" i="5"/>
  <c r="J10" i="5"/>
  <c r="I10" i="5"/>
  <c r="H10" i="5"/>
  <c r="G10" i="5"/>
  <c r="F10" i="5"/>
  <c r="P9" i="5"/>
  <c r="O9" i="5"/>
  <c r="N9" i="5"/>
  <c r="F7" i="19"/>
  <c r="G7" i="19" s="1"/>
  <c r="H7" i="19" s="1"/>
  <c r="I7" i="19" s="1"/>
  <c r="J7" i="19" s="1"/>
  <c r="K7" i="19" s="1"/>
  <c r="L7" i="19" s="1"/>
  <c r="M7" i="19" s="1"/>
  <c r="N7" i="19" s="1"/>
  <c r="O7" i="19" s="1"/>
  <c r="O436" i="2"/>
  <c r="N435" i="2"/>
  <c r="M435" i="2"/>
  <c r="L435" i="2"/>
  <c r="K435" i="2"/>
  <c r="J435" i="2"/>
  <c r="I435" i="2"/>
  <c r="H435" i="2"/>
  <c r="G435" i="2"/>
  <c r="F435" i="2"/>
  <c r="O434" i="2"/>
  <c r="N434" i="2"/>
  <c r="M434" i="2"/>
  <c r="L434" i="2"/>
  <c r="K434" i="2"/>
  <c r="J434" i="2"/>
  <c r="I434" i="2"/>
  <c r="H434" i="2"/>
  <c r="G434" i="2"/>
  <c r="F434" i="2"/>
  <c r="O433" i="2"/>
  <c r="N433" i="2"/>
  <c r="M433" i="2"/>
  <c r="L433" i="2"/>
  <c r="K433" i="2"/>
  <c r="J433" i="2"/>
  <c r="I433" i="2"/>
  <c r="H433" i="2"/>
  <c r="G433" i="2"/>
  <c r="F433" i="2"/>
  <c r="O431" i="2"/>
  <c r="N431" i="2"/>
  <c r="M431" i="2"/>
  <c r="L431" i="2"/>
  <c r="H431" i="2"/>
  <c r="G431" i="2"/>
  <c r="F431" i="2"/>
  <c r="I430" i="2"/>
  <c r="H430" i="2"/>
  <c r="G430" i="2"/>
  <c r="F430" i="2"/>
  <c r="I429" i="2"/>
  <c r="H429" i="2"/>
  <c r="G429" i="2"/>
  <c r="F429" i="2"/>
  <c r="O427" i="2"/>
  <c r="N427" i="2"/>
  <c r="M427" i="2"/>
  <c r="L427" i="2"/>
  <c r="K427" i="2"/>
  <c r="J427" i="2"/>
  <c r="I427" i="2"/>
  <c r="H427" i="2"/>
  <c r="G427" i="2"/>
  <c r="F427" i="2"/>
  <c r="N426" i="2"/>
  <c r="M426" i="2"/>
  <c r="L426" i="2"/>
  <c r="K426" i="2"/>
  <c r="J426" i="2"/>
  <c r="I426" i="2"/>
  <c r="H426" i="2"/>
  <c r="G426" i="2"/>
  <c r="F426" i="2"/>
  <c r="I425" i="2"/>
  <c r="H425" i="2"/>
  <c r="G425" i="2"/>
  <c r="F425" i="2"/>
  <c r="N424" i="2"/>
  <c r="M424" i="2"/>
  <c r="L424" i="2"/>
  <c r="K424" i="2"/>
  <c r="J424" i="2"/>
  <c r="I424" i="2"/>
  <c r="H424" i="2"/>
  <c r="G424" i="2"/>
  <c r="F424" i="2"/>
  <c r="N423" i="2"/>
  <c r="M423" i="2"/>
  <c r="L423" i="2"/>
  <c r="K423" i="2"/>
  <c r="J423" i="2"/>
  <c r="I423" i="2"/>
  <c r="H423" i="2"/>
  <c r="G423" i="2"/>
  <c r="F423" i="2"/>
  <c r="N421" i="2"/>
  <c r="M421" i="2"/>
  <c r="L421" i="2"/>
  <c r="K421" i="2"/>
  <c r="J421" i="2"/>
  <c r="I421" i="2"/>
  <c r="H421" i="2"/>
  <c r="G421" i="2"/>
  <c r="F421" i="2"/>
  <c r="N420" i="2"/>
  <c r="M420" i="2"/>
  <c r="L420" i="2"/>
  <c r="K420" i="2"/>
  <c r="J420" i="2"/>
  <c r="I420" i="2"/>
  <c r="H420" i="2"/>
  <c r="G420" i="2"/>
  <c r="F420" i="2"/>
  <c r="N419" i="2"/>
  <c r="M419" i="2"/>
  <c r="L419" i="2"/>
  <c r="K419" i="2"/>
  <c r="J419" i="2"/>
  <c r="I419" i="2"/>
  <c r="H419" i="2"/>
  <c r="G419" i="2"/>
  <c r="F419" i="2"/>
  <c r="N418" i="2"/>
  <c r="M418" i="2"/>
  <c r="L418" i="2"/>
  <c r="K418" i="2"/>
  <c r="J418" i="2"/>
  <c r="I418" i="2"/>
  <c r="H418" i="2"/>
  <c r="G418" i="2"/>
  <c r="F418" i="2"/>
  <c r="N417" i="2"/>
  <c r="M417" i="2"/>
  <c r="L417" i="2"/>
  <c r="K417" i="2"/>
  <c r="J417" i="2"/>
  <c r="I417" i="2"/>
  <c r="H417" i="2"/>
  <c r="G417" i="2"/>
  <c r="F417" i="2"/>
  <c r="N416" i="2"/>
  <c r="M416" i="2"/>
  <c r="L416" i="2"/>
  <c r="K416" i="2"/>
  <c r="J416" i="2"/>
  <c r="I416" i="2"/>
  <c r="H416" i="2"/>
  <c r="G416" i="2"/>
  <c r="F416" i="2"/>
  <c r="O415" i="2"/>
  <c r="N415" i="2"/>
  <c r="M415" i="2"/>
  <c r="L415" i="2"/>
  <c r="K415" i="2"/>
  <c r="J415" i="2"/>
  <c r="I415" i="2"/>
  <c r="H415" i="2"/>
  <c r="G415" i="2"/>
  <c r="F415" i="2"/>
  <c r="N414" i="2"/>
  <c r="M414" i="2"/>
  <c r="L414" i="2"/>
  <c r="K414" i="2"/>
  <c r="J414" i="2"/>
  <c r="I414" i="2"/>
  <c r="H414" i="2"/>
  <c r="G414" i="2"/>
  <c r="F414" i="2"/>
  <c r="N413" i="2"/>
  <c r="M413" i="2"/>
  <c r="L413" i="2"/>
  <c r="K413" i="2"/>
  <c r="J413" i="2"/>
  <c r="I413" i="2"/>
  <c r="H413" i="2"/>
  <c r="G413" i="2"/>
  <c r="F413" i="2"/>
  <c r="N412" i="2"/>
  <c r="M412" i="2"/>
  <c r="L412" i="2"/>
  <c r="K412" i="2"/>
  <c r="J412" i="2"/>
  <c r="I412" i="2"/>
  <c r="H412" i="2"/>
  <c r="G412" i="2"/>
  <c r="F412" i="2"/>
  <c r="N410" i="2"/>
  <c r="M410" i="2"/>
  <c r="L410" i="2"/>
  <c r="K410" i="2"/>
  <c r="J410" i="2"/>
  <c r="I410" i="2"/>
  <c r="H410" i="2"/>
  <c r="G410" i="2"/>
  <c r="F410" i="2"/>
  <c r="O409" i="2"/>
  <c r="N409" i="2"/>
  <c r="M409" i="2"/>
  <c r="L409" i="2"/>
  <c r="K409" i="2"/>
  <c r="J409" i="2"/>
  <c r="H409" i="2"/>
  <c r="G409" i="2"/>
  <c r="F409" i="2"/>
  <c r="N408" i="2"/>
  <c r="M408" i="2"/>
  <c r="L408" i="2"/>
  <c r="K408" i="2"/>
  <c r="J408" i="2"/>
  <c r="I408" i="2"/>
  <c r="H408" i="2"/>
  <c r="G408" i="2"/>
  <c r="F408" i="2"/>
  <c r="N407" i="2"/>
  <c r="M407" i="2"/>
  <c r="L407" i="2"/>
  <c r="K407" i="2"/>
  <c r="J407" i="2"/>
  <c r="I407" i="2"/>
  <c r="H407" i="2"/>
  <c r="G407" i="2"/>
  <c r="F407" i="2"/>
  <c r="O406" i="2"/>
  <c r="N406" i="2"/>
  <c r="M406" i="2"/>
  <c r="L406" i="2"/>
  <c r="K406" i="2"/>
  <c r="J406" i="2"/>
  <c r="I406" i="2"/>
  <c r="H406" i="2"/>
  <c r="G406" i="2"/>
  <c r="F406" i="2"/>
  <c r="N405" i="2"/>
  <c r="M405" i="2"/>
  <c r="L405" i="2"/>
  <c r="K405" i="2"/>
  <c r="J405" i="2"/>
  <c r="I405" i="2"/>
  <c r="H405" i="2"/>
  <c r="G405" i="2"/>
  <c r="F405" i="2"/>
  <c r="G404" i="2"/>
  <c r="H404" i="2" s="1"/>
  <c r="I404" i="2" s="1"/>
  <c r="J404" i="2" s="1"/>
  <c r="K404" i="2" s="1"/>
  <c r="L404" i="2" s="1"/>
  <c r="M404" i="2" s="1"/>
  <c r="N404" i="2" s="1"/>
  <c r="O404" i="2" s="1"/>
  <c r="P404" i="2" s="1"/>
  <c r="O397" i="2"/>
  <c r="N396" i="2"/>
  <c r="M396" i="2"/>
  <c r="L396" i="2"/>
  <c r="K396" i="2"/>
  <c r="J396" i="2"/>
  <c r="I396" i="2"/>
  <c r="H396" i="2"/>
  <c r="G396" i="2"/>
  <c r="F396" i="2"/>
  <c r="O395" i="2"/>
  <c r="N395" i="2"/>
  <c r="M395" i="2"/>
  <c r="L395" i="2"/>
  <c r="K395" i="2"/>
  <c r="J395" i="2"/>
  <c r="I395" i="2"/>
  <c r="H395" i="2"/>
  <c r="G395" i="2"/>
  <c r="F395" i="2"/>
  <c r="O394" i="2"/>
  <c r="N394" i="2"/>
  <c r="M394" i="2"/>
  <c r="L394" i="2"/>
  <c r="K394" i="2"/>
  <c r="J394" i="2"/>
  <c r="I394" i="2"/>
  <c r="H394" i="2"/>
  <c r="G394" i="2"/>
  <c r="F394" i="2"/>
  <c r="O392" i="2"/>
  <c r="N392" i="2"/>
  <c r="M392" i="2"/>
  <c r="L392" i="2"/>
  <c r="H392" i="2"/>
  <c r="G392" i="2"/>
  <c r="F392" i="2"/>
  <c r="I391" i="2"/>
  <c r="H391" i="2"/>
  <c r="G391" i="2"/>
  <c r="F391" i="2"/>
  <c r="N390" i="2"/>
  <c r="M390" i="2"/>
  <c r="L390" i="2"/>
  <c r="K390" i="2"/>
  <c r="J390" i="2"/>
  <c r="I390" i="2"/>
  <c r="H390" i="2"/>
  <c r="G390" i="2"/>
  <c r="F390" i="2"/>
  <c r="N388" i="2"/>
  <c r="M388" i="2"/>
  <c r="L388" i="2"/>
  <c r="K388" i="2"/>
  <c r="J388" i="2"/>
  <c r="I388" i="2"/>
  <c r="H388" i="2"/>
  <c r="G388" i="2"/>
  <c r="F388" i="2"/>
  <c r="N387" i="2"/>
  <c r="M387" i="2"/>
  <c r="L387" i="2"/>
  <c r="K387" i="2"/>
  <c r="J387" i="2"/>
  <c r="I387" i="2"/>
  <c r="H387" i="2"/>
  <c r="G387" i="2"/>
  <c r="F387" i="2"/>
  <c r="I386" i="2"/>
  <c r="H386" i="2"/>
  <c r="G386" i="2"/>
  <c r="F386" i="2"/>
  <c r="N385" i="2"/>
  <c r="M385" i="2"/>
  <c r="L385" i="2"/>
  <c r="K385" i="2"/>
  <c r="J385" i="2"/>
  <c r="I385" i="2"/>
  <c r="H385" i="2"/>
  <c r="G385" i="2"/>
  <c r="F385" i="2"/>
  <c r="N384" i="2"/>
  <c r="M384" i="2"/>
  <c r="L384" i="2"/>
  <c r="K384" i="2"/>
  <c r="J384" i="2"/>
  <c r="I384" i="2"/>
  <c r="H384" i="2"/>
  <c r="G384" i="2"/>
  <c r="F384" i="2"/>
  <c r="N382" i="2"/>
  <c r="M382" i="2"/>
  <c r="L382" i="2"/>
  <c r="K382" i="2"/>
  <c r="J382" i="2"/>
  <c r="I382" i="2"/>
  <c r="H382" i="2"/>
  <c r="G382" i="2"/>
  <c r="F382" i="2"/>
  <c r="N381" i="2"/>
  <c r="M381" i="2"/>
  <c r="L381" i="2"/>
  <c r="K381" i="2"/>
  <c r="J381" i="2"/>
  <c r="I381" i="2"/>
  <c r="H381" i="2"/>
  <c r="G381" i="2"/>
  <c r="F381" i="2"/>
  <c r="N380" i="2"/>
  <c r="M380" i="2"/>
  <c r="L380" i="2"/>
  <c r="K380" i="2"/>
  <c r="J380" i="2"/>
  <c r="I380" i="2"/>
  <c r="H380" i="2"/>
  <c r="G380" i="2"/>
  <c r="F380" i="2"/>
  <c r="N379" i="2"/>
  <c r="M379" i="2"/>
  <c r="L379" i="2"/>
  <c r="K379" i="2"/>
  <c r="J379" i="2"/>
  <c r="I379" i="2"/>
  <c r="H379" i="2"/>
  <c r="G379" i="2"/>
  <c r="F379" i="2"/>
  <c r="N378" i="2"/>
  <c r="M378" i="2"/>
  <c r="L378" i="2"/>
  <c r="K378" i="2"/>
  <c r="J378" i="2"/>
  <c r="I378" i="2"/>
  <c r="H378" i="2"/>
  <c r="G378" i="2"/>
  <c r="F378" i="2"/>
  <c r="O377" i="2"/>
  <c r="N377" i="2"/>
  <c r="M377" i="2"/>
  <c r="L377" i="2"/>
  <c r="K377" i="2"/>
  <c r="J377" i="2"/>
  <c r="I377" i="2"/>
  <c r="H377" i="2"/>
  <c r="G377" i="2"/>
  <c r="F377" i="2"/>
  <c r="O376" i="2"/>
  <c r="N376" i="2"/>
  <c r="M376" i="2"/>
  <c r="L376" i="2"/>
  <c r="K376" i="2"/>
  <c r="J376" i="2"/>
  <c r="I376" i="2"/>
  <c r="H376" i="2"/>
  <c r="G376" i="2"/>
  <c r="F376" i="2"/>
  <c r="N375" i="2"/>
  <c r="M375" i="2"/>
  <c r="L375" i="2"/>
  <c r="K375" i="2"/>
  <c r="J375" i="2"/>
  <c r="I375" i="2"/>
  <c r="H375" i="2"/>
  <c r="G375" i="2"/>
  <c r="F375" i="2"/>
  <c r="N374" i="2"/>
  <c r="M374" i="2"/>
  <c r="L374" i="2"/>
  <c r="K374" i="2"/>
  <c r="J374" i="2"/>
  <c r="I374" i="2"/>
  <c r="H374" i="2"/>
  <c r="G374" i="2"/>
  <c r="F374" i="2"/>
  <c r="N373" i="2"/>
  <c r="M373" i="2"/>
  <c r="L373" i="2"/>
  <c r="K373" i="2"/>
  <c r="J373" i="2"/>
  <c r="I373" i="2"/>
  <c r="H373" i="2"/>
  <c r="G373" i="2"/>
  <c r="F373" i="2"/>
  <c r="N371" i="2"/>
  <c r="M371" i="2"/>
  <c r="L371" i="2"/>
  <c r="K371" i="2"/>
  <c r="J371" i="2"/>
  <c r="I371" i="2"/>
  <c r="H371" i="2"/>
  <c r="G371" i="2"/>
  <c r="F371" i="2"/>
  <c r="O370" i="2"/>
  <c r="N370" i="2"/>
  <c r="M370" i="2"/>
  <c r="L370" i="2"/>
  <c r="K370" i="2"/>
  <c r="J370" i="2"/>
  <c r="I370" i="2"/>
  <c r="H370" i="2"/>
  <c r="G370" i="2"/>
  <c r="F370" i="2"/>
  <c r="K369" i="2"/>
  <c r="J369" i="2"/>
  <c r="I369" i="2"/>
  <c r="H369" i="2"/>
  <c r="G369" i="2"/>
  <c r="F369" i="2"/>
  <c r="O368" i="2"/>
  <c r="N368" i="2"/>
  <c r="M368" i="2"/>
  <c r="L368" i="2"/>
  <c r="K368" i="2"/>
  <c r="J368" i="2"/>
  <c r="I368" i="2"/>
  <c r="H368" i="2"/>
  <c r="G368" i="2"/>
  <c r="F368" i="2"/>
  <c r="O367" i="2"/>
  <c r="N367" i="2"/>
  <c r="M367" i="2"/>
  <c r="L367" i="2"/>
  <c r="K367" i="2"/>
  <c r="J367" i="2"/>
  <c r="I367" i="2"/>
  <c r="H367" i="2"/>
  <c r="G367" i="2"/>
  <c r="F367" i="2"/>
  <c r="O366" i="2"/>
  <c r="N366" i="2"/>
  <c r="M366" i="2"/>
  <c r="L366" i="2"/>
  <c r="K366" i="2"/>
  <c r="J366" i="2"/>
  <c r="I366" i="2"/>
  <c r="H366" i="2"/>
  <c r="G366" i="2"/>
  <c r="F366" i="2"/>
  <c r="G365" i="2"/>
  <c r="H365" i="2" s="1"/>
  <c r="I365" i="2" s="1"/>
  <c r="J365" i="2" s="1"/>
  <c r="K365" i="2" s="1"/>
  <c r="L365" i="2" s="1"/>
  <c r="M365" i="2" s="1"/>
  <c r="N365" i="2" s="1"/>
  <c r="O365" i="2" s="1"/>
  <c r="P365" i="2" s="1"/>
  <c r="O357" i="2"/>
  <c r="N357" i="2"/>
  <c r="M357" i="2"/>
  <c r="L357" i="2"/>
  <c r="K357" i="2"/>
  <c r="J357" i="2"/>
  <c r="I357" i="2"/>
  <c r="H357" i="2"/>
  <c r="G357" i="2"/>
  <c r="F357" i="2"/>
  <c r="O356" i="2"/>
  <c r="N356" i="2"/>
  <c r="M356" i="2"/>
  <c r="L356" i="2"/>
  <c r="K356" i="2"/>
  <c r="O355" i="2"/>
  <c r="N355" i="2"/>
  <c r="M355" i="2"/>
  <c r="L355" i="2"/>
  <c r="K355" i="2"/>
  <c r="J355" i="2"/>
  <c r="I355" i="2"/>
  <c r="H355" i="2"/>
  <c r="G355" i="2"/>
  <c r="F355" i="2"/>
  <c r="O353" i="2"/>
  <c r="N353" i="2"/>
  <c r="M353" i="2"/>
  <c r="L353" i="2"/>
  <c r="H353" i="2"/>
  <c r="G353" i="2"/>
  <c r="F353" i="2"/>
  <c r="O352" i="2"/>
  <c r="N352" i="2"/>
  <c r="M352" i="2"/>
  <c r="L352" i="2"/>
  <c r="K352" i="2"/>
  <c r="J352" i="2"/>
  <c r="I352" i="2"/>
  <c r="H352" i="2"/>
  <c r="G352" i="2"/>
  <c r="F352" i="2"/>
  <c r="N351" i="2"/>
  <c r="M351" i="2"/>
  <c r="L351" i="2"/>
  <c r="K351" i="2"/>
  <c r="J351" i="2"/>
  <c r="I351" i="2"/>
  <c r="H351" i="2"/>
  <c r="G351" i="2"/>
  <c r="F351" i="2"/>
  <c r="N349" i="2"/>
  <c r="M349" i="2"/>
  <c r="L349" i="2"/>
  <c r="K349" i="2"/>
  <c r="J349" i="2"/>
  <c r="I349" i="2"/>
  <c r="H349" i="2"/>
  <c r="G349" i="2"/>
  <c r="F349" i="2"/>
  <c r="N348" i="2"/>
  <c r="M348" i="2"/>
  <c r="L348" i="2"/>
  <c r="K348" i="2"/>
  <c r="J348" i="2"/>
  <c r="I348" i="2"/>
  <c r="H348" i="2"/>
  <c r="G348" i="2"/>
  <c r="F348" i="2"/>
  <c r="I347" i="2"/>
  <c r="H347" i="2"/>
  <c r="G347" i="2"/>
  <c r="F347" i="2"/>
  <c r="N346" i="2"/>
  <c r="M346" i="2"/>
  <c r="L346" i="2"/>
  <c r="K346" i="2"/>
  <c r="J346" i="2"/>
  <c r="I346" i="2"/>
  <c r="H346" i="2"/>
  <c r="G346" i="2"/>
  <c r="F346" i="2"/>
  <c r="N345" i="2"/>
  <c r="M345" i="2"/>
  <c r="L345" i="2"/>
  <c r="K345" i="2"/>
  <c r="J345" i="2"/>
  <c r="I345" i="2"/>
  <c r="H345" i="2"/>
  <c r="G345" i="2"/>
  <c r="F345" i="2"/>
  <c r="N343" i="2"/>
  <c r="M343" i="2"/>
  <c r="L343" i="2"/>
  <c r="K343" i="2"/>
  <c r="J343" i="2"/>
  <c r="I343" i="2"/>
  <c r="H343" i="2"/>
  <c r="G343" i="2"/>
  <c r="F343" i="2"/>
  <c r="N342" i="2"/>
  <c r="M342" i="2"/>
  <c r="L342" i="2"/>
  <c r="K342" i="2"/>
  <c r="J342" i="2"/>
  <c r="I342" i="2"/>
  <c r="H342" i="2"/>
  <c r="G342" i="2"/>
  <c r="F342" i="2"/>
  <c r="N341" i="2"/>
  <c r="M341" i="2"/>
  <c r="L341" i="2"/>
  <c r="K341" i="2"/>
  <c r="J341" i="2"/>
  <c r="I341" i="2"/>
  <c r="H341" i="2"/>
  <c r="G341" i="2"/>
  <c r="F341" i="2"/>
  <c r="K340" i="2"/>
  <c r="J340" i="2"/>
  <c r="I340" i="2"/>
  <c r="H340" i="2"/>
  <c r="G340" i="2"/>
  <c r="F340" i="2"/>
  <c r="N339" i="2"/>
  <c r="M339" i="2"/>
  <c r="L339" i="2"/>
  <c r="K339" i="2"/>
  <c r="J339" i="2"/>
  <c r="I339" i="2"/>
  <c r="H339" i="2"/>
  <c r="G339" i="2"/>
  <c r="F339" i="2"/>
  <c r="N338" i="2"/>
  <c r="M338" i="2"/>
  <c r="L338" i="2"/>
  <c r="K338" i="2"/>
  <c r="J338" i="2"/>
  <c r="I338" i="2"/>
  <c r="H338" i="2"/>
  <c r="G338" i="2"/>
  <c r="F338" i="2"/>
  <c r="O337" i="2"/>
  <c r="N337" i="2"/>
  <c r="M337" i="2"/>
  <c r="L337" i="2"/>
  <c r="K337" i="2"/>
  <c r="J337" i="2"/>
  <c r="I337" i="2"/>
  <c r="H337" i="2"/>
  <c r="G337" i="2"/>
  <c r="F337" i="2"/>
  <c r="N336" i="2"/>
  <c r="M336" i="2"/>
  <c r="L336" i="2"/>
  <c r="K336" i="2"/>
  <c r="J336" i="2"/>
  <c r="I336" i="2"/>
  <c r="H336" i="2"/>
  <c r="G336" i="2"/>
  <c r="F336" i="2"/>
  <c r="N335" i="2"/>
  <c r="M335" i="2"/>
  <c r="L335" i="2"/>
  <c r="K335" i="2"/>
  <c r="J335" i="2"/>
  <c r="I335" i="2"/>
  <c r="H335" i="2"/>
  <c r="G335" i="2"/>
  <c r="F335" i="2"/>
  <c r="N334" i="2"/>
  <c r="M334" i="2"/>
  <c r="L334" i="2"/>
  <c r="K334" i="2"/>
  <c r="J334" i="2"/>
  <c r="I334" i="2"/>
  <c r="H334" i="2"/>
  <c r="G334" i="2"/>
  <c r="F334" i="2"/>
  <c r="O331" i="2"/>
  <c r="N331" i="2"/>
  <c r="H331" i="2"/>
  <c r="G331" i="2"/>
  <c r="F331" i="2"/>
  <c r="K330" i="2"/>
  <c r="J330" i="2"/>
  <c r="I330" i="2"/>
  <c r="H330" i="2"/>
  <c r="G330" i="2"/>
  <c r="F330" i="2"/>
  <c r="N329" i="2"/>
  <c r="M329" i="2"/>
  <c r="L329" i="2"/>
  <c r="K329" i="2"/>
  <c r="J329" i="2"/>
  <c r="I329" i="2"/>
  <c r="H329" i="2"/>
  <c r="G329" i="2"/>
  <c r="F329" i="2"/>
  <c r="O328" i="2"/>
  <c r="N328" i="2"/>
  <c r="M328" i="2"/>
  <c r="L328" i="2"/>
  <c r="K328" i="2"/>
  <c r="J328" i="2"/>
  <c r="I328" i="2"/>
  <c r="H328" i="2"/>
  <c r="G328" i="2"/>
  <c r="F328" i="2"/>
  <c r="N327" i="2"/>
  <c r="M327" i="2"/>
  <c r="L327" i="2"/>
  <c r="K327" i="2"/>
  <c r="J327" i="2"/>
  <c r="I327" i="2"/>
  <c r="H327" i="2"/>
  <c r="G327" i="2"/>
  <c r="F327" i="2"/>
  <c r="G326" i="2"/>
  <c r="H326" i="2" s="1"/>
  <c r="I326" i="2" s="1"/>
  <c r="J326" i="2" s="1"/>
  <c r="K326" i="2" s="1"/>
  <c r="L326" i="2" s="1"/>
  <c r="M326" i="2" s="1"/>
  <c r="N326" i="2" s="1"/>
  <c r="O326" i="2" s="1"/>
  <c r="P326" i="2" s="1"/>
  <c r="N316" i="2"/>
  <c r="M316" i="2"/>
  <c r="L316" i="2"/>
  <c r="K316" i="2"/>
  <c r="J316" i="2"/>
  <c r="I316" i="2"/>
  <c r="H316" i="2"/>
  <c r="G316" i="2"/>
  <c r="F316" i="2"/>
  <c r="N315" i="2"/>
  <c r="M315" i="2"/>
  <c r="L315" i="2"/>
  <c r="K315" i="2"/>
  <c r="J315" i="2"/>
  <c r="I315" i="2"/>
  <c r="H315" i="2"/>
  <c r="G315" i="2"/>
  <c r="F315" i="2"/>
  <c r="N314" i="2"/>
  <c r="M314" i="2"/>
  <c r="L314" i="2"/>
  <c r="K314" i="2"/>
  <c r="J314" i="2"/>
  <c r="I314" i="2"/>
  <c r="H314" i="2"/>
  <c r="G314" i="2"/>
  <c r="F314" i="2"/>
  <c r="N313" i="2"/>
  <c r="M313" i="2"/>
  <c r="L313" i="2"/>
  <c r="K313" i="2"/>
  <c r="J313" i="2"/>
  <c r="I313" i="2"/>
  <c r="H313" i="2"/>
  <c r="G313" i="2"/>
  <c r="F313" i="2"/>
  <c r="N312" i="2"/>
  <c r="M312" i="2"/>
  <c r="L312" i="2"/>
  <c r="K312" i="2"/>
  <c r="J312" i="2"/>
  <c r="I312" i="2"/>
  <c r="H312" i="2"/>
  <c r="G312" i="2"/>
  <c r="F312" i="2"/>
  <c r="N311" i="2"/>
  <c r="M311" i="2"/>
  <c r="L311" i="2"/>
  <c r="K311" i="2"/>
  <c r="J311" i="2"/>
  <c r="I311" i="2"/>
  <c r="H311" i="2"/>
  <c r="G311" i="2"/>
  <c r="F311" i="2"/>
  <c r="N310" i="2"/>
  <c r="M310" i="2"/>
  <c r="L310" i="2"/>
  <c r="K310" i="2"/>
  <c r="J310" i="2"/>
  <c r="I310" i="2"/>
  <c r="H310" i="2"/>
  <c r="G310" i="2"/>
  <c r="F310" i="2"/>
  <c r="N309" i="2"/>
  <c r="M309" i="2"/>
  <c r="L309" i="2"/>
  <c r="K309" i="2"/>
  <c r="J309" i="2"/>
  <c r="I309" i="2"/>
  <c r="H309" i="2"/>
  <c r="G309" i="2"/>
  <c r="F309" i="2"/>
  <c r="N308" i="2"/>
  <c r="M308" i="2"/>
  <c r="L308" i="2"/>
  <c r="K308" i="2"/>
  <c r="J308" i="2"/>
  <c r="I308" i="2"/>
  <c r="H308" i="2"/>
  <c r="G308" i="2"/>
  <c r="F308" i="2"/>
  <c r="N307" i="2"/>
  <c r="M307" i="2"/>
  <c r="L307" i="2"/>
  <c r="K307" i="2"/>
  <c r="J307" i="2"/>
  <c r="I307" i="2"/>
  <c r="H307" i="2"/>
  <c r="G307" i="2"/>
  <c r="F307" i="2"/>
  <c r="N306" i="2"/>
  <c r="M306" i="2"/>
  <c r="L306" i="2"/>
  <c r="K306" i="2"/>
  <c r="J306" i="2"/>
  <c r="I306" i="2"/>
  <c r="H306" i="2"/>
  <c r="G306" i="2"/>
  <c r="F306" i="2"/>
  <c r="N305" i="2"/>
  <c r="M305" i="2"/>
  <c r="L305" i="2"/>
  <c r="K305" i="2"/>
  <c r="J305" i="2"/>
  <c r="I305" i="2"/>
  <c r="H305" i="2"/>
  <c r="G305" i="2"/>
  <c r="F305" i="2"/>
  <c r="N304" i="2"/>
  <c r="M304" i="2"/>
  <c r="L304" i="2"/>
  <c r="K304" i="2"/>
  <c r="J304" i="2"/>
  <c r="I304" i="2"/>
  <c r="H304" i="2"/>
  <c r="G304" i="2"/>
  <c r="F304" i="2"/>
  <c r="N303" i="2"/>
  <c r="M303" i="2"/>
  <c r="L303" i="2"/>
  <c r="K303" i="2"/>
  <c r="J303" i="2"/>
  <c r="I303" i="2"/>
  <c r="H303" i="2"/>
  <c r="G303" i="2"/>
  <c r="F303" i="2"/>
  <c r="N301" i="2"/>
  <c r="M301" i="2"/>
  <c r="L301" i="2"/>
  <c r="K301" i="2"/>
  <c r="J301" i="2"/>
  <c r="I301" i="2"/>
  <c r="H301" i="2"/>
  <c r="G301" i="2"/>
  <c r="F301" i="2"/>
  <c r="N300" i="2"/>
  <c r="M300" i="2"/>
  <c r="L300" i="2"/>
  <c r="K300" i="2"/>
  <c r="J300" i="2"/>
  <c r="I300" i="2"/>
  <c r="H300" i="2"/>
  <c r="G300" i="2"/>
  <c r="F300" i="2"/>
  <c r="N299" i="2"/>
  <c r="M299" i="2"/>
  <c r="L299" i="2"/>
  <c r="K299" i="2"/>
  <c r="J299" i="2"/>
  <c r="I299" i="2"/>
  <c r="H299" i="2"/>
  <c r="G299" i="2"/>
  <c r="F299" i="2"/>
  <c r="N298" i="2"/>
  <c r="M298" i="2"/>
  <c r="L298" i="2"/>
  <c r="K298" i="2"/>
  <c r="J298" i="2"/>
  <c r="I298" i="2"/>
  <c r="H298" i="2"/>
  <c r="G298" i="2"/>
  <c r="F298" i="2"/>
  <c r="N297" i="2"/>
  <c r="M297" i="2"/>
  <c r="L297" i="2"/>
  <c r="K297" i="2"/>
  <c r="J297" i="2"/>
  <c r="I297" i="2"/>
  <c r="H297" i="2"/>
  <c r="G297" i="2"/>
  <c r="F297" i="2"/>
  <c r="N296" i="2"/>
  <c r="M296" i="2"/>
  <c r="L296" i="2"/>
  <c r="K296" i="2"/>
  <c r="J296" i="2"/>
  <c r="I296" i="2"/>
  <c r="H296" i="2"/>
  <c r="G296" i="2"/>
  <c r="F296" i="2"/>
  <c r="N293" i="2"/>
  <c r="M293" i="2"/>
  <c r="L293" i="2"/>
  <c r="K293" i="2"/>
  <c r="J293" i="2"/>
  <c r="I293" i="2"/>
  <c r="H293" i="2"/>
  <c r="G293" i="2"/>
  <c r="F293" i="2"/>
  <c r="N292" i="2"/>
  <c r="M292" i="2"/>
  <c r="L292" i="2"/>
  <c r="K292" i="2"/>
  <c r="J292" i="2"/>
  <c r="I292" i="2"/>
  <c r="H292" i="2"/>
  <c r="G292" i="2"/>
  <c r="F292" i="2"/>
  <c r="N290" i="2"/>
  <c r="M290" i="2"/>
  <c r="L290" i="2"/>
  <c r="K290" i="2"/>
  <c r="J290" i="2"/>
  <c r="I290" i="2"/>
  <c r="H290" i="2"/>
  <c r="G290" i="2"/>
  <c r="F290" i="2"/>
  <c r="N289" i="2"/>
  <c r="M289" i="2"/>
  <c r="L289" i="2"/>
  <c r="K289" i="2"/>
  <c r="J289" i="2"/>
  <c r="I289" i="2"/>
  <c r="H289" i="2"/>
  <c r="G289" i="2"/>
  <c r="F289" i="2"/>
  <c r="N288" i="2"/>
  <c r="M288" i="2"/>
  <c r="L288" i="2"/>
  <c r="K288" i="2"/>
  <c r="J288" i="2"/>
  <c r="I288" i="2"/>
  <c r="H288" i="2"/>
  <c r="G288" i="2"/>
  <c r="F288" i="2"/>
  <c r="N287" i="2"/>
  <c r="M287" i="2"/>
  <c r="L287" i="2"/>
  <c r="K287" i="2"/>
  <c r="J287" i="2"/>
  <c r="I287" i="2"/>
  <c r="H287" i="2"/>
  <c r="G287" i="2"/>
  <c r="F287" i="2"/>
  <c r="L286" i="2"/>
  <c r="K286" i="2"/>
  <c r="J286" i="2"/>
  <c r="I286" i="2"/>
  <c r="H286" i="2"/>
  <c r="G286" i="2"/>
  <c r="F286" i="2"/>
  <c r="N285" i="2"/>
  <c r="M285" i="2"/>
  <c r="L285" i="2"/>
  <c r="K285" i="2"/>
  <c r="J285" i="2"/>
  <c r="I285" i="2"/>
  <c r="H285" i="2"/>
  <c r="G285" i="2"/>
  <c r="F285" i="2"/>
  <c r="G284" i="2"/>
  <c r="H284" i="2" s="1"/>
  <c r="I284" i="2" s="1"/>
  <c r="J284" i="2" s="1"/>
  <c r="K284" i="2" s="1"/>
  <c r="L284" i="2" s="1"/>
  <c r="M284" i="2" s="1"/>
  <c r="N284" i="2" s="1"/>
  <c r="O284" i="2" s="1"/>
  <c r="P284" i="2" s="1"/>
  <c r="O267" i="2"/>
  <c r="O262" i="2"/>
  <c r="O254" i="2"/>
  <c r="O251" i="2"/>
  <c r="G244" i="2"/>
  <c r="H244" i="2" s="1"/>
  <c r="I244" i="2" s="1"/>
  <c r="J244" i="2" s="1"/>
  <c r="K244" i="2" s="1"/>
  <c r="L244" i="2" s="1"/>
  <c r="M244" i="2" s="1"/>
  <c r="N244" i="2" s="1"/>
  <c r="O244" i="2" s="1"/>
  <c r="P244" i="2" s="1"/>
  <c r="O236" i="2"/>
  <c r="N235" i="2"/>
  <c r="M235" i="2"/>
  <c r="L235" i="2"/>
  <c r="K235" i="2"/>
  <c r="J235" i="2"/>
  <c r="I235" i="2"/>
  <c r="H235" i="2"/>
  <c r="G235" i="2"/>
  <c r="F235" i="2"/>
  <c r="N234" i="2"/>
  <c r="M234" i="2"/>
  <c r="L234" i="2"/>
  <c r="K234" i="2"/>
  <c r="J234" i="2"/>
  <c r="I234" i="2"/>
  <c r="H234" i="2"/>
  <c r="G234" i="2"/>
  <c r="F234" i="2"/>
  <c r="N233" i="2"/>
  <c r="M233" i="2"/>
  <c r="L233" i="2"/>
  <c r="K233" i="2"/>
  <c r="J233" i="2"/>
  <c r="I233" i="2"/>
  <c r="H233" i="2"/>
  <c r="G233" i="2"/>
  <c r="F233" i="2"/>
  <c r="O231" i="2"/>
  <c r="N231" i="2"/>
  <c r="M231" i="2"/>
  <c r="L231" i="2"/>
  <c r="H231" i="2"/>
  <c r="G231" i="2"/>
  <c r="F231" i="2"/>
  <c r="I230" i="2"/>
  <c r="H230" i="2"/>
  <c r="G230" i="2"/>
  <c r="F230" i="2"/>
  <c r="O229" i="2"/>
  <c r="N229" i="2"/>
  <c r="M229" i="2"/>
  <c r="L229" i="2"/>
  <c r="K229" i="2"/>
  <c r="J229" i="2"/>
  <c r="I229" i="2"/>
  <c r="H229" i="2"/>
  <c r="G229" i="2"/>
  <c r="F229" i="2"/>
  <c r="N227" i="2"/>
  <c r="M227" i="2"/>
  <c r="L227" i="2"/>
  <c r="K227" i="2"/>
  <c r="J227" i="2"/>
  <c r="I227" i="2"/>
  <c r="H227" i="2"/>
  <c r="G227" i="2"/>
  <c r="F227" i="2"/>
  <c r="N226" i="2"/>
  <c r="M226" i="2"/>
  <c r="L226" i="2"/>
  <c r="K226" i="2"/>
  <c r="J226" i="2"/>
  <c r="I226" i="2"/>
  <c r="H226" i="2"/>
  <c r="G226" i="2"/>
  <c r="F226" i="2"/>
  <c r="G225" i="2"/>
  <c r="F225" i="2"/>
  <c r="N224" i="2"/>
  <c r="M224" i="2"/>
  <c r="L224" i="2"/>
  <c r="K224" i="2"/>
  <c r="J224" i="2"/>
  <c r="I224" i="2"/>
  <c r="H224" i="2"/>
  <c r="G224" i="2"/>
  <c r="F224" i="2"/>
  <c r="N223" i="2"/>
  <c r="M223" i="2"/>
  <c r="L223" i="2"/>
  <c r="K223" i="2"/>
  <c r="J223" i="2"/>
  <c r="I223" i="2"/>
  <c r="H223" i="2"/>
  <c r="G223" i="2"/>
  <c r="F223" i="2"/>
  <c r="N221" i="2"/>
  <c r="M221" i="2"/>
  <c r="L221" i="2"/>
  <c r="K221" i="2"/>
  <c r="J221" i="2"/>
  <c r="I221" i="2"/>
  <c r="H221" i="2"/>
  <c r="G221" i="2"/>
  <c r="F221" i="2"/>
  <c r="N220" i="2"/>
  <c r="M220" i="2"/>
  <c r="L220" i="2"/>
  <c r="K220" i="2"/>
  <c r="J220" i="2"/>
  <c r="I220" i="2"/>
  <c r="H220" i="2"/>
  <c r="G220" i="2"/>
  <c r="F220" i="2"/>
  <c r="H218" i="2"/>
  <c r="G218" i="2"/>
  <c r="F218" i="2"/>
  <c r="H217" i="2"/>
  <c r="G217" i="2"/>
  <c r="F217" i="2"/>
  <c r="G214" i="2"/>
  <c r="F214" i="2"/>
  <c r="I213" i="2"/>
  <c r="H213" i="2"/>
  <c r="G213" i="2"/>
  <c r="F213" i="2"/>
  <c r="O212" i="2"/>
  <c r="N212" i="2"/>
  <c r="M212" i="2"/>
  <c r="L212" i="2"/>
  <c r="K212" i="2"/>
  <c r="J212" i="2"/>
  <c r="I212" i="2"/>
  <c r="H212" i="2"/>
  <c r="G212" i="2"/>
  <c r="F212" i="2"/>
  <c r="O209" i="2"/>
  <c r="N209" i="2"/>
  <c r="M209" i="2"/>
  <c r="H209" i="2"/>
  <c r="G209" i="2"/>
  <c r="F209" i="2"/>
  <c r="O207" i="2"/>
  <c r="N207" i="2"/>
  <c r="M207" i="2"/>
  <c r="L207" i="2"/>
  <c r="K207" i="2"/>
  <c r="J207" i="2"/>
  <c r="I207" i="2"/>
  <c r="H207" i="2"/>
  <c r="G207" i="2"/>
  <c r="F207" i="2"/>
  <c r="M205" i="2"/>
  <c r="L205" i="2"/>
  <c r="K205" i="2"/>
  <c r="J205" i="2"/>
  <c r="I205" i="2"/>
  <c r="H205" i="2"/>
  <c r="G205" i="2"/>
  <c r="F205" i="2"/>
  <c r="G204" i="2"/>
  <c r="H204" i="2" s="1"/>
  <c r="I204" i="2" s="1"/>
  <c r="J204" i="2" s="1"/>
  <c r="K204" i="2" s="1"/>
  <c r="L204" i="2" s="1"/>
  <c r="M204" i="2" s="1"/>
  <c r="N204" i="2" s="1"/>
  <c r="O204" i="2" s="1"/>
  <c r="P204" i="2" s="1"/>
  <c r="O196" i="2"/>
  <c r="N194" i="2"/>
  <c r="M194" i="2"/>
  <c r="L194" i="2"/>
  <c r="K194" i="2"/>
  <c r="J194" i="2"/>
  <c r="I194" i="2"/>
  <c r="H194" i="2"/>
  <c r="G194" i="2"/>
  <c r="F194" i="2"/>
  <c r="N193" i="2"/>
  <c r="M193" i="2"/>
  <c r="L193" i="2"/>
  <c r="K193" i="2"/>
  <c r="J193" i="2"/>
  <c r="I193" i="2"/>
  <c r="H193" i="2"/>
  <c r="G193" i="2"/>
  <c r="F193" i="2"/>
  <c r="N192" i="2"/>
  <c r="M192" i="2"/>
  <c r="L192" i="2"/>
  <c r="K192" i="2"/>
  <c r="J192" i="2"/>
  <c r="I192" i="2"/>
  <c r="H192" i="2"/>
  <c r="G192" i="2"/>
  <c r="F192" i="2"/>
  <c r="N191" i="2"/>
  <c r="M191" i="2"/>
  <c r="L191" i="2"/>
  <c r="K191" i="2"/>
  <c r="J191" i="2"/>
  <c r="I191" i="2"/>
  <c r="H191" i="2"/>
  <c r="G191" i="2"/>
  <c r="F191" i="2"/>
  <c r="I190" i="2"/>
  <c r="H190" i="2"/>
  <c r="G190" i="2"/>
  <c r="F190" i="2"/>
  <c r="O189" i="2"/>
  <c r="N189" i="2"/>
  <c r="M189" i="2"/>
  <c r="L189" i="2"/>
  <c r="K189" i="2"/>
  <c r="J189" i="2"/>
  <c r="I189" i="2"/>
  <c r="H189" i="2"/>
  <c r="G189" i="2"/>
  <c r="F189" i="2"/>
  <c r="N187" i="2"/>
  <c r="M187" i="2"/>
  <c r="L187" i="2"/>
  <c r="K187" i="2"/>
  <c r="J187" i="2"/>
  <c r="I187" i="2"/>
  <c r="H187" i="2"/>
  <c r="G187" i="2"/>
  <c r="F187" i="2"/>
  <c r="N186" i="2"/>
  <c r="M186" i="2"/>
  <c r="L186" i="2"/>
  <c r="K186" i="2"/>
  <c r="J186" i="2"/>
  <c r="I186" i="2"/>
  <c r="H186" i="2"/>
  <c r="G186" i="2"/>
  <c r="F186" i="2"/>
  <c r="G185" i="2"/>
  <c r="F185" i="2"/>
  <c r="N184" i="2"/>
  <c r="M184" i="2"/>
  <c r="L184" i="2"/>
  <c r="K184" i="2"/>
  <c r="J184" i="2"/>
  <c r="I184" i="2"/>
  <c r="H184" i="2"/>
  <c r="G184" i="2"/>
  <c r="F184" i="2"/>
  <c r="N183" i="2"/>
  <c r="M183" i="2"/>
  <c r="L183" i="2"/>
  <c r="K183" i="2"/>
  <c r="J183" i="2"/>
  <c r="I183" i="2"/>
  <c r="H183" i="2"/>
  <c r="G183" i="2"/>
  <c r="F183" i="2"/>
  <c r="N181" i="2"/>
  <c r="M181" i="2"/>
  <c r="L181" i="2"/>
  <c r="K181" i="2"/>
  <c r="J181" i="2"/>
  <c r="I181" i="2"/>
  <c r="H181" i="2"/>
  <c r="G181" i="2"/>
  <c r="F181" i="2"/>
  <c r="N180" i="2"/>
  <c r="M180" i="2"/>
  <c r="L180" i="2"/>
  <c r="K180" i="2"/>
  <c r="J180" i="2"/>
  <c r="I180" i="2"/>
  <c r="H180" i="2"/>
  <c r="G180" i="2"/>
  <c r="F180" i="2"/>
  <c r="H178" i="2"/>
  <c r="G178" i="2"/>
  <c r="F178" i="2"/>
  <c r="M177" i="2"/>
  <c r="L177" i="2"/>
  <c r="K177" i="2"/>
  <c r="J177" i="2"/>
  <c r="I177" i="2"/>
  <c r="H177" i="2"/>
  <c r="G177" i="2"/>
  <c r="F177" i="2"/>
  <c r="G174" i="2"/>
  <c r="F174" i="2"/>
  <c r="I173" i="2"/>
  <c r="H173" i="2"/>
  <c r="G173" i="2"/>
  <c r="F173" i="2"/>
  <c r="N172" i="2"/>
  <c r="M172" i="2"/>
  <c r="L172" i="2"/>
  <c r="K172" i="2"/>
  <c r="J172" i="2"/>
  <c r="I172" i="2"/>
  <c r="H172" i="2"/>
  <c r="G172" i="2"/>
  <c r="F172" i="2"/>
  <c r="N169" i="2"/>
  <c r="M169" i="2"/>
  <c r="L169" i="2"/>
  <c r="K169" i="2"/>
  <c r="J169" i="2"/>
  <c r="I169" i="2"/>
  <c r="H169" i="2"/>
  <c r="G169" i="2"/>
  <c r="F169" i="2"/>
  <c r="O167" i="2"/>
  <c r="N167" i="2"/>
  <c r="M167" i="2"/>
  <c r="L167" i="2"/>
  <c r="K167" i="2"/>
  <c r="J167" i="2"/>
  <c r="I167" i="2"/>
  <c r="H167" i="2"/>
  <c r="G167" i="2"/>
  <c r="F167" i="2"/>
  <c r="M165" i="2"/>
  <c r="L165" i="2"/>
  <c r="K165" i="2"/>
  <c r="J165" i="2"/>
  <c r="I165" i="2"/>
  <c r="H165" i="2"/>
  <c r="G165" i="2"/>
  <c r="F165" i="2"/>
  <c r="G164" i="2"/>
  <c r="H164" i="2" s="1"/>
  <c r="I164" i="2" s="1"/>
  <c r="J164" i="2" s="1"/>
  <c r="K164" i="2" s="1"/>
  <c r="L164" i="2" s="1"/>
  <c r="M164" i="2" s="1"/>
  <c r="N164" i="2" s="1"/>
  <c r="O164" i="2" s="1"/>
  <c r="P164" i="2" s="1"/>
  <c r="O157" i="2"/>
  <c r="N156" i="2"/>
  <c r="M156" i="2"/>
  <c r="L156" i="2"/>
  <c r="K156" i="2"/>
  <c r="J156" i="2"/>
  <c r="I156" i="2"/>
  <c r="H156" i="2"/>
  <c r="G156" i="2"/>
  <c r="F156" i="2"/>
  <c r="O155" i="2"/>
  <c r="N155" i="2"/>
  <c r="M155" i="2"/>
  <c r="L155" i="2"/>
  <c r="K155" i="2"/>
  <c r="J155" i="2"/>
  <c r="I155" i="2"/>
  <c r="H155" i="2"/>
  <c r="G155" i="2"/>
  <c r="F155" i="2"/>
  <c r="O154" i="2"/>
  <c r="N154" i="2"/>
  <c r="M154" i="2"/>
  <c r="L154" i="2"/>
  <c r="K154" i="2"/>
  <c r="J154" i="2"/>
  <c r="I154" i="2"/>
  <c r="H154" i="2"/>
  <c r="G154" i="2"/>
  <c r="F154" i="2"/>
  <c r="O152" i="2"/>
  <c r="N152" i="2"/>
  <c r="M152" i="2"/>
  <c r="L152" i="2"/>
  <c r="H152" i="2"/>
  <c r="G152" i="2"/>
  <c r="F152" i="2"/>
  <c r="I151" i="2"/>
  <c r="H151" i="2"/>
  <c r="G151" i="2"/>
  <c r="F151" i="2"/>
  <c r="O150" i="2"/>
  <c r="N150" i="2"/>
  <c r="M150" i="2"/>
  <c r="L150" i="2"/>
  <c r="K150" i="2"/>
  <c r="J150" i="2"/>
  <c r="I150" i="2"/>
  <c r="H150" i="2"/>
  <c r="G150" i="2"/>
  <c r="F150" i="2"/>
  <c r="N148" i="2"/>
  <c r="M148" i="2"/>
  <c r="L148" i="2"/>
  <c r="K148" i="2"/>
  <c r="J148" i="2"/>
  <c r="I148" i="2"/>
  <c r="H148" i="2"/>
  <c r="G148" i="2"/>
  <c r="F148" i="2"/>
  <c r="N147" i="2"/>
  <c r="M147" i="2"/>
  <c r="L147" i="2"/>
  <c r="K147" i="2"/>
  <c r="J147" i="2"/>
  <c r="I147" i="2"/>
  <c r="H147" i="2"/>
  <c r="G147" i="2"/>
  <c r="F147" i="2"/>
  <c r="N145" i="2"/>
  <c r="M145" i="2"/>
  <c r="L145" i="2"/>
  <c r="K145" i="2"/>
  <c r="J145" i="2"/>
  <c r="I145" i="2"/>
  <c r="H145" i="2"/>
  <c r="G145" i="2"/>
  <c r="F145" i="2"/>
  <c r="N144" i="2"/>
  <c r="M144" i="2"/>
  <c r="L144" i="2"/>
  <c r="K144" i="2"/>
  <c r="J144" i="2"/>
  <c r="I144" i="2"/>
  <c r="H144" i="2"/>
  <c r="G144" i="2"/>
  <c r="F144" i="2"/>
  <c r="N142" i="2"/>
  <c r="M142" i="2"/>
  <c r="L142" i="2"/>
  <c r="K142" i="2"/>
  <c r="J142" i="2"/>
  <c r="I142" i="2"/>
  <c r="H142" i="2"/>
  <c r="G142" i="2"/>
  <c r="F142" i="2"/>
  <c r="O141" i="2"/>
  <c r="N141" i="2"/>
  <c r="M141" i="2"/>
  <c r="L141" i="2"/>
  <c r="K141" i="2"/>
  <c r="J141" i="2"/>
  <c r="I141" i="2"/>
  <c r="H141" i="2"/>
  <c r="G141" i="2"/>
  <c r="F141" i="2"/>
  <c r="N140" i="2"/>
  <c r="M140" i="2"/>
  <c r="L140" i="2"/>
  <c r="K140" i="2"/>
  <c r="J140" i="2"/>
  <c r="I140" i="2"/>
  <c r="H140" i="2"/>
  <c r="G140" i="2"/>
  <c r="F140" i="2"/>
  <c r="F139" i="2"/>
  <c r="O138" i="2"/>
  <c r="N138" i="2"/>
  <c r="H138" i="2"/>
  <c r="G138" i="2"/>
  <c r="F138" i="2"/>
  <c r="G135" i="2"/>
  <c r="F135" i="2"/>
  <c r="N134" i="2"/>
  <c r="M134" i="2"/>
  <c r="L134" i="2"/>
  <c r="K134" i="2"/>
  <c r="J134" i="2"/>
  <c r="I134" i="2"/>
  <c r="H134" i="2"/>
  <c r="G134" i="2"/>
  <c r="F134" i="2"/>
  <c r="O133" i="2"/>
  <c r="N133" i="2"/>
  <c r="M133" i="2"/>
  <c r="L133" i="2"/>
  <c r="K133" i="2"/>
  <c r="J133" i="2"/>
  <c r="I133" i="2"/>
  <c r="H133" i="2"/>
  <c r="G133" i="2"/>
  <c r="F133" i="2"/>
  <c r="N131" i="2"/>
  <c r="M131" i="2"/>
  <c r="L131" i="2"/>
  <c r="K131" i="2"/>
  <c r="J131" i="2"/>
  <c r="I131" i="2"/>
  <c r="H131" i="2"/>
  <c r="G131" i="2"/>
  <c r="F131" i="2"/>
  <c r="O130" i="2"/>
  <c r="N130" i="2"/>
  <c r="M130" i="2"/>
  <c r="L130" i="2"/>
  <c r="K130" i="2"/>
  <c r="J130" i="2"/>
  <c r="I130" i="2"/>
  <c r="H130" i="2"/>
  <c r="G130" i="2"/>
  <c r="F130" i="2"/>
  <c r="O128" i="2"/>
  <c r="N128" i="2"/>
  <c r="M128" i="2"/>
  <c r="L128" i="2"/>
  <c r="K128" i="2"/>
  <c r="J128" i="2"/>
  <c r="I128" i="2"/>
  <c r="H128" i="2"/>
  <c r="G128" i="2"/>
  <c r="F128" i="2"/>
  <c r="O126" i="2"/>
  <c r="N126" i="2"/>
  <c r="M126" i="2"/>
  <c r="L126" i="2"/>
  <c r="K126" i="2"/>
  <c r="J126" i="2"/>
  <c r="I126" i="2"/>
  <c r="H126" i="2"/>
  <c r="G126" i="2"/>
  <c r="F126" i="2"/>
  <c r="G125" i="2"/>
  <c r="H125" i="2" s="1"/>
  <c r="I125" i="2" s="1"/>
  <c r="J125" i="2" s="1"/>
  <c r="K125" i="2" s="1"/>
  <c r="L125" i="2" s="1"/>
  <c r="M125" i="2" s="1"/>
  <c r="N125" i="2" s="1"/>
  <c r="O125" i="2" s="1"/>
  <c r="P125" i="2" s="1"/>
  <c r="O118" i="2"/>
  <c r="N117" i="2"/>
  <c r="M117" i="2"/>
  <c r="L117" i="2"/>
  <c r="K117" i="2"/>
  <c r="J117" i="2"/>
  <c r="I117" i="2"/>
  <c r="H117" i="2"/>
  <c r="G117" i="2"/>
  <c r="F117" i="2"/>
  <c r="O116" i="2"/>
  <c r="N116" i="2"/>
  <c r="M116" i="2"/>
  <c r="L116" i="2"/>
  <c r="K116" i="2"/>
  <c r="H116" i="2"/>
  <c r="G116" i="2"/>
  <c r="F116" i="2"/>
  <c r="O115" i="2"/>
  <c r="N115" i="2"/>
  <c r="M115" i="2"/>
  <c r="L115" i="2"/>
  <c r="K115" i="2"/>
  <c r="J115" i="2"/>
  <c r="I115" i="2"/>
  <c r="H115" i="2"/>
  <c r="G115" i="2"/>
  <c r="F115" i="2"/>
  <c r="O113" i="2"/>
  <c r="N113" i="2"/>
  <c r="M113" i="2"/>
  <c r="L113" i="2"/>
  <c r="H113" i="2"/>
  <c r="G113" i="2"/>
  <c r="F113" i="2"/>
  <c r="I112" i="2"/>
  <c r="H112" i="2"/>
  <c r="G112" i="2"/>
  <c r="F112" i="2"/>
  <c r="O111" i="2"/>
  <c r="N111" i="2"/>
  <c r="M111" i="2"/>
  <c r="L111" i="2"/>
  <c r="K111" i="2"/>
  <c r="J111" i="2"/>
  <c r="I111" i="2"/>
  <c r="H111" i="2"/>
  <c r="G111" i="2"/>
  <c r="F111" i="2"/>
  <c r="N109" i="2"/>
  <c r="M109" i="2"/>
  <c r="L109" i="2"/>
  <c r="K109" i="2"/>
  <c r="J109" i="2"/>
  <c r="I109" i="2"/>
  <c r="H109" i="2"/>
  <c r="G109" i="2"/>
  <c r="F109" i="2"/>
  <c r="N108" i="2"/>
  <c r="M108" i="2"/>
  <c r="L108" i="2"/>
  <c r="K108" i="2"/>
  <c r="J108" i="2"/>
  <c r="I108" i="2"/>
  <c r="H108" i="2"/>
  <c r="G108" i="2"/>
  <c r="F108" i="2"/>
  <c r="N106" i="2"/>
  <c r="M106" i="2"/>
  <c r="L106" i="2"/>
  <c r="K106" i="2"/>
  <c r="J106" i="2"/>
  <c r="I106" i="2"/>
  <c r="H106" i="2"/>
  <c r="G106" i="2"/>
  <c r="F106" i="2"/>
  <c r="N105" i="2"/>
  <c r="M105" i="2"/>
  <c r="L105" i="2"/>
  <c r="K105" i="2"/>
  <c r="J105" i="2"/>
  <c r="I105" i="2"/>
  <c r="H105" i="2"/>
  <c r="G105" i="2"/>
  <c r="F105" i="2"/>
  <c r="N103" i="2"/>
  <c r="M103" i="2"/>
  <c r="L103" i="2"/>
  <c r="K103" i="2"/>
  <c r="J103" i="2"/>
  <c r="I103" i="2"/>
  <c r="H103" i="2"/>
  <c r="G103" i="2"/>
  <c r="F103" i="2"/>
  <c r="O102" i="2"/>
  <c r="N102" i="2"/>
  <c r="M102" i="2"/>
  <c r="L102" i="2"/>
  <c r="K102" i="2"/>
  <c r="J102" i="2"/>
  <c r="I102" i="2"/>
  <c r="H102" i="2"/>
  <c r="G102" i="2"/>
  <c r="F102" i="2"/>
  <c r="O101" i="2"/>
  <c r="N101" i="2"/>
  <c r="M101" i="2"/>
  <c r="L101" i="2"/>
  <c r="K101" i="2"/>
  <c r="J101" i="2"/>
  <c r="I101" i="2"/>
  <c r="H101" i="2"/>
  <c r="G101" i="2"/>
  <c r="F101" i="2"/>
  <c r="F100" i="2"/>
  <c r="O99" i="2"/>
  <c r="N99" i="2"/>
  <c r="H99" i="2"/>
  <c r="G99" i="2"/>
  <c r="F99" i="2"/>
  <c r="G96" i="2"/>
  <c r="F96" i="2"/>
  <c r="O94" i="2"/>
  <c r="N94" i="2"/>
  <c r="M94" i="2"/>
  <c r="L94" i="2"/>
  <c r="K94" i="2"/>
  <c r="J94" i="2"/>
  <c r="I94" i="2"/>
  <c r="H94" i="2"/>
  <c r="G94" i="2"/>
  <c r="F94" i="2"/>
  <c r="N92" i="2"/>
  <c r="M92" i="2"/>
  <c r="L92" i="2"/>
  <c r="K92" i="2"/>
  <c r="J92" i="2"/>
  <c r="I92" i="2"/>
  <c r="H92" i="2"/>
  <c r="G92" i="2"/>
  <c r="F92" i="2"/>
  <c r="O91" i="2"/>
  <c r="N91" i="2"/>
  <c r="M91" i="2"/>
  <c r="L91" i="2"/>
  <c r="K91" i="2"/>
  <c r="J91" i="2"/>
  <c r="I91" i="2"/>
  <c r="H91" i="2"/>
  <c r="G91" i="2"/>
  <c r="F91" i="2"/>
  <c r="O89" i="2"/>
  <c r="N89" i="2"/>
  <c r="M89" i="2"/>
  <c r="L89" i="2"/>
  <c r="K89" i="2"/>
  <c r="J89" i="2"/>
  <c r="I89" i="2"/>
  <c r="H89" i="2"/>
  <c r="G89" i="2"/>
  <c r="F89" i="2"/>
  <c r="O87" i="2"/>
  <c r="N87" i="2"/>
  <c r="M87" i="2"/>
  <c r="L87" i="2"/>
  <c r="K87" i="2"/>
  <c r="J87" i="2"/>
  <c r="I87" i="2"/>
  <c r="H87" i="2"/>
  <c r="G87" i="2"/>
  <c r="F87" i="2"/>
  <c r="G86" i="2"/>
  <c r="H86" i="2" s="1"/>
  <c r="I86" i="2" s="1"/>
  <c r="J86" i="2" s="1"/>
  <c r="K86" i="2" s="1"/>
  <c r="L86" i="2" s="1"/>
  <c r="M86" i="2" s="1"/>
  <c r="N86" i="2" s="1"/>
  <c r="O86" i="2" s="1"/>
  <c r="P86" i="2" s="1"/>
  <c r="O79" i="2"/>
  <c r="N78" i="2"/>
  <c r="M78" i="2"/>
  <c r="L78" i="2"/>
  <c r="K78" i="2"/>
  <c r="J78" i="2"/>
  <c r="I78" i="2"/>
  <c r="H78" i="2"/>
  <c r="G78" i="2"/>
  <c r="F78" i="2"/>
  <c r="O77" i="2"/>
  <c r="N77" i="2"/>
  <c r="M77" i="2"/>
  <c r="L77" i="2"/>
  <c r="K77" i="2"/>
  <c r="H77" i="2"/>
  <c r="G77" i="2"/>
  <c r="F77" i="2"/>
  <c r="N76" i="2"/>
  <c r="M76" i="2"/>
  <c r="L76" i="2"/>
  <c r="K76" i="2"/>
  <c r="J76" i="2"/>
  <c r="I76" i="2"/>
  <c r="H76" i="2"/>
  <c r="G76" i="2"/>
  <c r="F76" i="2"/>
  <c r="O74" i="2"/>
  <c r="N74" i="2"/>
  <c r="M74" i="2"/>
  <c r="L74" i="2"/>
  <c r="H74" i="2"/>
  <c r="G74" i="2"/>
  <c r="F74" i="2"/>
  <c r="I73" i="2"/>
  <c r="H73" i="2"/>
  <c r="G73" i="2"/>
  <c r="F73" i="2"/>
  <c r="O72" i="2"/>
  <c r="N72" i="2"/>
  <c r="M72" i="2"/>
  <c r="L72" i="2"/>
  <c r="K72" i="2"/>
  <c r="J72" i="2"/>
  <c r="I72" i="2"/>
  <c r="H72" i="2"/>
  <c r="G72" i="2"/>
  <c r="F72" i="2"/>
  <c r="O70" i="2"/>
  <c r="N70" i="2"/>
  <c r="M70" i="2"/>
  <c r="L70" i="2"/>
  <c r="K70" i="2"/>
  <c r="J70" i="2"/>
  <c r="I70" i="2"/>
  <c r="H70" i="2"/>
  <c r="G70" i="2"/>
  <c r="F70" i="2"/>
  <c r="N69" i="2"/>
  <c r="M69" i="2"/>
  <c r="L69" i="2"/>
  <c r="K69" i="2"/>
  <c r="J69" i="2"/>
  <c r="I69" i="2"/>
  <c r="H69" i="2"/>
  <c r="G69" i="2"/>
  <c r="F69" i="2"/>
  <c r="N67" i="2"/>
  <c r="M67" i="2"/>
  <c r="L67" i="2"/>
  <c r="K67" i="2"/>
  <c r="J67" i="2"/>
  <c r="I67" i="2"/>
  <c r="H67" i="2"/>
  <c r="G67" i="2"/>
  <c r="F67" i="2"/>
  <c r="N66" i="2"/>
  <c r="M66" i="2"/>
  <c r="L66" i="2"/>
  <c r="K66" i="2"/>
  <c r="J66" i="2"/>
  <c r="I66" i="2"/>
  <c r="H66" i="2"/>
  <c r="G66" i="2"/>
  <c r="F66" i="2"/>
  <c r="O63" i="2"/>
  <c r="N63" i="2"/>
  <c r="M63" i="2"/>
  <c r="L63" i="2"/>
  <c r="K63" i="2"/>
  <c r="J63" i="2"/>
  <c r="I63" i="2"/>
  <c r="H63" i="2"/>
  <c r="G63" i="2"/>
  <c r="F63" i="2"/>
  <c r="F61" i="2"/>
  <c r="O60" i="2"/>
  <c r="N60" i="2"/>
  <c r="H60" i="2"/>
  <c r="G60" i="2"/>
  <c r="F60" i="2"/>
  <c r="O57" i="2"/>
  <c r="N57" i="2"/>
  <c r="M57" i="2"/>
  <c r="L57" i="2"/>
  <c r="K57" i="2"/>
  <c r="J57" i="2"/>
  <c r="I57" i="2"/>
  <c r="H57" i="2"/>
  <c r="G57" i="2"/>
  <c r="F57" i="2"/>
  <c r="O55" i="2"/>
  <c r="N55" i="2"/>
  <c r="M55" i="2"/>
  <c r="L55" i="2"/>
  <c r="K55" i="2"/>
  <c r="J55" i="2"/>
  <c r="I55" i="2"/>
  <c r="H55" i="2"/>
  <c r="G55" i="2"/>
  <c r="F55" i="2"/>
  <c r="O52" i="2"/>
  <c r="N52" i="2"/>
  <c r="M52" i="2"/>
  <c r="L52" i="2"/>
  <c r="K52" i="2"/>
  <c r="J52" i="2"/>
  <c r="I52" i="2"/>
  <c r="H52" i="2"/>
  <c r="G52" i="2"/>
  <c r="F52" i="2"/>
  <c r="O50" i="2"/>
  <c r="N50" i="2"/>
  <c r="M50" i="2"/>
  <c r="L50" i="2"/>
  <c r="K50" i="2"/>
  <c r="J50" i="2"/>
  <c r="I50" i="2"/>
  <c r="H50" i="2"/>
  <c r="G50" i="2"/>
  <c r="F50" i="2"/>
  <c r="O48" i="2"/>
  <c r="N48" i="2"/>
  <c r="M48" i="2"/>
  <c r="L48" i="2"/>
  <c r="K48" i="2"/>
  <c r="J48" i="2"/>
  <c r="I48" i="2"/>
  <c r="H48" i="2"/>
  <c r="G48" i="2"/>
  <c r="F48" i="2"/>
  <c r="G47" i="2"/>
  <c r="H47" i="2" s="1"/>
  <c r="I47" i="2" s="1"/>
  <c r="J47" i="2" s="1"/>
  <c r="K47" i="2" s="1"/>
  <c r="L47" i="2" s="1"/>
  <c r="M47" i="2" s="1"/>
  <c r="N47" i="2" s="1"/>
  <c r="O47" i="2" s="1"/>
  <c r="N38" i="2"/>
  <c r="M38" i="2"/>
  <c r="L38" i="2"/>
  <c r="K38" i="2"/>
  <c r="J38" i="2"/>
  <c r="I38" i="2"/>
  <c r="H38" i="2"/>
  <c r="G38" i="2"/>
  <c r="F38" i="2"/>
  <c r="N37" i="2"/>
  <c r="M37" i="2"/>
  <c r="L37" i="2"/>
  <c r="L35" i="22" s="1"/>
  <c r="K37" i="2"/>
  <c r="K35" i="22" s="1"/>
  <c r="J37" i="2"/>
  <c r="I37" i="2"/>
  <c r="H37" i="2"/>
  <c r="H35" i="22" s="1"/>
  <c r="G37" i="2"/>
  <c r="G35" i="22" s="1"/>
  <c r="F37" i="2"/>
  <c r="N35" i="2"/>
  <c r="M35" i="2"/>
  <c r="L35" i="2"/>
  <c r="K35" i="2"/>
  <c r="J35" i="2"/>
  <c r="I35" i="2"/>
  <c r="H35" i="2"/>
  <c r="G35" i="2"/>
  <c r="F35" i="2"/>
  <c r="H34" i="2"/>
  <c r="G34" i="2"/>
  <c r="F34" i="2"/>
  <c r="N33" i="2"/>
  <c r="M33" i="2"/>
  <c r="M31" i="22" s="1"/>
  <c r="L33" i="2"/>
  <c r="L31" i="22" s="1"/>
  <c r="K33" i="2"/>
  <c r="K31" i="22" s="1"/>
  <c r="J33" i="2"/>
  <c r="I33" i="2"/>
  <c r="H33" i="2"/>
  <c r="H31" i="22" s="1"/>
  <c r="G33" i="2"/>
  <c r="G31" i="22" s="1"/>
  <c r="F33" i="2"/>
  <c r="N31" i="2"/>
  <c r="M31" i="2"/>
  <c r="L31" i="2"/>
  <c r="L29" i="22" s="1"/>
  <c r="K31" i="2"/>
  <c r="K29" i="22" s="1"/>
  <c r="J31" i="2"/>
  <c r="I31" i="2"/>
  <c r="H31" i="2"/>
  <c r="H29" i="22" s="1"/>
  <c r="G31" i="2"/>
  <c r="G29" i="22" s="1"/>
  <c r="F31" i="2"/>
  <c r="N30" i="2"/>
  <c r="M30" i="2"/>
  <c r="L30" i="2"/>
  <c r="K30" i="2"/>
  <c r="J30" i="2"/>
  <c r="I30" i="2"/>
  <c r="H30" i="2"/>
  <c r="G30" i="2"/>
  <c r="F30" i="2"/>
  <c r="F28" i="22" s="1"/>
  <c r="N28" i="2"/>
  <c r="N26" i="22" s="1"/>
  <c r="M28" i="2"/>
  <c r="M26" i="22" s="1"/>
  <c r="L28" i="2"/>
  <c r="K28" i="2"/>
  <c r="J28" i="2"/>
  <c r="J26" i="22" s="1"/>
  <c r="I28" i="2"/>
  <c r="I26" i="22" s="1"/>
  <c r="H28" i="2"/>
  <c r="G28" i="2"/>
  <c r="F28" i="2"/>
  <c r="F26" i="22" s="1"/>
  <c r="N27" i="2"/>
  <c r="M27" i="2"/>
  <c r="L27" i="2"/>
  <c r="L25" i="22" s="1"/>
  <c r="K27" i="2"/>
  <c r="K25" i="22" s="1"/>
  <c r="J27" i="2"/>
  <c r="I27" i="2"/>
  <c r="H27" i="2"/>
  <c r="H25" i="22" s="1"/>
  <c r="G27" i="2"/>
  <c r="G25" i="22" s="1"/>
  <c r="F27" i="2"/>
  <c r="N22" i="22"/>
  <c r="M22" i="22"/>
  <c r="K24" i="2"/>
  <c r="J24" i="2"/>
  <c r="I24" i="2"/>
  <c r="H24" i="2"/>
  <c r="G24" i="2"/>
  <c r="F24" i="2"/>
  <c r="M21" i="2"/>
  <c r="L21" i="2"/>
  <c r="L19" i="22" s="1"/>
  <c r="K21" i="2"/>
  <c r="K19" i="22" s="1"/>
  <c r="J21" i="2"/>
  <c r="J19" i="22" s="1"/>
  <c r="I21" i="2"/>
  <c r="H21" i="2"/>
  <c r="H19" i="22" s="1"/>
  <c r="G21" i="2"/>
  <c r="G19" i="22" s="1"/>
  <c r="F21" i="2"/>
  <c r="N16" i="2"/>
  <c r="M16" i="2"/>
  <c r="L16" i="2"/>
  <c r="K16" i="2"/>
  <c r="J16" i="2"/>
  <c r="I16" i="2"/>
  <c r="H16" i="2"/>
  <c r="G16" i="2"/>
  <c r="F16" i="2"/>
  <c r="F14" i="22" s="1"/>
  <c r="N13" i="2"/>
  <c r="M13" i="2"/>
  <c r="L13" i="2"/>
  <c r="K13" i="2"/>
  <c r="J13" i="2"/>
  <c r="I13" i="2"/>
  <c r="H13" i="2"/>
  <c r="G13" i="2"/>
  <c r="F13" i="2"/>
  <c r="N11" i="2"/>
  <c r="N9" i="22" s="1"/>
  <c r="M11" i="2"/>
  <c r="L11" i="2"/>
  <c r="L9" i="22" s="1"/>
  <c r="K11" i="2"/>
  <c r="K9" i="22" s="1"/>
  <c r="J11" i="2"/>
  <c r="J9" i="22" s="1"/>
  <c r="I11" i="2"/>
  <c r="H11" i="2"/>
  <c r="H9" i="22" s="1"/>
  <c r="G11" i="2"/>
  <c r="G9" i="22" s="1"/>
  <c r="F11" i="2"/>
  <c r="F9" i="22" s="1"/>
  <c r="M9" i="2"/>
  <c r="L9" i="2"/>
  <c r="L7" i="22" s="1"/>
  <c r="K9" i="2"/>
  <c r="K7" i="22" s="1"/>
  <c r="J9" i="2"/>
  <c r="J7" i="22" s="1"/>
  <c r="I9" i="2"/>
  <c r="H9" i="2"/>
  <c r="H7" i="22" s="1"/>
  <c r="G9" i="2"/>
  <c r="G7" i="22" s="1"/>
  <c r="F9" i="2"/>
  <c r="F7" i="22" s="1"/>
  <c r="G8" i="2"/>
  <c r="H8" i="2" s="1"/>
  <c r="I8" i="2" s="1"/>
  <c r="J8" i="2" s="1"/>
  <c r="K8" i="2" s="1"/>
  <c r="L8" i="2" s="1"/>
  <c r="M8" i="2" s="1"/>
  <c r="N8" i="2" s="1"/>
  <c r="O8" i="2" s="1"/>
  <c r="P8" i="2" s="1"/>
  <c r="N436" i="2"/>
  <c r="M436" i="2"/>
  <c r="L436" i="2"/>
  <c r="K436" i="2"/>
  <c r="J436" i="2"/>
  <c r="I436" i="2"/>
  <c r="H436" i="2"/>
  <c r="G436" i="2"/>
  <c r="F436" i="2"/>
  <c r="O435" i="2"/>
  <c r="O432" i="2"/>
  <c r="N432" i="2"/>
  <c r="M432" i="2"/>
  <c r="L432" i="2"/>
  <c r="K432" i="2"/>
  <c r="J432" i="2"/>
  <c r="I432" i="2"/>
  <c r="H432" i="2"/>
  <c r="G432" i="2"/>
  <c r="F432" i="2"/>
  <c r="H594" i="20"/>
  <c r="O430" i="2"/>
  <c r="N430" i="2"/>
  <c r="M430" i="2"/>
  <c r="L430" i="2"/>
  <c r="K430" i="2"/>
  <c r="J430" i="2"/>
  <c r="O429" i="2"/>
  <c r="N429" i="2"/>
  <c r="M429" i="2"/>
  <c r="L429" i="2"/>
  <c r="K429" i="2"/>
  <c r="J429" i="2"/>
  <c r="O428" i="2"/>
  <c r="N428" i="2"/>
  <c r="M428" i="2"/>
  <c r="L428" i="2"/>
  <c r="K428" i="2"/>
  <c r="J428" i="2"/>
  <c r="I428" i="2"/>
  <c r="H428" i="2"/>
  <c r="G428" i="2"/>
  <c r="F428" i="2"/>
  <c r="O426" i="2"/>
  <c r="O425" i="2"/>
  <c r="N425" i="2"/>
  <c r="M425" i="2"/>
  <c r="L425" i="2"/>
  <c r="K425" i="2"/>
  <c r="J425" i="2"/>
  <c r="O424" i="2"/>
  <c r="O423" i="2"/>
  <c r="O422" i="2"/>
  <c r="N422" i="2"/>
  <c r="M422" i="2"/>
  <c r="L422" i="2"/>
  <c r="K422" i="2"/>
  <c r="J422" i="2"/>
  <c r="I422" i="2"/>
  <c r="H422" i="2"/>
  <c r="G422" i="2"/>
  <c r="F422" i="2"/>
  <c r="O421" i="2"/>
  <c r="O420" i="2"/>
  <c r="O419" i="2"/>
  <c r="O418" i="2"/>
  <c r="O417" i="2"/>
  <c r="O416" i="2"/>
  <c r="O414" i="2"/>
  <c r="O413" i="2"/>
  <c r="O412" i="2"/>
  <c r="O411" i="2"/>
  <c r="N411" i="2"/>
  <c r="M411" i="2"/>
  <c r="L411" i="2"/>
  <c r="K411" i="2"/>
  <c r="J411" i="2"/>
  <c r="I411" i="2"/>
  <c r="H411" i="2"/>
  <c r="G411" i="2"/>
  <c r="F411" i="2"/>
  <c r="O410" i="2"/>
  <c r="H572" i="20"/>
  <c r="I409" i="2" s="1"/>
  <c r="O408" i="2"/>
  <c r="O407" i="2"/>
  <c r="O405" i="2"/>
  <c r="F567" i="20"/>
  <c r="G567" i="20" s="1"/>
  <c r="H567" i="20" s="1"/>
  <c r="I567" i="20" s="1"/>
  <c r="J567" i="20" s="1"/>
  <c r="K567" i="20" s="1"/>
  <c r="L567" i="20" s="1"/>
  <c r="M567" i="20" s="1"/>
  <c r="N567" i="20" s="1"/>
  <c r="O567" i="20" s="1"/>
  <c r="N397" i="2"/>
  <c r="M397" i="2"/>
  <c r="L397" i="2"/>
  <c r="K397" i="2"/>
  <c r="J397" i="2"/>
  <c r="I397" i="2"/>
  <c r="H397" i="2"/>
  <c r="G397" i="2"/>
  <c r="F397" i="2"/>
  <c r="O396" i="2"/>
  <c r="O393" i="2"/>
  <c r="N393" i="2"/>
  <c r="M393" i="2"/>
  <c r="L393" i="2"/>
  <c r="K393" i="2"/>
  <c r="J393" i="2"/>
  <c r="I393" i="2"/>
  <c r="H393" i="2"/>
  <c r="G393" i="2"/>
  <c r="F393" i="2"/>
  <c r="H557" i="20"/>
  <c r="I392" i="2" s="1"/>
  <c r="O391" i="2"/>
  <c r="N391" i="2"/>
  <c r="M391" i="2"/>
  <c r="L391" i="2"/>
  <c r="K391" i="2"/>
  <c r="J391" i="2"/>
  <c r="O390" i="2"/>
  <c r="O389" i="2"/>
  <c r="N389" i="2"/>
  <c r="M389" i="2"/>
  <c r="L389" i="2"/>
  <c r="K389" i="2"/>
  <c r="J389" i="2"/>
  <c r="I389" i="2"/>
  <c r="H389" i="2"/>
  <c r="G389" i="2"/>
  <c r="F389" i="2"/>
  <c r="O388" i="2"/>
  <c r="O387" i="2"/>
  <c r="O386" i="2"/>
  <c r="N386" i="2"/>
  <c r="M386" i="2"/>
  <c r="L386" i="2"/>
  <c r="K386" i="2"/>
  <c r="J386" i="2"/>
  <c r="O385" i="2"/>
  <c r="O384" i="2"/>
  <c r="O383" i="2"/>
  <c r="N383" i="2"/>
  <c r="M383" i="2"/>
  <c r="L383" i="2"/>
  <c r="K383" i="2"/>
  <c r="J383" i="2"/>
  <c r="I383" i="2"/>
  <c r="H383" i="2"/>
  <c r="G383" i="2"/>
  <c r="F383" i="2"/>
  <c r="O382" i="2"/>
  <c r="O381" i="2"/>
  <c r="O380" i="2"/>
  <c r="O379" i="2"/>
  <c r="O378" i="2"/>
  <c r="O375" i="2"/>
  <c r="O374" i="2"/>
  <c r="O373" i="2"/>
  <c r="O372" i="2"/>
  <c r="N372" i="2"/>
  <c r="M372" i="2"/>
  <c r="L372" i="2"/>
  <c r="K372" i="2"/>
  <c r="J372" i="2"/>
  <c r="I372" i="2"/>
  <c r="H372" i="2"/>
  <c r="G372" i="2"/>
  <c r="F372" i="2"/>
  <c r="O371" i="2"/>
  <c r="O369" i="2"/>
  <c r="N369" i="2"/>
  <c r="M369" i="2"/>
  <c r="L369" i="2"/>
  <c r="F530" i="20"/>
  <c r="G530" i="20" s="1"/>
  <c r="H530" i="20" s="1"/>
  <c r="I530" i="20" s="1"/>
  <c r="J530" i="20" s="1"/>
  <c r="K530" i="20" s="1"/>
  <c r="L530" i="20" s="1"/>
  <c r="M530" i="20" s="1"/>
  <c r="N530" i="20" s="1"/>
  <c r="O530" i="20" s="1"/>
  <c r="N358" i="2"/>
  <c r="M358" i="2"/>
  <c r="L358" i="2"/>
  <c r="K358" i="2"/>
  <c r="J358" i="2"/>
  <c r="I358" i="2"/>
  <c r="H358" i="2"/>
  <c r="G358" i="2"/>
  <c r="F358" i="2"/>
  <c r="O354" i="2"/>
  <c r="N354" i="2"/>
  <c r="M354" i="2"/>
  <c r="L354" i="2"/>
  <c r="K354" i="2"/>
  <c r="J354" i="2"/>
  <c r="I354" i="2"/>
  <c r="H354" i="2"/>
  <c r="G354" i="2"/>
  <c r="F354" i="2"/>
  <c r="H520" i="20"/>
  <c r="O351" i="2"/>
  <c r="O350" i="2"/>
  <c r="N350" i="2"/>
  <c r="M350" i="2"/>
  <c r="L350" i="2"/>
  <c r="K350" i="2"/>
  <c r="J350" i="2"/>
  <c r="I350" i="2"/>
  <c r="H350" i="2"/>
  <c r="G350" i="2"/>
  <c r="F350" i="2"/>
  <c r="O349" i="2"/>
  <c r="O348" i="2"/>
  <c r="O347" i="2"/>
  <c r="N347" i="2"/>
  <c r="M347" i="2"/>
  <c r="L347" i="2"/>
  <c r="K347" i="2"/>
  <c r="J347" i="2"/>
  <c r="O346" i="2"/>
  <c r="O345" i="2"/>
  <c r="O344" i="2"/>
  <c r="N344" i="2"/>
  <c r="M344" i="2"/>
  <c r="L344" i="2"/>
  <c r="K344" i="2"/>
  <c r="J344" i="2"/>
  <c r="I344" i="2"/>
  <c r="H344" i="2"/>
  <c r="G344" i="2"/>
  <c r="F344" i="2"/>
  <c r="O343" i="2"/>
  <c r="O342" i="2"/>
  <c r="O341" i="2"/>
  <c r="O340" i="2"/>
  <c r="N340" i="2"/>
  <c r="M340" i="2"/>
  <c r="L340" i="2"/>
  <c r="O339" i="2"/>
  <c r="O338" i="2"/>
  <c r="O336" i="2"/>
  <c r="O335" i="2"/>
  <c r="O334" i="2"/>
  <c r="O333" i="2"/>
  <c r="N333" i="2"/>
  <c r="M333" i="2"/>
  <c r="L333" i="2"/>
  <c r="K333" i="2"/>
  <c r="J333" i="2"/>
  <c r="I333" i="2"/>
  <c r="H333" i="2"/>
  <c r="G333" i="2"/>
  <c r="F333" i="2"/>
  <c r="O332" i="2"/>
  <c r="N332" i="2"/>
  <c r="M332" i="2"/>
  <c r="L332" i="2"/>
  <c r="K332" i="2"/>
  <c r="J332" i="2"/>
  <c r="I332" i="2"/>
  <c r="H332" i="2"/>
  <c r="G332" i="2"/>
  <c r="F332" i="2"/>
  <c r="H498" i="20"/>
  <c r="I331" i="2" s="1"/>
  <c r="O330" i="2"/>
  <c r="N330" i="2"/>
  <c r="M330" i="2"/>
  <c r="L330" i="2"/>
  <c r="O329" i="2"/>
  <c r="O327" i="2"/>
  <c r="F493" i="20"/>
  <c r="G493" i="20" s="1"/>
  <c r="H493" i="20" s="1"/>
  <c r="I493" i="20" s="1"/>
  <c r="J493" i="20" s="1"/>
  <c r="K493" i="20" s="1"/>
  <c r="L493" i="20" s="1"/>
  <c r="M493" i="20" s="1"/>
  <c r="N493" i="20" s="1"/>
  <c r="O493" i="20" s="1"/>
  <c r="F454" i="20"/>
  <c r="G454" i="20" s="1"/>
  <c r="H454" i="20" s="1"/>
  <c r="I454" i="20" s="1"/>
  <c r="J454" i="20" s="1"/>
  <c r="K454" i="20" s="1"/>
  <c r="L454" i="20" s="1"/>
  <c r="M454" i="20" s="1"/>
  <c r="N454" i="20" s="1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N302" i="2"/>
  <c r="M302" i="2"/>
  <c r="L302" i="2"/>
  <c r="K302" i="2"/>
  <c r="J302" i="2"/>
  <c r="I302" i="2"/>
  <c r="H302" i="2"/>
  <c r="G302" i="2"/>
  <c r="F302" i="2"/>
  <c r="O301" i="2"/>
  <c r="O300" i="2"/>
  <c r="O299" i="2"/>
  <c r="O298" i="2"/>
  <c r="O297" i="2"/>
  <c r="O296" i="2"/>
  <c r="O295" i="2"/>
  <c r="N295" i="2"/>
  <c r="M295" i="2"/>
  <c r="L295" i="2"/>
  <c r="K295" i="2"/>
  <c r="J295" i="2"/>
  <c r="I295" i="2"/>
  <c r="H295" i="2"/>
  <c r="G295" i="2"/>
  <c r="F295" i="2"/>
  <c r="O294" i="2"/>
  <c r="N294" i="2"/>
  <c r="M294" i="2"/>
  <c r="L294" i="2"/>
  <c r="K294" i="2"/>
  <c r="J294" i="2"/>
  <c r="I294" i="2"/>
  <c r="H294" i="2"/>
  <c r="G294" i="2"/>
  <c r="F294" i="2"/>
  <c r="O293" i="2"/>
  <c r="O292" i="2"/>
  <c r="O291" i="2"/>
  <c r="N291" i="2"/>
  <c r="M291" i="2"/>
  <c r="L291" i="2"/>
  <c r="K291" i="2"/>
  <c r="J291" i="2"/>
  <c r="I291" i="2"/>
  <c r="H291" i="2"/>
  <c r="G291" i="2"/>
  <c r="F291" i="2"/>
  <c r="O290" i="2"/>
  <c r="O289" i="2"/>
  <c r="O288" i="2"/>
  <c r="O287" i="2"/>
  <c r="O286" i="2"/>
  <c r="N286" i="2"/>
  <c r="M286" i="2"/>
  <c r="O285" i="2"/>
  <c r="F418" i="20"/>
  <c r="G418" i="20" s="1"/>
  <c r="H418" i="20" s="1"/>
  <c r="I418" i="20" s="1"/>
  <c r="J418" i="20" s="1"/>
  <c r="K418" i="20" s="1"/>
  <c r="L418" i="20" s="1"/>
  <c r="M418" i="20" s="1"/>
  <c r="N418" i="20" s="1"/>
  <c r="O418" i="20" s="1"/>
  <c r="O276" i="2"/>
  <c r="N276" i="2"/>
  <c r="M276" i="2"/>
  <c r="L276" i="2"/>
  <c r="K276" i="2"/>
  <c r="J276" i="2"/>
  <c r="I276" i="2"/>
  <c r="H276" i="2"/>
  <c r="G276" i="2"/>
  <c r="F276" i="2"/>
  <c r="O275" i="2"/>
  <c r="N275" i="2"/>
  <c r="M275" i="2"/>
  <c r="L275" i="2"/>
  <c r="K275" i="2"/>
  <c r="J275" i="2"/>
  <c r="I275" i="2"/>
  <c r="H275" i="2"/>
  <c r="G275" i="2"/>
  <c r="F275" i="2"/>
  <c r="O274" i="2"/>
  <c r="N274" i="2"/>
  <c r="M274" i="2"/>
  <c r="L274" i="2"/>
  <c r="K274" i="2"/>
  <c r="J274" i="2"/>
  <c r="I274" i="2"/>
  <c r="H274" i="2"/>
  <c r="G274" i="2"/>
  <c r="F274" i="2"/>
  <c r="O273" i="2"/>
  <c r="N273" i="2"/>
  <c r="M273" i="2"/>
  <c r="L273" i="2"/>
  <c r="K273" i="2"/>
  <c r="J273" i="2"/>
  <c r="I273" i="2"/>
  <c r="H273" i="2"/>
  <c r="G273" i="2"/>
  <c r="F273" i="2"/>
  <c r="O272" i="2"/>
  <c r="N272" i="2"/>
  <c r="M272" i="2"/>
  <c r="L272" i="2"/>
  <c r="K272" i="2"/>
  <c r="J272" i="2"/>
  <c r="I272" i="2"/>
  <c r="H272" i="2"/>
  <c r="G272" i="2"/>
  <c r="F272" i="2"/>
  <c r="O271" i="2"/>
  <c r="N271" i="2"/>
  <c r="M271" i="2"/>
  <c r="L271" i="2"/>
  <c r="K271" i="2"/>
  <c r="J271" i="2"/>
  <c r="I271" i="2"/>
  <c r="H271" i="2"/>
  <c r="G271" i="2"/>
  <c r="F271" i="2"/>
  <c r="O270" i="2"/>
  <c r="N270" i="2"/>
  <c r="M270" i="2"/>
  <c r="L270" i="2"/>
  <c r="K270" i="2"/>
  <c r="J270" i="2"/>
  <c r="I270" i="2"/>
  <c r="H270" i="2"/>
  <c r="G270" i="2"/>
  <c r="F270" i="2"/>
  <c r="O269" i="2"/>
  <c r="N269" i="2"/>
  <c r="M269" i="2"/>
  <c r="L269" i="2"/>
  <c r="K269" i="2"/>
  <c r="J269" i="2"/>
  <c r="I269" i="2"/>
  <c r="H269" i="2"/>
  <c r="G269" i="2"/>
  <c r="F269" i="2"/>
  <c r="O268" i="2"/>
  <c r="N268" i="2"/>
  <c r="M268" i="2"/>
  <c r="L268" i="2"/>
  <c r="K268" i="2"/>
  <c r="J268" i="2"/>
  <c r="I268" i="2"/>
  <c r="H268" i="2"/>
  <c r="G268" i="2"/>
  <c r="F268" i="2"/>
  <c r="N267" i="2"/>
  <c r="M267" i="2"/>
  <c r="L267" i="2"/>
  <c r="K267" i="2"/>
  <c r="J267" i="2"/>
  <c r="I267" i="2"/>
  <c r="H267" i="2"/>
  <c r="G267" i="2"/>
  <c r="F267" i="2"/>
  <c r="O266" i="2"/>
  <c r="N266" i="2"/>
  <c r="M266" i="2"/>
  <c r="L266" i="2"/>
  <c r="K266" i="2"/>
  <c r="J266" i="2"/>
  <c r="I266" i="2"/>
  <c r="H266" i="2"/>
  <c r="G266" i="2"/>
  <c r="F266" i="2"/>
  <c r="O265" i="2"/>
  <c r="N265" i="2"/>
  <c r="M265" i="2"/>
  <c r="L265" i="2"/>
  <c r="K265" i="2"/>
  <c r="J265" i="2"/>
  <c r="I265" i="2"/>
  <c r="H265" i="2"/>
  <c r="G265" i="2"/>
  <c r="F265" i="2"/>
  <c r="O264" i="2"/>
  <c r="N264" i="2"/>
  <c r="M264" i="2"/>
  <c r="L264" i="2"/>
  <c r="K264" i="2"/>
  <c r="J264" i="2"/>
  <c r="I264" i="2"/>
  <c r="H264" i="2"/>
  <c r="G264" i="2"/>
  <c r="F264" i="2"/>
  <c r="O263" i="2"/>
  <c r="N263" i="2"/>
  <c r="M263" i="2"/>
  <c r="L263" i="2"/>
  <c r="K263" i="2"/>
  <c r="J263" i="2"/>
  <c r="I263" i="2"/>
  <c r="H263" i="2"/>
  <c r="G263" i="2"/>
  <c r="F263" i="2"/>
  <c r="N262" i="2"/>
  <c r="M262" i="2"/>
  <c r="L262" i="2"/>
  <c r="K262" i="2"/>
  <c r="J262" i="2"/>
  <c r="I262" i="2"/>
  <c r="H262" i="2"/>
  <c r="G262" i="2"/>
  <c r="F262" i="2"/>
  <c r="O261" i="2"/>
  <c r="N261" i="2"/>
  <c r="M261" i="2"/>
  <c r="L261" i="2"/>
  <c r="K261" i="2"/>
  <c r="J261" i="2"/>
  <c r="I261" i="2"/>
  <c r="H261" i="2"/>
  <c r="G261" i="2"/>
  <c r="F261" i="2"/>
  <c r="O260" i="2"/>
  <c r="N260" i="2"/>
  <c r="M260" i="2"/>
  <c r="L260" i="2"/>
  <c r="K260" i="2"/>
  <c r="J260" i="2"/>
  <c r="I260" i="2"/>
  <c r="H260" i="2"/>
  <c r="G260" i="2"/>
  <c r="F260" i="2"/>
  <c r="O259" i="2"/>
  <c r="N259" i="2"/>
  <c r="M259" i="2"/>
  <c r="L259" i="2"/>
  <c r="K259" i="2"/>
  <c r="J259" i="2"/>
  <c r="I259" i="2"/>
  <c r="H259" i="2"/>
  <c r="G259" i="2"/>
  <c r="F259" i="2"/>
  <c r="O258" i="2"/>
  <c r="N258" i="2"/>
  <c r="M258" i="2"/>
  <c r="L258" i="2"/>
  <c r="K258" i="2"/>
  <c r="J258" i="2"/>
  <c r="I258" i="2"/>
  <c r="H258" i="2"/>
  <c r="G258" i="2"/>
  <c r="F258" i="2"/>
  <c r="O257" i="2"/>
  <c r="N257" i="2"/>
  <c r="M257" i="2"/>
  <c r="L257" i="2"/>
  <c r="K257" i="2"/>
  <c r="J257" i="2"/>
  <c r="I257" i="2"/>
  <c r="H257" i="2"/>
  <c r="G257" i="2"/>
  <c r="F257" i="2"/>
  <c r="O256" i="2"/>
  <c r="N256" i="2"/>
  <c r="M256" i="2"/>
  <c r="L256" i="2"/>
  <c r="K256" i="2"/>
  <c r="J256" i="2"/>
  <c r="I256" i="2"/>
  <c r="H256" i="2"/>
  <c r="G256" i="2"/>
  <c r="F256" i="2"/>
  <c r="O255" i="2"/>
  <c r="N255" i="2"/>
  <c r="M255" i="2"/>
  <c r="L255" i="2"/>
  <c r="K255" i="2"/>
  <c r="J255" i="2"/>
  <c r="I255" i="2"/>
  <c r="H255" i="2"/>
  <c r="G255" i="2"/>
  <c r="F255" i="2"/>
  <c r="N254" i="2"/>
  <c r="M254" i="2"/>
  <c r="L254" i="2"/>
  <c r="K254" i="2"/>
  <c r="J254" i="2"/>
  <c r="I254" i="2"/>
  <c r="H254" i="2"/>
  <c r="G254" i="2"/>
  <c r="F254" i="2"/>
  <c r="O253" i="2"/>
  <c r="N253" i="2"/>
  <c r="M253" i="2"/>
  <c r="L253" i="2"/>
  <c r="K253" i="2"/>
  <c r="J253" i="2"/>
  <c r="I253" i="2"/>
  <c r="H253" i="2"/>
  <c r="G253" i="2"/>
  <c r="F253" i="2"/>
  <c r="O252" i="2"/>
  <c r="N252" i="2"/>
  <c r="M252" i="2"/>
  <c r="L252" i="2"/>
  <c r="K252" i="2"/>
  <c r="J252" i="2"/>
  <c r="I252" i="2"/>
  <c r="H252" i="2"/>
  <c r="G252" i="2"/>
  <c r="F252" i="2"/>
  <c r="N251" i="2"/>
  <c r="M251" i="2"/>
  <c r="L251" i="2"/>
  <c r="K251" i="2"/>
  <c r="J251" i="2"/>
  <c r="I251" i="2"/>
  <c r="H251" i="2"/>
  <c r="G251" i="2"/>
  <c r="F251" i="2"/>
  <c r="O250" i="2"/>
  <c r="N250" i="2"/>
  <c r="M250" i="2"/>
  <c r="L250" i="2"/>
  <c r="K250" i="2"/>
  <c r="J250" i="2"/>
  <c r="I250" i="2"/>
  <c r="H250" i="2"/>
  <c r="G250" i="2"/>
  <c r="F250" i="2"/>
  <c r="O249" i="2"/>
  <c r="N249" i="2"/>
  <c r="M249" i="2"/>
  <c r="L249" i="2"/>
  <c r="K249" i="2"/>
  <c r="J249" i="2"/>
  <c r="I249" i="2"/>
  <c r="H249" i="2"/>
  <c r="G249" i="2"/>
  <c r="F249" i="2"/>
  <c r="O248" i="2"/>
  <c r="N248" i="2"/>
  <c r="M248" i="2"/>
  <c r="L248" i="2"/>
  <c r="K248" i="2"/>
  <c r="J248" i="2"/>
  <c r="I248" i="2"/>
  <c r="H248" i="2"/>
  <c r="G248" i="2"/>
  <c r="F248" i="2"/>
  <c r="O247" i="2"/>
  <c r="N247" i="2"/>
  <c r="M247" i="2"/>
  <c r="L247" i="2"/>
  <c r="K247" i="2"/>
  <c r="J247" i="2"/>
  <c r="I247" i="2"/>
  <c r="H247" i="2"/>
  <c r="G247" i="2"/>
  <c r="F247" i="2"/>
  <c r="O246" i="2"/>
  <c r="N246" i="2"/>
  <c r="M246" i="2"/>
  <c r="L246" i="2"/>
  <c r="K246" i="2"/>
  <c r="J246" i="2"/>
  <c r="I246" i="2"/>
  <c r="H246" i="2"/>
  <c r="G246" i="2"/>
  <c r="F246" i="2"/>
  <c r="O245" i="2"/>
  <c r="N245" i="2"/>
  <c r="M245" i="2"/>
  <c r="L245" i="2"/>
  <c r="K245" i="2"/>
  <c r="J245" i="2"/>
  <c r="I245" i="2"/>
  <c r="H245" i="2"/>
  <c r="G245" i="2"/>
  <c r="F245" i="2"/>
  <c r="F382" i="20"/>
  <c r="G382" i="20" s="1"/>
  <c r="H382" i="20" s="1"/>
  <c r="I382" i="20" s="1"/>
  <c r="J382" i="20" s="1"/>
  <c r="K382" i="20" s="1"/>
  <c r="L382" i="20" s="1"/>
  <c r="M382" i="20" s="1"/>
  <c r="N382" i="20" s="1"/>
  <c r="O382" i="20" s="1"/>
  <c r="N236" i="2"/>
  <c r="M236" i="2"/>
  <c r="L236" i="2"/>
  <c r="K236" i="2"/>
  <c r="J236" i="2"/>
  <c r="I236" i="2"/>
  <c r="H236" i="2"/>
  <c r="G236" i="2"/>
  <c r="F236" i="2"/>
  <c r="O235" i="2"/>
  <c r="O234" i="2"/>
  <c r="O233" i="2"/>
  <c r="O232" i="2"/>
  <c r="N232" i="2"/>
  <c r="M232" i="2"/>
  <c r="L232" i="2"/>
  <c r="K232" i="2"/>
  <c r="J232" i="2"/>
  <c r="I232" i="2"/>
  <c r="H232" i="2"/>
  <c r="G232" i="2"/>
  <c r="F232" i="2"/>
  <c r="H368" i="20"/>
  <c r="I368" i="20" s="1"/>
  <c r="O230" i="2"/>
  <c r="N230" i="2"/>
  <c r="M230" i="2"/>
  <c r="L230" i="2"/>
  <c r="K230" i="2"/>
  <c r="J230" i="2"/>
  <c r="O228" i="2"/>
  <c r="N228" i="2"/>
  <c r="M228" i="2"/>
  <c r="L228" i="2"/>
  <c r="K228" i="2"/>
  <c r="J228" i="2"/>
  <c r="I228" i="2"/>
  <c r="H228" i="2"/>
  <c r="G228" i="2"/>
  <c r="F228" i="2"/>
  <c r="O227" i="2"/>
  <c r="O226" i="2"/>
  <c r="O225" i="2"/>
  <c r="N225" i="2"/>
  <c r="M225" i="2"/>
  <c r="L225" i="2"/>
  <c r="K225" i="2"/>
  <c r="J225" i="2"/>
  <c r="I225" i="2"/>
  <c r="H225" i="2"/>
  <c r="O224" i="2"/>
  <c r="O223" i="2"/>
  <c r="O222" i="2"/>
  <c r="N222" i="2"/>
  <c r="M222" i="2"/>
  <c r="L222" i="2"/>
  <c r="K222" i="2"/>
  <c r="J222" i="2"/>
  <c r="I222" i="2"/>
  <c r="H222" i="2"/>
  <c r="G222" i="2"/>
  <c r="F222" i="2"/>
  <c r="O221" i="2"/>
  <c r="O220" i="2"/>
  <c r="O219" i="2"/>
  <c r="N219" i="2"/>
  <c r="M219" i="2"/>
  <c r="L219" i="2"/>
  <c r="K219" i="2"/>
  <c r="J219" i="2"/>
  <c r="I219" i="2"/>
  <c r="H219" i="2"/>
  <c r="G219" i="2"/>
  <c r="F219" i="2"/>
  <c r="O218" i="2"/>
  <c r="N218" i="2"/>
  <c r="M218" i="2"/>
  <c r="L218" i="2"/>
  <c r="K218" i="2"/>
  <c r="J218" i="2"/>
  <c r="I218" i="2"/>
  <c r="O217" i="2"/>
  <c r="N217" i="2"/>
  <c r="O216" i="2"/>
  <c r="N216" i="2"/>
  <c r="M216" i="2"/>
  <c r="L216" i="2"/>
  <c r="K216" i="2"/>
  <c r="J216" i="2"/>
  <c r="I216" i="2"/>
  <c r="H216" i="2"/>
  <c r="G216" i="2"/>
  <c r="F216" i="2"/>
  <c r="O215" i="2"/>
  <c r="N215" i="2"/>
  <c r="M215" i="2"/>
  <c r="L215" i="2"/>
  <c r="K215" i="2"/>
  <c r="J215" i="2"/>
  <c r="I215" i="2"/>
  <c r="H215" i="2"/>
  <c r="G215" i="2"/>
  <c r="F215" i="2"/>
  <c r="O214" i="2"/>
  <c r="N214" i="2"/>
  <c r="M214" i="2"/>
  <c r="L214" i="2"/>
  <c r="K214" i="2"/>
  <c r="J214" i="2"/>
  <c r="I214" i="2"/>
  <c r="H214" i="2"/>
  <c r="O213" i="2"/>
  <c r="N213" i="2"/>
  <c r="M213" i="2"/>
  <c r="L213" i="2"/>
  <c r="K213" i="2"/>
  <c r="J213" i="2"/>
  <c r="O211" i="2"/>
  <c r="N211" i="2"/>
  <c r="M211" i="2"/>
  <c r="L211" i="2"/>
  <c r="K211" i="2"/>
  <c r="J211" i="2"/>
  <c r="I211" i="2"/>
  <c r="H211" i="2"/>
  <c r="G211" i="2"/>
  <c r="F211" i="2"/>
  <c r="O210" i="2"/>
  <c r="N210" i="2"/>
  <c r="M210" i="2"/>
  <c r="L210" i="2"/>
  <c r="K210" i="2"/>
  <c r="J210" i="2"/>
  <c r="I210" i="2"/>
  <c r="H210" i="2"/>
  <c r="G210" i="2"/>
  <c r="F210" i="2"/>
  <c r="H346" i="20"/>
  <c r="I209" i="2" s="1"/>
  <c r="O208" i="2"/>
  <c r="N208" i="2"/>
  <c r="M208" i="2"/>
  <c r="L208" i="2"/>
  <c r="K208" i="2"/>
  <c r="J208" i="2"/>
  <c r="I208" i="2"/>
  <c r="H208" i="2"/>
  <c r="G208" i="2"/>
  <c r="F208" i="2"/>
  <c r="O206" i="2"/>
  <c r="N206" i="2"/>
  <c r="M206" i="2"/>
  <c r="L206" i="2"/>
  <c r="K206" i="2"/>
  <c r="J206" i="2"/>
  <c r="I206" i="2"/>
  <c r="H206" i="2"/>
  <c r="G206" i="2"/>
  <c r="F206" i="2"/>
  <c r="O205" i="2"/>
  <c r="N205" i="2"/>
  <c r="F341" i="20"/>
  <c r="G341" i="20" s="1"/>
  <c r="H341" i="20" s="1"/>
  <c r="I341" i="20" s="1"/>
  <c r="J341" i="20" s="1"/>
  <c r="K341" i="20" s="1"/>
  <c r="L341" i="20" s="1"/>
  <c r="M341" i="20" s="1"/>
  <c r="N341" i="20" s="1"/>
  <c r="O341" i="20" s="1"/>
  <c r="N196" i="2"/>
  <c r="M196" i="2"/>
  <c r="L196" i="2"/>
  <c r="K196" i="2"/>
  <c r="J196" i="2"/>
  <c r="I196" i="2"/>
  <c r="H196" i="2"/>
  <c r="G196" i="2"/>
  <c r="F196" i="2"/>
  <c r="O195" i="2"/>
  <c r="N195" i="2"/>
  <c r="M195" i="2"/>
  <c r="L195" i="2"/>
  <c r="K195" i="2"/>
  <c r="J195" i="2"/>
  <c r="I195" i="2"/>
  <c r="H195" i="2"/>
  <c r="G195" i="2"/>
  <c r="F195" i="2"/>
  <c r="O194" i="2"/>
  <c r="O193" i="2"/>
  <c r="O192" i="2"/>
  <c r="O191" i="2"/>
  <c r="O190" i="2"/>
  <c r="N190" i="2"/>
  <c r="M190" i="2"/>
  <c r="L190" i="2"/>
  <c r="K190" i="2"/>
  <c r="J190" i="2"/>
  <c r="O188" i="2"/>
  <c r="N188" i="2"/>
  <c r="M188" i="2"/>
  <c r="L188" i="2"/>
  <c r="K188" i="2"/>
  <c r="J188" i="2"/>
  <c r="I188" i="2"/>
  <c r="H188" i="2"/>
  <c r="G188" i="2"/>
  <c r="F188" i="2"/>
  <c r="O187" i="2"/>
  <c r="O186" i="2"/>
  <c r="O185" i="2"/>
  <c r="N185" i="2"/>
  <c r="M185" i="2"/>
  <c r="L185" i="2"/>
  <c r="K185" i="2"/>
  <c r="J185" i="2"/>
  <c r="I185" i="2"/>
  <c r="H185" i="2"/>
  <c r="O184" i="2"/>
  <c r="O183" i="2"/>
  <c r="O182" i="2"/>
  <c r="N182" i="2"/>
  <c r="M182" i="2"/>
  <c r="L182" i="2"/>
  <c r="K182" i="2"/>
  <c r="J182" i="2"/>
  <c r="I182" i="2"/>
  <c r="H182" i="2"/>
  <c r="G182" i="2"/>
  <c r="F182" i="2"/>
  <c r="O181" i="2"/>
  <c r="O180" i="2"/>
  <c r="O179" i="2"/>
  <c r="N179" i="2"/>
  <c r="M179" i="2"/>
  <c r="L179" i="2"/>
  <c r="K179" i="2"/>
  <c r="J179" i="2"/>
  <c r="I179" i="2"/>
  <c r="H179" i="2"/>
  <c r="G179" i="2"/>
  <c r="F179" i="2"/>
  <c r="O178" i="2"/>
  <c r="N178" i="2"/>
  <c r="M178" i="2"/>
  <c r="L178" i="2"/>
  <c r="K178" i="2"/>
  <c r="J178" i="2"/>
  <c r="I178" i="2"/>
  <c r="O177" i="2"/>
  <c r="N177" i="2"/>
  <c r="O176" i="2"/>
  <c r="N176" i="2"/>
  <c r="M176" i="2"/>
  <c r="L176" i="2"/>
  <c r="K176" i="2"/>
  <c r="J176" i="2"/>
  <c r="I176" i="2"/>
  <c r="H176" i="2"/>
  <c r="G176" i="2"/>
  <c r="F176" i="2"/>
  <c r="O175" i="2"/>
  <c r="N175" i="2"/>
  <c r="M175" i="2"/>
  <c r="L175" i="2"/>
  <c r="K175" i="2"/>
  <c r="J175" i="2"/>
  <c r="I175" i="2"/>
  <c r="H175" i="2"/>
  <c r="G175" i="2"/>
  <c r="F175" i="2"/>
  <c r="O174" i="2"/>
  <c r="N174" i="2"/>
  <c r="M174" i="2"/>
  <c r="L174" i="2"/>
  <c r="K174" i="2"/>
  <c r="J174" i="2"/>
  <c r="I174" i="2"/>
  <c r="H174" i="2"/>
  <c r="O173" i="2"/>
  <c r="N173" i="2"/>
  <c r="M173" i="2"/>
  <c r="L173" i="2"/>
  <c r="K173" i="2"/>
  <c r="J173" i="2"/>
  <c r="O172" i="2"/>
  <c r="O171" i="2"/>
  <c r="N171" i="2"/>
  <c r="M171" i="2"/>
  <c r="L171" i="2"/>
  <c r="K171" i="2"/>
  <c r="J171" i="2"/>
  <c r="I171" i="2"/>
  <c r="H171" i="2"/>
  <c r="G171" i="2"/>
  <c r="F171" i="2"/>
  <c r="O170" i="2"/>
  <c r="N170" i="2"/>
  <c r="M170" i="2"/>
  <c r="L170" i="2"/>
  <c r="K170" i="2"/>
  <c r="J170" i="2"/>
  <c r="I170" i="2"/>
  <c r="H170" i="2"/>
  <c r="G170" i="2"/>
  <c r="F170" i="2"/>
  <c r="O169" i="2"/>
  <c r="O168" i="2"/>
  <c r="N168" i="2"/>
  <c r="M168" i="2"/>
  <c r="L168" i="2"/>
  <c r="K168" i="2"/>
  <c r="J168" i="2"/>
  <c r="I168" i="2"/>
  <c r="H168" i="2"/>
  <c r="G168" i="2"/>
  <c r="F168" i="2"/>
  <c r="O166" i="2"/>
  <c r="N166" i="2"/>
  <c r="M166" i="2"/>
  <c r="L166" i="2"/>
  <c r="K166" i="2"/>
  <c r="J166" i="2"/>
  <c r="I166" i="2"/>
  <c r="H166" i="2"/>
  <c r="G166" i="2"/>
  <c r="F166" i="2"/>
  <c r="O165" i="2"/>
  <c r="N165" i="2"/>
  <c r="F303" i="20"/>
  <c r="G303" i="20" s="1"/>
  <c r="H303" i="20" s="1"/>
  <c r="I303" i="20" s="1"/>
  <c r="J303" i="20" s="1"/>
  <c r="K303" i="20" s="1"/>
  <c r="L303" i="20" s="1"/>
  <c r="M303" i="20" s="1"/>
  <c r="N303" i="20" s="1"/>
  <c r="O303" i="20" s="1"/>
  <c r="N157" i="2"/>
  <c r="M157" i="2"/>
  <c r="L157" i="2"/>
  <c r="K157" i="2"/>
  <c r="J157" i="2"/>
  <c r="I157" i="2"/>
  <c r="H157" i="2"/>
  <c r="G157" i="2"/>
  <c r="F157" i="2"/>
  <c r="O156" i="2"/>
  <c r="O153" i="2"/>
  <c r="N153" i="2"/>
  <c r="M153" i="2"/>
  <c r="L153" i="2"/>
  <c r="K153" i="2"/>
  <c r="J153" i="2"/>
  <c r="I153" i="2"/>
  <c r="H153" i="2"/>
  <c r="G153" i="2"/>
  <c r="F153" i="2"/>
  <c r="H292" i="20"/>
  <c r="O151" i="2"/>
  <c r="N151" i="2"/>
  <c r="M151" i="2"/>
  <c r="L151" i="2"/>
  <c r="K151" i="2"/>
  <c r="J151" i="2"/>
  <c r="O149" i="2"/>
  <c r="N149" i="2"/>
  <c r="M149" i="2"/>
  <c r="L149" i="2"/>
  <c r="K149" i="2"/>
  <c r="J149" i="2"/>
  <c r="I149" i="2"/>
  <c r="H149" i="2"/>
  <c r="G149" i="2"/>
  <c r="F149" i="2"/>
  <c r="O148" i="2"/>
  <c r="O147" i="2"/>
  <c r="O146" i="2"/>
  <c r="N146" i="2"/>
  <c r="M146" i="2"/>
  <c r="L146" i="2"/>
  <c r="K146" i="2"/>
  <c r="J146" i="2"/>
  <c r="I146" i="2"/>
  <c r="H146" i="2"/>
  <c r="G146" i="2"/>
  <c r="F146" i="2"/>
  <c r="O145" i="2"/>
  <c r="O144" i="2"/>
  <c r="O143" i="2"/>
  <c r="N143" i="2"/>
  <c r="M143" i="2"/>
  <c r="L143" i="2"/>
  <c r="K143" i="2"/>
  <c r="J143" i="2"/>
  <c r="I143" i="2"/>
  <c r="H143" i="2"/>
  <c r="G143" i="2"/>
  <c r="F143" i="2"/>
  <c r="O142" i="2"/>
  <c r="O140" i="2"/>
  <c r="O139" i="2"/>
  <c r="N139" i="2"/>
  <c r="M139" i="2"/>
  <c r="L139" i="2"/>
  <c r="K139" i="2"/>
  <c r="J139" i="2"/>
  <c r="I139" i="2"/>
  <c r="H139" i="2"/>
  <c r="G139" i="2"/>
  <c r="H278" i="20"/>
  <c r="O137" i="2"/>
  <c r="N137" i="2"/>
  <c r="M137" i="2"/>
  <c r="L137" i="2"/>
  <c r="K137" i="2"/>
  <c r="J137" i="2"/>
  <c r="I137" i="2"/>
  <c r="H137" i="2"/>
  <c r="G137" i="2"/>
  <c r="F137" i="2"/>
  <c r="O136" i="2"/>
  <c r="N136" i="2"/>
  <c r="M136" i="2"/>
  <c r="L136" i="2"/>
  <c r="K136" i="2"/>
  <c r="J136" i="2"/>
  <c r="I136" i="2"/>
  <c r="H136" i="2"/>
  <c r="G136" i="2"/>
  <c r="F136" i="2"/>
  <c r="O135" i="2"/>
  <c r="N135" i="2"/>
  <c r="M135" i="2"/>
  <c r="L135" i="2"/>
  <c r="K135" i="2"/>
  <c r="J135" i="2"/>
  <c r="I135" i="2"/>
  <c r="H135" i="2"/>
  <c r="O134" i="2"/>
  <c r="O132" i="2"/>
  <c r="N132" i="2"/>
  <c r="M132" i="2"/>
  <c r="L132" i="2"/>
  <c r="K132" i="2"/>
  <c r="J132" i="2"/>
  <c r="I132" i="2"/>
  <c r="H132" i="2"/>
  <c r="G132" i="2"/>
  <c r="F132" i="2"/>
  <c r="O131" i="2"/>
  <c r="O129" i="2"/>
  <c r="N129" i="2"/>
  <c r="M129" i="2"/>
  <c r="L129" i="2"/>
  <c r="K129" i="2"/>
  <c r="J129" i="2"/>
  <c r="I129" i="2"/>
  <c r="H129" i="2"/>
  <c r="G129" i="2"/>
  <c r="F129" i="2"/>
  <c r="O127" i="2"/>
  <c r="N127" i="2"/>
  <c r="M127" i="2"/>
  <c r="L127" i="2"/>
  <c r="K127" i="2"/>
  <c r="J127" i="2"/>
  <c r="I127" i="2"/>
  <c r="H127" i="2"/>
  <c r="G127" i="2"/>
  <c r="F127" i="2"/>
  <c r="F265" i="20"/>
  <c r="G265" i="20" s="1"/>
  <c r="H265" i="20" s="1"/>
  <c r="I265" i="20" s="1"/>
  <c r="J265" i="20" s="1"/>
  <c r="K265" i="20" s="1"/>
  <c r="L265" i="20" s="1"/>
  <c r="M265" i="20" s="1"/>
  <c r="N265" i="20" s="1"/>
  <c r="O265" i="20" s="1"/>
  <c r="N118" i="2"/>
  <c r="M118" i="2"/>
  <c r="L118" i="2"/>
  <c r="K118" i="2"/>
  <c r="J118" i="2"/>
  <c r="I118" i="2"/>
  <c r="H118" i="2"/>
  <c r="G118" i="2"/>
  <c r="F118" i="2"/>
  <c r="O117" i="2"/>
  <c r="I257" i="20"/>
  <c r="J116" i="2" s="1"/>
  <c r="H257" i="20"/>
  <c r="I116" i="2" s="1"/>
  <c r="O114" i="2"/>
  <c r="N114" i="2"/>
  <c r="M114" i="2"/>
  <c r="L114" i="2"/>
  <c r="K114" i="2"/>
  <c r="J114" i="2"/>
  <c r="I114" i="2"/>
  <c r="H114" i="2"/>
  <c r="G114" i="2"/>
  <c r="F114" i="2"/>
  <c r="H254" i="20"/>
  <c r="O112" i="2"/>
  <c r="N112" i="2"/>
  <c r="M112" i="2"/>
  <c r="L112" i="2"/>
  <c r="K112" i="2"/>
  <c r="J112" i="2"/>
  <c r="O110" i="2"/>
  <c r="N110" i="2"/>
  <c r="M110" i="2"/>
  <c r="L110" i="2"/>
  <c r="K110" i="2"/>
  <c r="J110" i="2"/>
  <c r="I110" i="2"/>
  <c r="H110" i="2"/>
  <c r="G110" i="2"/>
  <c r="F110" i="2"/>
  <c r="O109" i="2"/>
  <c r="O108" i="2"/>
  <c r="O107" i="2"/>
  <c r="N107" i="2"/>
  <c r="M107" i="2"/>
  <c r="L107" i="2"/>
  <c r="K107" i="2"/>
  <c r="J107" i="2"/>
  <c r="I107" i="2"/>
  <c r="H107" i="2"/>
  <c r="G107" i="2"/>
  <c r="F107" i="2"/>
  <c r="O106" i="2"/>
  <c r="O105" i="2"/>
  <c r="O104" i="2"/>
  <c r="N104" i="2"/>
  <c r="M104" i="2"/>
  <c r="L104" i="2"/>
  <c r="K104" i="2"/>
  <c r="J104" i="2"/>
  <c r="I104" i="2"/>
  <c r="H104" i="2"/>
  <c r="G104" i="2"/>
  <c r="F104" i="2"/>
  <c r="O103" i="2"/>
  <c r="O100" i="2"/>
  <c r="N100" i="2"/>
  <c r="M100" i="2"/>
  <c r="L100" i="2"/>
  <c r="K100" i="2"/>
  <c r="J100" i="2"/>
  <c r="I100" i="2"/>
  <c r="H100" i="2"/>
  <c r="G100" i="2"/>
  <c r="H240" i="20"/>
  <c r="I99" i="2" s="1"/>
  <c r="O98" i="2"/>
  <c r="N98" i="2"/>
  <c r="M98" i="2"/>
  <c r="L98" i="2"/>
  <c r="K98" i="2"/>
  <c r="J98" i="2"/>
  <c r="I98" i="2"/>
  <c r="H98" i="2"/>
  <c r="G98" i="2"/>
  <c r="F98" i="2"/>
  <c r="O97" i="2"/>
  <c r="N97" i="2"/>
  <c r="M97" i="2"/>
  <c r="L97" i="2"/>
  <c r="K97" i="2"/>
  <c r="J97" i="2"/>
  <c r="I97" i="2"/>
  <c r="H97" i="2"/>
  <c r="G97" i="2"/>
  <c r="F97" i="2"/>
  <c r="O96" i="2"/>
  <c r="N96" i="2"/>
  <c r="M96" i="2"/>
  <c r="L96" i="2"/>
  <c r="K96" i="2"/>
  <c r="J96" i="2"/>
  <c r="I96" i="2"/>
  <c r="H96" i="2"/>
  <c r="O95" i="2"/>
  <c r="N95" i="2"/>
  <c r="M95" i="2"/>
  <c r="L95" i="2"/>
  <c r="K95" i="2"/>
  <c r="J95" i="2"/>
  <c r="I95" i="2"/>
  <c r="H95" i="2"/>
  <c r="G95" i="2"/>
  <c r="F95" i="2"/>
  <c r="O93" i="2"/>
  <c r="N93" i="2"/>
  <c r="M93" i="2"/>
  <c r="L93" i="2"/>
  <c r="K93" i="2"/>
  <c r="J93" i="2"/>
  <c r="I93" i="2"/>
  <c r="H93" i="2"/>
  <c r="G93" i="2"/>
  <c r="F93" i="2"/>
  <c r="O92" i="2"/>
  <c r="O90" i="2"/>
  <c r="N90" i="2"/>
  <c r="M90" i="2"/>
  <c r="L90" i="2"/>
  <c r="K90" i="2"/>
  <c r="J90" i="2"/>
  <c r="I90" i="2"/>
  <c r="H90" i="2"/>
  <c r="G90" i="2"/>
  <c r="F90" i="2"/>
  <c r="O88" i="2"/>
  <c r="N88" i="2"/>
  <c r="M88" i="2"/>
  <c r="L88" i="2"/>
  <c r="K88" i="2"/>
  <c r="J88" i="2"/>
  <c r="I88" i="2"/>
  <c r="H88" i="2"/>
  <c r="G88" i="2"/>
  <c r="F88" i="2"/>
  <c r="F227" i="20"/>
  <c r="G227" i="20" s="1"/>
  <c r="H227" i="20" s="1"/>
  <c r="I227" i="20" s="1"/>
  <c r="J227" i="20" s="1"/>
  <c r="K227" i="20" s="1"/>
  <c r="L227" i="20" s="1"/>
  <c r="M227" i="20" s="1"/>
  <c r="N227" i="20" s="1"/>
  <c r="O227" i="20" s="1"/>
  <c r="N79" i="2"/>
  <c r="M79" i="2"/>
  <c r="L79" i="2"/>
  <c r="K79" i="2"/>
  <c r="J79" i="2"/>
  <c r="I79" i="2"/>
  <c r="H79" i="2"/>
  <c r="G79" i="2"/>
  <c r="F79" i="2"/>
  <c r="O78" i="2"/>
  <c r="I219" i="20"/>
  <c r="J77" i="2" s="1"/>
  <c r="H219" i="20"/>
  <c r="I77" i="2" s="1"/>
  <c r="O76" i="2"/>
  <c r="O75" i="2"/>
  <c r="N75" i="2"/>
  <c r="M75" i="2"/>
  <c r="L75" i="2"/>
  <c r="K75" i="2"/>
  <c r="J75" i="2"/>
  <c r="I75" i="2"/>
  <c r="H75" i="2"/>
  <c r="G75" i="2"/>
  <c r="F75" i="2"/>
  <c r="H216" i="20"/>
  <c r="I74" i="2" s="1"/>
  <c r="O73" i="2"/>
  <c r="N73" i="2"/>
  <c r="M73" i="2"/>
  <c r="L73" i="2"/>
  <c r="K73" i="2"/>
  <c r="J73" i="2"/>
  <c r="O71" i="2"/>
  <c r="N71" i="2"/>
  <c r="M71" i="2"/>
  <c r="L71" i="2"/>
  <c r="K71" i="2"/>
  <c r="J71" i="2"/>
  <c r="I71" i="2"/>
  <c r="H71" i="2"/>
  <c r="G71" i="2"/>
  <c r="F71" i="2"/>
  <c r="O69" i="2"/>
  <c r="O68" i="2"/>
  <c r="N68" i="2"/>
  <c r="M68" i="2"/>
  <c r="L68" i="2"/>
  <c r="K68" i="2"/>
  <c r="J68" i="2"/>
  <c r="I68" i="2"/>
  <c r="H68" i="2"/>
  <c r="G68" i="2"/>
  <c r="F68" i="2"/>
  <c r="O67" i="2"/>
  <c r="O66" i="2"/>
  <c r="O65" i="2"/>
  <c r="N65" i="2"/>
  <c r="M65" i="2"/>
  <c r="L65" i="2"/>
  <c r="K65" i="2"/>
  <c r="J65" i="2"/>
  <c r="I65" i="2"/>
  <c r="H65" i="2"/>
  <c r="G65" i="2"/>
  <c r="F65" i="2"/>
  <c r="O64" i="2"/>
  <c r="N64" i="2"/>
  <c r="M64" i="2"/>
  <c r="L64" i="2"/>
  <c r="K64" i="2"/>
  <c r="J64" i="2"/>
  <c r="I64" i="2"/>
  <c r="H64" i="2"/>
  <c r="G64" i="2"/>
  <c r="F64" i="2"/>
  <c r="O62" i="2"/>
  <c r="N62" i="2"/>
  <c r="M62" i="2"/>
  <c r="L62" i="2"/>
  <c r="K62" i="2"/>
  <c r="J62" i="2"/>
  <c r="I62" i="2"/>
  <c r="H62" i="2"/>
  <c r="G62" i="2"/>
  <c r="F62" i="2"/>
  <c r="O61" i="2"/>
  <c r="N61" i="2"/>
  <c r="M61" i="2"/>
  <c r="L61" i="2"/>
  <c r="K61" i="2"/>
  <c r="J61" i="2"/>
  <c r="I61" i="2"/>
  <c r="H61" i="2"/>
  <c r="G61" i="2"/>
  <c r="H202" i="20"/>
  <c r="O59" i="2"/>
  <c r="N59" i="2"/>
  <c r="M59" i="2"/>
  <c r="L59" i="2"/>
  <c r="K59" i="2"/>
  <c r="J59" i="2"/>
  <c r="I59" i="2"/>
  <c r="H59" i="2"/>
  <c r="G59" i="2"/>
  <c r="F59" i="2"/>
  <c r="O58" i="2"/>
  <c r="N58" i="2"/>
  <c r="M58" i="2"/>
  <c r="L58" i="2"/>
  <c r="K58" i="2"/>
  <c r="J58" i="2"/>
  <c r="I58" i="2"/>
  <c r="H58" i="2"/>
  <c r="G58" i="2"/>
  <c r="F58" i="2"/>
  <c r="O56" i="2"/>
  <c r="N56" i="2"/>
  <c r="M56" i="2"/>
  <c r="L56" i="2"/>
  <c r="K56" i="2"/>
  <c r="J56" i="2"/>
  <c r="I56" i="2"/>
  <c r="H56" i="2"/>
  <c r="G56" i="2"/>
  <c r="F56" i="2"/>
  <c r="O54" i="2"/>
  <c r="N54" i="2"/>
  <c r="M54" i="2"/>
  <c r="L54" i="2"/>
  <c r="K54" i="2"/>
  <c r="J54" i="2"/>
  <c r="I54" i="2"/>
  <c r="H54" i="2"/>
  <c r="G54" i="2"/>
  <c r="F54" i="2"/>
  <c r="O53" i="2"/>
  <c r="N53" i="2"/>
  <c r="M53" i="2"/>
  <c r="L53" i="2"/>
  <c r="K53" i="2"/>
  <c r="J53" i="2"/>
  <c r="I53" i="2"/>
  <c r="H53" i="2"/>
  <c r="G53" i="2"/>
  <c r="F53" i="2"/>
  <c r="O51" i="2"/>
  <c r="N51" i="2"/>
  <c r="M51" i="2"/>
  <c r="L51" i="2"/>
  <c r="K51" i="2"/>
  <c r="J51" i="2"/>
  <c r="I51" i="2"/>
  <c r="H51" i="2"/>
  <c r="G51" i="2"/>
  <c r="F51" i="2"/>
  <c r="O49" i="2"/>
  <c r="N49" i="2"/>
  <c r="M49" i="2"/>
  <c r="L49" i="2"/>
  <c r="K49" i="2"/>
  <c r="J49" i="2"/>
  <c r="I49" i="2"/>
  <c r="H49" i="2"/>
  <c r="G49" i="2"/>
  <c r="F49" i="2"/>
  <c r="F189" i="20"/>
  <c r="G189" i="20" s="1"/>
  <c r="H189" i="20" s="1"/>
  <c r="I189" i="20" s="1"/>
  <c r="J189" i="20" s="1"/>
  <c r="K189" i="20" s="1"/>
  <c r="L189" i="20" s="1"/>
  <c r="M189" i="20" s="1"/>
  <c r="N189" i="20" s="1"/>
  <c r="O189" i="20" s="1"/>
  <c r="E153" i="20"/>
  <c r="F153" i="20" s="1"/>
  <c r="G153" i="20" s="1"/>
  <c r="H153" i="20" s="1"/>
  <c r="I153" i="20" s="1"/>
  <c r="J153" i="20" s="1"/>
  <c r="K153" i="20" s="1"/>
  <c r="L153" i="20" s="1"/>
  <c r="M153" i="20" s="1"/>
  <c r="N153" i="20" s="1"/>
  <c r="M183" i="20"/>
  <c r="M484" i="20" s="1"/>
  <c r="L183" i="20"/>
  <c r="K183" i="20"/>
  <c r="J183" i="20"/>
  <c r="I183" i="20"/>
  <c r="I484" i="20" s="1"/>
  <c r="H183" i="20"/>
  <c r="G183" i="20"/>
  <c r="F183" i="20"/>
  <c r="E183" i="20"/>
  <c r="E484" i="20" s="1"/>
  <c r="M182" i="20"/>
  <c r="L182" i="20"/>
  <c r="K182" i="20"/>
  <c r="J182" i="20"/>
  <c r="I182" i="20"/>
  <c r="H182" i="20"/>
  <c r="G182" i="20"/>
  <c r="F182" i="20"/>
  <c r="E182" i="20"/>
  <c r="M180" i="20"/>
  <c r="M481" i="20" s="1"/>
  <c r="L180" i="20"/>
  <c r="K180" i="20"/>
  <c r="J180" i="20"/>
  <c r="I180" i="20"/>
  <c r="I481" i="20" s="1"/>
  <c r="H180" i="20"/>
  <c r="G180" i="20"/>
  <c r="F180" i="20"/>
  <c r="E180" i="20"/>
  <c r="E481" i="20" s="1"/>
  <c r="M178" i="20"/>
  <c r="M479" i="20" s="1"/>
  <c r="L178" i="20"/>
  <c r="K178" i="20"/>
  <c r="J178" i="20"/>
  <c r="I178" i="20"/>
  <c r="I479" i="20" s="1"/>
  <c r="H178" i="20"/>
  <c r="G178" i="20"/>
  <c r="F178" i="20"/>
  <c r="E178" i="20"/>
  <c r="E479" i="20" s="1"/>
  <c r="M176" i="20"/>
  <c r="L176" i="20"/>
  <c r="K176" i="20"/>
  <c r="J176" i="20"/>
  <c r="I176" i="20"/>
  <c r="H176" i="20"/>
  <c r="G176" i="20"/>
  <c r="F176" i="20"/>
  <c r="E176" i="20"/>
  <c r="M175" i="20"/>
  <c r="L175" i="20"/>
  <c r="K175" i="20"/>
  <c r="K476" i="20" s="1"/>
  <c r="J175" i="20"/>
  <c r="I175" i="20"/>
  <c r="H175" i="20"/>
  <c r="G175" i="20"/>
  <c r="G476" i="20" s="1"/>
  <c r="F175" i="20"/>
  <c r="E175" i="20"/>
  <c r="M173" i="20"/>
  <c r="L173" i="20"/>
  <c r="K173" i="20"/>
  <c r="K474" i="20" s="1"/>
  <c r="J173" i="20"/>
  <c r="I173" i="20"/>
  <c r="H173" i="20"/>
  <c r="G173" i="20"/>
  <c r="G474" i="20" s="1"/>
  <c r="F173" i="20"/>
  <c r="E173" i="20"/>
  <c r="K172" i="20"/>
  <c r="J172" i="20"/>
  <c r="I172" i="20"/>
  <c r="H172" i="20"/>
  <c r="G172" i="20"/>
  <c r="F172" i="20"/>
  <c r="E172" i="20"/>
  <c r="M169" i="20"/>
  <c r="L169" i="20"/>
  <c r="K169" i="20"/>
  <c r="J169" i="20"/>
  <c r="I169" i="20"/>
  <c r="H169" i="20"/>
  <c r="G169" i="20"/>
  <c r="F169" i="20"/>
  <c r="E169" i="20"/>
  <c r="L166" i="20"/>
  <c r="K166" i="20"/>
  <c r="K467" i="20" s="1"/>
  <c r="J166" i="20"/>
  <c r="I166" i="20"/>
  <c r="H166" i="20"/>
  <c r="G166" i="20"/>
  <c r="G467" i="20" s="1"/>
  <c r="F166" i="20"/>
  <c r="E166" i="20"/>
  <c r="M161" i="20"/>
  <c r="L161" i="20"/>
  <c r="K161" i="20"/>
  <c r="J161" i="20"/>
  <c r="I161" i="20"/>
  <c r="H161" i="20"/>
  <c r="G161" i="20"/>
  <c r="F161" i="20"/>
  <c r="E161" i="20"/>
  <c r="M158" i="20"/>
  <c r="M459" i="20" s="1"/>
  <c r="L158" i="20"/>
  <c r="K158" i="20"/>
  <c r="J158" i="20"/>
  <c r="I158" i="20"/>
  <c r="I459" i="20" s="1"/>
  <c r="H158" i="20"/>
  <c r="G158" i="20"/>
  <c r="F158" i="20"/>
  <c r="E158" i="20"/>
  <c r="E459" i="20" s="1"/>
  <c r="M156" i="20"/>
  <c r="M457" i="20" s="1"/>
  <c r="L156" i="20"/>
  <c r="K156" i="20"/>
  <c r="J156" i="20"/>
  <c r="I156" i="20"/>
  <c r="I457" i="20" s="1"/>
  <c r="H156" i="20"/>
  <c r="G156" i="20"/>
  <c r="F156" i="20"/>
  <c r="E156" i="20"/>
  <c r="E457" i="20" s="1"/>
  <c r="L154" i="20"/>
  <c r="K154" i="20"/>
  <c r="J154" i="20"/>
  <c r="I154" i="20"/>
  <c r="I455" i="20" s="1"/>
  <c r="H154" i="20"/>
  <c r="G154" i="20"/>
  <c r="F154" i="20"/>
  <c r="E154" i="20"/>
  <c r="E455" i="20" s="1"/>
  <c r="E117" i="20"/>
  <c r="F117" i="20" s="1"/>
  <c r="G117" i="20" s="1"/>
  <c r="H117" i="20" s="1"/>
  <c r="I117" i="20" s="1"/>
  <c r="J117" i="20" s="1"/>
  <c r="K117" i="20" s="1"/>
  <c r="L117" i="20" s="1"/>
  <c r="M117" i="20" s="1"/>
  <c r="N117" i="20" s="1"/>
  <c r="E81" i="20"/>
  <c r="F81" i="20" s="1"/>
  <c r="G81" i="20" s="1"/>
  <c r="H81" i="20" s="1"/>
  <c r="I81" i="20" s="1"/>
  <c r="J81" i="20" s="1"/>
  <c r="K81" i="20" s="1"/>
  <c r="L81" i="20" s="1"/>
  <c r="M81" i="20" s="1"/>
  <c r="N81" i="20" s="1"/>
  <c r="E43" i="20"/>
  <c r="F43" i="20" s="1"/>
  <c r="G43" i="20" s="1"/>
  <c r="H43" i="20" s="1"/>
  <c r="I43" i="20" s="1"/>
  <c r="J43" i="20" s="1"/>
  <c r="K43" i="20" s="1"/>
  <c r="L43" i="20" s="1"/>
  <c r="M43" i="20" s="1"/>
  <c r="N43" i="20" s="1"/>
  <c r="P40" i="2"/>
  <c r="O40" i="2"/>
  <c r="N40" i="2"/>
  <c r="M40" i="2"/>
  <c r="L40" i="2"/>
  <c r="K40" i="2"/>
  <c r="J40" i="2"/>
  <c r="I40" i="2"/>
  <c r="H40" i="2"/>
  <c r="G40" i="2"/>
  <c r="F40" i="2"/>
  <c r="P39" i="2"/>
  <c r="O39" i="2"/>
  <c r="N39" i="2"/>
  <c r="M39" i="2"/>
  <c r="L39" i="2"/>
  <c r="K39" i="2"/>
  <c r="J39" i="2"/>
  <c r="I39" i="2"/>
  <c r="H39" i="2"/>
  <c r="G39" i="2"/>
  <c r="F39" i="2"/>
  <c r="P38" i="2"/>
  <c r="O38" i="2"/>
  <c r="P37" i="2"/>
  <c r="S37" i="2" s="1"/>
  <c r="O37" i="2"/>
  <c r="P36" i="2"/>
  <c r="O36" i="2"/>
  <c r="N36" i="2"/>
  <c r="M36" i="2"/>
  <c r="L36" i="2"/>
  <c r="K36" i="2"/>
  <c r="J36" i="2"/>
  <c r="I36" i="2"/>
  <c r="H36" i="2"/>
  <c r="G36" i="2"/>
  <c r="F36" i="2"/>
  <c r="P35" i="2"/>
  <c r="O35" i="2"/>
  <c r="P34" i="2"/>
  <c r="S34" i="2" s="1"/>
  <c r="O34" i="2"/>
  <c r="N34" i="2"/>
  <c r="M34" i="2"/>
  <c r="L34" i="2"/>
  <c r="K34" i="2"/>
  <c r="J34" i="2"/>
  <c r="I34" i="2"/>
  <c r="P33" i="2"/>
  <c r="P32" i="2"/>
  <c r="O32" i="2"/>
  <c r="N32" i="2"/>
  <c r="L32" i="2"/>
  <c r="K32" i="2"/>
  <c r="J32" i="2"/>
  <c r="H32" i="2"/>
  <c r="G32" i="2"/>
  <c r="F32" i="2"/>
  <c r="P31" i="2"/>
  <c r="S31" i="2" s="1"/>
  <c r="O31" i="2"/>
  <c r="P30" i="2"/>
  <c r="O30" i="2"/>
  <c r="P29" i="2"/>
  <c r="O29" i="2"/>
  <c r="N29" i="2"/>
  <c r="M29" i="2"/>
  <c r="L29" i="2"/>
  <c r="K29" i="2"/>
  <c r="J29" i="2"/>
  <c r="I29" i="2"/>
  <c r="H29" i="2"/>
  <c r="G29" i="2"/>
  <c r="F29" i="2"/>
  <c r="P28" i="2"/>
  <c r="S28" i="2" s="1"/>
  <c r="O28" i="2"/>
  <c r="P27" i="2"/>
  <c r="O27" i="2"/>
  <c r="P26" i="2"/>
  <c r="O26" i="2"/>
  <c r="N26" i="2"/>
  <c r="M26" i="2"/>
  <c r="L26" i="2"/>
  <c r="K26" i="2"/>
  <c r="J26" i="2"/>
  <c r="I26" i="2"/>
  <c r="H26" i="2"/>
  <c r="G26" i="2"/>
  <c r="F26" i="2"/>
  <c r="P25" i="2"/>
  <c r="O25" i="2"/>
  <c r="N25" i="2"/>
  <c r="M25" i="2"/>
  <c r="L25" i="2"/>
  <c r="K25" i="2"/>
  <c r="J25" i="2"/>
  <c r="I25" i="2"/>
  <c r="H25" i="2"/>
  <c r="G25" i="2"/>
  <c r="F25" i="2"/>
  <c r="P24" i="2"/>
  <c r="P23" i="2"/>
  <c r="O23" i="2"/>
  <c r="N23" i="2"/>
  <c r="M23" i="2"/>
  <c r="L23" i="2"/>
  <c r="K23" i="2"/>
  <c r="J23" i="2"/>
  <c r="I23" i="2"/>
  <c r="H23" i="2"/>
  <c r="G23" i="2"/>
  <c r="F23" i="2"/>
  <c r="P22" i="2"/>
  <c r="O22" i="2"/>
  <c r="N22" i="2"/>
  <c r="M22" i="2"/>
  <c r="L22" i="2"/>
  <c r="K22" i="2"/>
  <c r="J22" i="2"/>
  <c r="I22" i="2"/>
  <c r="H22" i="2"/>
  <c r="G22" i="2"/>
  <c r="F22" i="2"/>
  <c r="P21" i="2"/>
  <c r="S21" i="2" s="1"/>
  <c r="O21" i="2"/>
  <c r="N21" i="2"/>
  <c r="P20" i="2"/>
  <c r="O20" i="2"/>
  <c r="N20" i="2"/>
  <c r="M20" i="2"/>
  <c r="L20" i="2"/>
  <c r="K20" i="2"/>
  <c r="J20" i="2"/>
  <c r="I20" i="2"/>
  <c r="H20" i="2"/>
  <c r="G20" i="2"/>
  <c r="F20" i="2"/>
  <c r="P19" i="2"/>
  <c r="O19" i="2"/>
  <c r="N19" i="2"/>
  <c r="M19" i="2"/>
  <c r="L19" i="2"/>
  <c r="K19" i="2"/>
  <c r="J19" i="2"/>
  <c r="I19" i="2"/>
  <c r="H19" i="2"/>
  <c r="G19" i="2"/>
  <c r="F19" i="2"/>
  <c r="P18" i="2"/>
  <c r="O18" i="2"/>
  <c r="N18" i="2"/>
  <c r="M18" i="2"/>
  <c r="L18" i="2"/>
  <c r="K18" i="2"/>
  <c r="J18" i="2"/>
  <c r="I18" i="2"/>
  <c r="H18" i="2"/>
  <c r="G18" i="2"/>
  <c r="F18" i="2"/>
  <c r="P17" i="2"/>
  <c r="O17" i="2"/>
  <c r="N17" i="2"/>
  <c r="M17" i="2"/>
  <c r="L17" i="2"/>
  <c r="K17" i="2"/>
  <c r="J17" i="2"/>
  <c r="I17" i="2"/>
  <c r="H17" i="2"/>
  <c r="G17" i="2"/>
  <c r="F17" i="2"/>
  <c r="P16" i="2"/>
  <c r="N161" i="20"/>
  <c r="P15" i="2"/>
  <c r="O15" i="2"/>
  <c r="N15" i="2"/>
  <c r="M15" i="2"/>
  <c r="L15" i="2"/>
  <c r="K15" i="2"/>
  <c r="J15" i="2"/>
  <c r="I15" i="2"/>
  <c r="H15" i="2"/>
  <c r="G15" i="2"/>
  <c r="F15" i="2"/>
  <c r="P14" i="2"/>
  <c r="O14" i="2"/>
  <c r="N14" i="2"/>
  <c r="M14" i="2"/>
  <c r="L14" i="2"/>
  <c r="K14" i="2"/>
  <c r="J14" i="2"/>
  <c r="I14" i="2"/>
  <c r="H14" i="2"/>
  <c r="G14" i="2"/>
  <c r="F14" i="2"/>
  <c r="P13" i="2"/>
  <c r="O13" i="2"/>
  <c r="P12" i="2"/>
  <c r="O12" i="2"/>
  <c r="N12" i="2"/>
  <c r="M12" i="2"/>
  <c r="L12" i="2"/>
  <c r="K12" i="2"/>
  <c r="J12" i="2"/>
  <c r="I12" i="2"/>
  <c r="H12" i="2"/>
  <c r="G12" i="2"/>
  <c r="F12" i="2"/>
  <c r="P11" i="2"/>
  <c r="O11" i="2"/>
  <c r="P10" i="2"/>
  <c r="O10" i="2"/>
  <c r="N10" i="2"/>
  <c r="M10" i="2"/>
  <c r="L10" i="2"/>
  <c r="K10" i="2"/>
  <c r="J10" i="2"/>
  <c r="I10" i="2"/>
  <c r="H10" i="2"/>
  <c r="G10" i="2"/>
  <c r="F10" i="2"/>
  <c r="P9" i="2"/>
  <c r="S9" i="2" s="1"/>
  <c r="O9" i="2"/>
  <c r="N9" i="2"/>
  <c r="F8" i="20"/>
  <c r="G8" i="20" s="1"/>
  <c r="H8" i="20" s="1"/>
  <c r="I8" i="20" s="1"/>
  <c r="J8" i="20" s="1"/>
  <c r="K8" i="20" s="1"/>
  <c r="L8" i="20" s="1"/>
  <c r="M8" i="20" s="1"/>
  <c r="N8" i="20" s="1"/>
  <c r="O8" i="20" s="1"/>
  <c r="S505" i="8"/>
  <c r="R505" i="8"/>
  <c r="S504" i="8"/>
  <c r="R504" i="8"/>
  <c r="S503" i="8"/>
  <c r="R503" i="8"/>
  <c r="S502" i="8"/>
  <c r="R502" i="8"/>
  <c r="S501" i="8"/>
  <c r="R501" i="8"/>
  <c r="S500" i="8"/>
  <c r="R500" i="8"/>
  <c r="S499" i="8"/>
  <c r="R499" i="8"/>
  <c r="S498" i="8"/>
  <c r="R498" i="8"/>
  <c r="S497" i="8"/>
  <c r="R497" i="8"/>
  <c r="S496" i="8"/>
  <c r="R496" i="8"/>
  <c r="S495" i="8"/>
  <c r="R495" i="8"/>
  <c r="S494" i="8"/>
  <c r="R494" i="8"/>
  <c r="S493" i="8"/>
  <c r="R493" i="8"/>
  <c r="S492" i="8"/>
  <c r="R492" i="8"/>
  <c r="S491" i="8"/>
  <c r="R491" i="8"/>
  <c r="S490" i="8"/>
  <c r="R490" i="8"/>
  <c r="S489" i="8"/>
  <c r="R489" i="8"/>
  <c r="S488" i="8"/>
  <c r="R488" i="8"/>
  <c r="S487" i="8"/>
  <c r="R487" i="8"/>
  <c r="S486" i="8"/>
  <c r="R486" i="8"/>
  <c r="S485" i="8"/>
  <c r="R485" i="8"/>
  <c r="S484" i="8"/>
  <c r="R484" i="8"/>
  <c r="S483" i="8"/>
  <c r="R483" i="8"/>
  <c r="S482" i="8"/>
  <c r="R482" i="8"/>
  <c r="S481" i="8"/>
  <c r="R481" i="8"/>
  <c r="S480" i="8"/>
  <c r="R480" i="8"/>
  <c r="S479" i="8"/>
  <c r="R479" i="8"/>
  <c r="S478" i="8"/>
  <c r="R478" i="8"/>
  <c r="S477" i="8"/>
  <c r="R477" i="8"/>
  <c r="S476" i="8"/>
  <c r="R476" i="8"/>
  <c r="S475" i="8"/>
  <c r="R475" i="8"/>
  <c r="S474" i="8"/>
  <c r="R474" i="8"/>
  <c r="F473" i="8"/>
  <c r="G473" i="8" s="1"/>
  <c r="H473" i="8" s="1"/>
  <c r="I473" i="8" s="1"/>
  <c r="J473" i="8" s="1"/>
  <c r="K473" i="8" s="1"/>
  <c r="L473" i="8" s="1"/>
  <c r="M473" i="8" s="1"/>
  <c r="N473" i="8" s="1"/>
  <c r="O473" i="8" s="1"/>
  <c r="S472" i="8"/>
  <c r="R472" i="8"/>
  <c r="S469" i="8"/>
  <c r="R469" i="8"/>
  <c r="S465" i="8"/>
  <c r="R465" i="8"/>
  <c r="R464" i="8"/>
  <c r="S463" i="8"/>
  <c r="S460" i="8"/>
  <c r="S459" i="8"/>
  <c r="R459" i="8"/>
  <c r="S452" i="8"/>
  <c r="R452" i="8"/>
  <c r="S451" i="8"/>
  <c r="R451" i="8"/>
  <c r="S450" i="8"/>
  <c r="S447" i="8"/>
  <c r="S446" i="8"/>
  <c r="R446" i="8"/>
  <c r="S445" i="8"/>
  <c r="R445" i="8"/>
  <c r="S443" i="8"/>
  <c r="R443" i="8"/>
  <c r="S441" i="8"/>
  <c r="R441" i="8"/>
  <c r="S440" i="8"/>
  <c r="R438" i="8"/>
  <c r="G437" i="8"/>
  <c r="H437" i="8" s="1"/>
  <c r="I437" i="8" s="1"/>
  <c r="J437" i="8" s="1"/>
  <c r="K437" i="8" s="1"/>
  <c r="L437" i="8" s="1"/>
  <c r="M437" i="8" s="1"/>
  <c r="N437" i="8" s="1"/>
  <c r="O437" i="8" s="1"/>
  <c r="P437" i="8" s="1"/>
  <c r="S430" i="8"/>
  <c r="S428" i="8"/>
  <c r="S427" i="8"/>
  <c r="S426" i="8"/>
  <c r="S425" i="8"/>
  <c r="S424" i="8"/>
  <c r="R421" i="8"/>
  <c r="S420" i="8"/>
  <c r="R420" i="8"/>
  <c r="R419" i="8"/>
  <c r="R418" i="8"/>
  <c r="S417" i="8"/>
  <c r="S415" i="8"/>
  <c r="R414" i="8"/>
  <c r="S413" i="8"/>
  <c r="S412" i="8"/>
  <c r="R412" i="8"/>
  <c r="S411" i="8"/>
  <c r="S410" i="8"/>
  <c r="S409" i="8"/>
  <c r="S408" i="8"/>
  <c r="S404" i="8"/>
  <c r="R404" i="8"/>
  <c r="S402" i="8"/>
  <c r="R402" i="8"/>
  <c r="R401" i="8"/>
  <c r="S400" i="8"/>
  <c r="G398" i="8"/>
  <c r="H398" i="8" s="1"/>
  <c r="I398" i="8" s="1"/>
  <c r="J398" i="8" s="1"/>
  <c r="K398" i="8" s="1"/>
  <c r="L398" i="8" s="1"/>
  <c r="M398" i="8" s="1"/>
  <c r="N398" i="8" s="1"/>
  <c r="O398" i="8" s="1"/>
  <c r="P398" i="8" s="1"/>
  <c r="S391" i="8"/>
  <c r="R391" i="8"/>
  <c r="S389" i="8"/>
  <c r="R389" i="8"/>
  <c r="S388" i="8"/>
  <c r="R388" i="8"/>
  <c r="S387" i="8"/>
  <c r="R387" i="8"/>
  <c r="S385" i="8"/>
  <c r="S382" i="8"/>
  <c r="S381" i="8"/>
  <c r="R381" i="8"/>
  <c r="S379" i="8"/>
  <c r="S378" i="8"/>
  <c r="R376" i="8"/>
  <c r="S375" i="8"/>
  <c r="R373" i="8"/>
  <c r="R372" i="8"/>
  <c r="S371" i="8"/>
  <c r="S369" i="8"/>
  <c r="S367" i="8"/>
  <c r="R367" i="8"/>
  <c r="R365" i="8"/>
  <c r="S364" i="8"/>
  <c r="S363" i="8"/>
  <c r="R363" i="8"/>
  <c r="S362" i="8"/>
  <c r="S361" i="8"/>
  <c r="S360" i="8"/>
  <c r="R360" i="8"/>
  <c r="G359" i="8"/>
  <c r="H359" i="8" s="1"/>
  <c r="I359" i="8" s="1"/>
  <c r="J359" i="8" s="1"/>
  <c r="K359" i="8" s="1"/>
  <c r="L359" i="8" s="1"/>
  <c r="M359" i="8" s="1"/>
  <c r="N359" i="8" s="1"/>
  <c r="O359" i="8" s="1"/>
  <c r="P359" i="8" s="1"/>
  <c r="S352" i="8"/>
  <c r="R352" i="8"/>
  <c r="S350" i="8"/>
  <c r="R350" i="8"/>
  <c r="I350" i="8"/>
  <c r="S349" i="8"/>
  <c r="R349" i="8"/>
  <c r="S348" i="8"/>
  <c r="R348" i="8"/>
  <c r="I347" i="8"/>
  <c r="J347" i="8" s="1"/>
  <c r="K347" i="8" s="1"/>
  <c r="S345" i="8"/>
  <c r="R345" i="8"/>
  <c r="S343" i="8"/>
  <c r="R343" i="8"/>
  <c r="S342" i="8"/>
  <c r="R342" i="8"/>
  <c r="S339" i="8"/>
  <c r="S335" i="8"/>
  <c r="R335" i="8"/>
  <c r="S333" i="8"/>
  <c r="R332" i="8"/>
  <c r="S329" i="8"/>
  <c r="R329" i="8"/>
  <c r="S328" i="8"/>
  <c r="R328" i="8"/>
  <c r="S326" i="8"/>
  <c r="S325" i="8"/>
  <c r="R325" i="8"/>
  <c r="S324" i="8"/>
  <c r="R324" i="8"/>
  <c r="S321" i="8"/>
  <c r="R321" i="8"/>
  <c r="G320" i="8"/>
  <c r="H320" i="8" s="1"/>
  <c r="I320" i="8" s="1"/>
  <c r="J320" i="8" s="1"/>
  <c r="K320" i="8" s="1"/>
  <c r="L320" i="8" s="1"/>
  <c r="M320" i="8" s="1"/>
  <c r="N320" i="8" s="1"/>
  <c r="O320" i="8" s="1"/>
  <c r="P320" i="8" s="1"/>
  <c r="S313" i="8"/>
  <c r="R313" i="8"/>
  <c r="S311" i="8"/>
  <c r="R311" i="8"/>
  <c r="S310" i="8"/>
  <c r="S309" i="8"/>
  <c r="R309" i="8"/>
  <c r="S308" i="8"/>
  <c r="R308" i="8"/>
  <c r="S307" i="8"/>
  <c r="S304" i="8"/>
  <c r="S303" i="8"/>
  <c r="R303" i="8"/>
  <c r="R298" i="8"/>
  <c r="S297" i="8"/>
  <c r="S296" i="8"/>
  <c r="R296" i="8"/>
  <c r="S295" i="8"/>
  <c r="R295" i="8"/>
  <c r="S294" i="8"/>
  <c r="R294" i="8"/>
  <c r="S293" i="8"/>
  <c r="R293" i="8"/>
  <c r="S290" i="8"/>
  <c r="R290" i="8"/>
  <c r="S289" i="8"/>
  <c r="R289" i="8"/>
  <c r="S285" i="8"/>
  <c r="R285" i="8"/>
  <c r="S284" i="8"/>
  <c r="S283" i="8"/>
  <c r="S282" i="8"/>
  <c r="R282" i="8"/>
  <c r="G281" i="8"/>
  <c r="H281" i="8" s="1"/>
  <c r="I281" i="8" s="1"/>
  <c r="J281" i="8" s="1"/>
  <c r="K281" i="8" s="1"/>
  <c r="L281" i="8" s="1"/>
  <c r="M281" i="8" s="1"/>
  <c r="N281" i="8" s="1"/>
  <c r="O281" i="8" s="1"/>
  <c r="P281" i="8" s="1"/>
  <c r="S249" i="8"/>
  <c r="R249" i="8"/>
  <c r="G242" i="8"/>
  <c r="H242" i="8" s="1"/>
  <c r="I242" i="8" s="1"/>
  <c r="J242" i="8" s="1"/>
  <c r="K242" i="8" s="1"/>
  <c r="L242" i="8" s="1"/>
  <c r="M242" i="8" s="1"/>
  <c r="N242" i="8" s="1"/>
  <c r="O242" i="8" s="1"/>
  <c r="P242" i="8" s="1"/>
  <c r="S210" i="8"/>
  <c r="R210" i="8"/>
  <c r="G203" i="8"/>
  <c r="H203" i="8" s="1"/>
  <c r="I203" i="8" s="1"/>
  <c r="J203" i="8" s="1"/>
  <c r="K203" i="8" s="1"/>
  <c r="L203" i="8" s="1"/>
  <c r="M203" i="8" s="1"/>
  <c r="N203" i="8" s="1"/>
  <c r="O203" i="8" s="1"/>
  <c r="P203" i="8" s="1"/>
  <c r="R193" i="8"/>
  <c r="S193" i="8"/>
  <c r="S171" i="8"/>
  <c r="R171" i="8"/>
  <c r="G164" i="8"/>
  <c r="H164" i="8" s="1"/>
  <c r="I164" i="8" s="1"/>
  <c r="J164" i="8" s="1"/>
  <c r="K164" i="8" s="1"/>
  <c r="L164" i="8" s="1"/>
  <c r="M164" i="8" s="1"/>
  <c r="N164" i="8" s="1"/>
  <c r="O164" i="8" s="1"/>
  <c r="P164" i="8" s="1"/>
  <c r="R154" i="8"/>
  <c r="S154" i="8"/>
  <c r="S132" i="8"/>
  <c r="R132" i="8"/>
  <c r="G125" i="8"/>
  <c r="H125" i="8" s="1"/>
  <c r="I125" i="8" s="1"/>
  <c r="J125" i="8" s="1"/>
  <c r="K125" i="8" s="1"/>
  <c r="L125" i="8" s="1"/>
  <c r="M125" i="8" s="1"/>
  <c r="N125" i="8" s="1"/>
  <c r="O125" i="8" s="1"/>
  <c r="P125" i="8" s="1"/>
  <c r="S93" i="8"/>
  <c r="R93" i="8"/>
  <c r="G86" i="8"/>
  <c r="H86" i="8" s="1"/>
  <c r="I86" i="8" s="1"/>
  <c r="J86" i="8" s="1"/>
  <c r="K86" i="8" s="1"/>
  <c r="L86" i="8" s="1"/>
  <c r="M86" i="8" s="1"/>
  <c r="N86" i="8" s="1"/>
  <c r="O86" i="8" s="1"/>
  <c r="P86" i="8" s="1"/>
  <c r="S75" i="8"/>
  <c r="S74" i="8"/>
  <c r="S73" i="8"/>
  <c r="R73" i="8"/>
  <c r="S72" i="8"/>
  <c r="S70" i="8"/>
  <c r="S69" i="8"/>
  <c r="S67" i="8"/>
  <c r="S66" i="8"/>
  <c r="R65" i="8"/>
  <c r="S65" i="8"/>
  <c r="S63" i="8"/>
  <c r="S62" i="8"/>
  <c r="S59" i="8"/>
  <c r="R59" i="8"/>
  <c r="S57" i="8"/>
  <c r="R55" i="8"/>
  <c r="S53" i="8"/>
  <c r="S52" i="8"/>
  <c r="R52" i="8"/>
  <c r="S50" i="8"/>
  <c r="R48" i="8"/>
  <c r="G47" i="8"/>
  <c r="H47" i="8" s="1"/>
  <c r="I47" i="8" s="1"/>
  <c r="J47" i="8" s="1"/>
  <c r="K47" i="8" s="1"/>
  <c r="L47" i="8" s="1"/>
  <c r="M47" i="8" s="1"/>
  <c r="N47" i="8" s="1"/>
  <c r="O47" i="8" s="1"/>
  <c r="P47" i="8" s="1"/>
  <c r="R8" i="8"/>
  <c r="S8" i="8"/>
  <c r="G7" i="8"/>
  <c r="H7" i="8" s="1"/>
  <c r="I7" i="8" s="1"/>
  <c r="J7" i="8" s="1"/>
  <c r="K7" i="8" s="1"/>
  <c r="L7" i="8" s="1"/>
  <c r="M7" i="8" s="1"/>
  <c r="N7" i="8" s="1"/>
  <c r="O7" i="8" s="1"/>
  <c r="P7" i="8" s="1"/>
  <c r="O313" i="4"/>
  <c r="N313" i="4"/>
  <c r="M313" i="4"/>
  <c r="L313" i="4"/>
  <c r="K313" i="4"/>
  <c r="J313" i="4"/>
  <c r="I313" i="4"/>
  <c r="H313" i="4"/>
  <c r="G313" i="4"/>
  <c r="F313" i="4"/>
  <c r="S312" i="4"/>
  <c r="R312" i="4"/>
  <c r="F278" i="4"/>
  <c r="G278" i="4" s="1"/>
  <c r="H278" i="4" s="1"/>
  <c r="I278" i="4" s="1"/>
  <c r="J278" i="4" s="1"/>
  <c r="K278" i="4" s="1"/>
  <c r="L278" i="4" s="1"/>
  <c r="M278" i="4" s="1"/>
  <c r="N278" i="4" s="1"/>
  <c r="O278" i="4" s="1"/>
  <c r="F239" i="4"/>
  <c r="G239" i="4" s="1"/>
  <c r="H239" i="4" s="1"/>
  <c r="I239" i="4" s="1"/>
  <c r="J239" i="4" s="1"/>
  <c r="K239" i="4" s="1"/>
  <c r="L239" i="4" s="1"/>
  <c r="M239" i="4" s="1"/>
  <c r="N239" i="4" s="1"/>
  <c r="O239" i="4" s="1"/>
  <c r="G200" i="4"/>
  <c r="H200" i="4" s="1"/>
  <c r="I200" i="4" s="1"/>
  <c r="J200" i="4" s="1"/>
  <c r="K200" i="4" s="1"/>
  <c r="L200" i="4" s="1"/>
  <c r="M200" i="4" s="1"/>
  <c r="N200" i="4" s="1"/>
  <c r="O200" i="4" s="1"/>
  <c r="P200" i="4" s="1"/>
  <c r="O198" i="4"/>
  <c r="N198" i="4"/>
  <c r="M198" i="4"/>
  <c r="L198" i="4"/>
  <c r="K198" i="4"/>
  <c r="J198" i="4"/>
  <c r="I198" i="4"/>
  <c r="H198" i="4"/>
  <c r="G198" i="4"/>
  <c r="F198" i="4"/>
  <c r="S197" i="4"/>
  <c r="R197" i="4"/>
  <c r="F163" i="4"/>
  <c r="G163" i="4" s="1"/>
  <c r="H163" i="4" s="1"/>
  <c r="I163" i="4" s="1"/>
  <c r="J163" i="4" s="1"/>
  <c r="K163" i="4" s="1"/>
  <c r="L163" i="4" s="1"/>
  <c r="M163" i="4" s="1"/>
  <c r="N163" i="4" s="1"/>
  <c r="O163" i="4" s="1"/>
  <c r="O159" i="4"/>
  <c r="N159" i="4"/>
  <c r="M159" i="4"/>
  <c r="L159" i="4"/>
  <c r="K159" i="4"/>
  <c r="J159" i="4"/>
  <c r="I159" i="4"/>
  <c r="H159" i="4"/>
  <c r="G159" i="4"/>
  <c r="F124" i="4"/>
  <c r="G124" i="4" s="1"/>
  <c r="H124" i="4" s="1"/>
  <c r="I124" i="4" s="1"/>
  <c r="J124" i="4" s="1"/>
  <c r="K124" i="4" s="1"/>
  <c r="L124" i="4" s="1"/>
  <c r="M124" i="4" s="1"/>
  <c r="N124" i="4" s="1"/>
  <c r="O124" i="4" s="1"/>
  <c r="F85" i="4"/>
  <c r="G85" i="4" s="1"/>
  <c r="H85" i="4" s="1"/>
  <c r="I85" i="4" s="1"/>
  <c r="J85" i="4" s="1"/>
  <c r="K85" i="4" s="1"/>
  <c r="L85" i="4" s="1"/>
  <c r="M85" i="4" s="1"/>
  <c r="N85" i="4" s="1"/>
  <c r="O85" i="4" s="1"/>
  <c r="S53" i="4"/>
  <c r="G46" i="4"/>
  <c r="H46" i="4" s="1"/>
  <c r="I46" i="4" s="1"/>
  <c r="J46" i="4" s="1"/>
  <c r="K46" i="4" s="1"/>
  <c r="L46" i="4" s="1"/>
  <c r="M46" i="4" s="1"/>
  <c r="N46" i="4" s="1"/>
  <c r="O46" i="4" s="1"/>
  <c r="P46" i="4" s="1"/>
  <c r="S39" i="4"/>
  <c r="S37" i="4"/>
  <c r="R37" i="4"/>
  <c r="S36" i="4"/>
  <c r="S34" i="4"/>
  <c r="R34" i="4"/>
  <c r="S33" i="4"/>
  <c r="S32" i="4"/>
  <c r="R32" i="4"/>
  <c r="S31" i="4"/>
  <c r="R31" i="4"/>
  <c r="S30" i="4"/>
  <c r="S29" i="4"/>
  <c r="S27" i="4"/>
  <c r="R27" i="4"/>
  <c r="S24" i="4"/>
  <c r="S23" i="4"/>
  <c r="R23" i="4"/>
  <c r="H23" i="4"/>
  <c r="S15" i="4"/>
  <c r="R15" i="4"/>
  <c r="S12" i="4"/>
  <c r="R12" i="4"/>
  <c r="S10" i="4"/>
  <c r="R10" i="4"/>
  <c r="S8" i="4"/>
  <c r="G7" i="4"/>
  <c r="H7" i="4" s="1"/>
  <c r="I7" i="4" s="1"/>
  <c r="J7" i="4" s="1"/>
  <c r="K7" i="4" s="1"/>
  <c r="L7" i="4" s="1"/>
  <c r="M7" i="4" s="1"/>
  <c r="N7" i="4" s="1"/>
  <c r="O7" i="4" s="1"/>
  <c r="P7" i="4" s="1"/>
  <c r="S27" i="2" l="1"/>
  <c r="S33" i="2"/>
  <c r="S233" i="7"/>
  <c r="S35" i="2"/>
  <c r="H11" i="22"/>
  <c r="L11" i="22"/>
  <c r="F22" i="22"/>
  <c r="J22" i="22"/>
  <c r="G42" i="5"/>
  <c r="S24" i="2"/>
  <c r="K11" i="22"/>
  <c r="I22" i="22"/>
  <c r="G33" i="22"/>
  <c r="K33" i="22"/>
  <c r="I36" i="22"/>
  <c r="M36" i="22"/>
  <c r="H42" i="5"/>
  <c r="O33" i="22"/>
  <c r="G11" i="22"/>
  <c r="P42" i="5"/>
  <c r="F42" i="5"/>
  <c r="F11" i="22"/>
  <c r="J11" i="22"/>
  <c r="N11" i="22"/>
  <c r="H33" i="22"/>
  <c r="L33" i="22"/>
  <c r="F36" i="22"/>
  <c r="J36" i="22"/>
  <c r="N36" i="22"/>
  <c r="O42" i="5"/>
  <c r="S13" i="2"/>
  <c r="S16" i="2"/>
  <c r="M118" i="10"/>
  <c r="S29" i="2"/>
  <c r="P9" i="22"/>
  <c r="S9" i="22" s="1"/>
  <c r="S11" i="2"/>
  <c r="S14" i="2"/>
  <c r="S17" i="2"/>
  <c r="S20" i="2"/>
  <c r="S26" i="2"/>
  <c r="S32" i="2"/>
  <c r="S40" i="2"/>
  <c r="S10" i="2"/>
  <c r="S19" i="2"/>
  <c r="S23" i="2"/>
  <c r="S25" i="2"/>
  <c r="P28" i="22"/>
  <c r="S30" i="2"/>
  <c r="S39" i="2"/>
  <c r="S12" i="2"/>
  <c r="S15" i="2"/>
  <c r="S18" i="2"/>
  <c r="S22" i="2"/>
  <c r="S36" i="2"/>
  <c r="P36" i="22"/>
  <c r="S38" i="2"/>
  <c r="R105" i="7"/>
  <c r="R77" i="5"/>
  <c r="L23" i="22"/>
  <c r="N14" i="22"/>
  <c r="J14" i="22"/>
  <c r="H14" i="22"/>
  <c r="L14" i="22"/>
  <c r="I28" i="22"/>
  <c r="M28" i="22"/>
  <c r="I14" i="22"/>
  <c r="M14" i="22"/>
  <c r="J28" i="22"/>
  <c r="N28" i="22"/>
  <c r="I23" i="4"/>
  <c r="S148" i="2"/>
  <c r="S189" i="10"/>
  <c r="S208" i="5"/>
  <c r="R224" i="10"/>
  <c r="S96" i="2"/>
  <c r="R105" i="5"/>
  <c r="R288" i="2"/>
  <c r="R413" i="2"/>
  <c r="R190" i="10"/>
  <c r="J350" i="8"/>
  <c r="R66" i="10"/>
  <c r="S144" i="2"/>
  <c r="R167" i="7"/>
  <c r="S233" i="2"/>
  <c r="S426" i="2"/>
  <c r="R183" i="7"/>
  <c r="H474" i="20"/>
  <c r="L474" i="20"/>
  <c r="H476" i="20"/>
  <c r="L476" i="20"/>
  <c r="F462" i="20"/>
  <c r="J462" i="20"/>
  <c r="H473" i="20"/>
  <c r="H477" i="20"/>
  <c r="L477" i="20"/>
  <c r="E456" i="20"/>
  <c r="I456" i="20"/>
  <c r="E474" i="20"/>
  <c r="I474" i="20"/>
  <c r="M474" i="20"/>
  <c r="E476" i="20"/>
  <c r="I476" i="20"/>
  <c r="M476" i="20"/>
  <c r="F474" i="20"/>
  <c r="J474" i="20"/>
  <c r="F476" i="20"/>
  <c r="J476" i="20"/>
  <c r="S244" i="8"/>
  <c r="R244" i="8"/>
  <c r="S250" i="8"/>
  <c r="I240" i="20"/>
  <c r="J99" i="2" s="1"/>
  <c r="S220" i="5"/>
  <c r="S96" i="5"/>
  <c r="H205" i="18"/>
  <c r="I205" i="18" s="1"/>
  <c r="R222" i="4"/>
  <c r="R226" i="4"/>
  <c r="R214" i="4"/>
  <c r="S52" i="4"/>
  <c r="R52" i="4"/>
  <c r="S217" i="4"/>
  <c r="S225" i="4"/>
  <c r="R225" i="4"/>
  <c r="S229" i="4"/>
  <c r="R229" i="4"/>
  <c r="S290" i="4"/>
  <c r="R290" i="4"/>
  <c r="S302" i="4"/>
  <c r="R302" i="4"/>
  <c r="S306" i="4"/>
  <c r="R306" i="4"/>
  <c r="G455" i="20"/>
  <c r="K455" i="20"/>
  <c r="G457" i="20"/>
  <c r="K457" i="20"/>
  <c r="G459" i="20"/>
  <c r="K459" i="20"/>
  <c r="E470" i="20"/>
  <c r="I470" i="20"/>
  <c r="M470" i="20"/>
  <c r="G479" i="20"/>
  <c r="K479" i="20"/>
  <c r="G481" i="20"/>
  <c r="K481" i="20"/>
  <c r="G483" i="20"/>
  <c r="K483" i="20"/>
  <c r="E467" i="20"/>
  <c r="I467" i="20"/>
  <c r="G484" i="20"/>
  <c r="K484" i="20"/>
  <c r="H462" i="20"/>
  <c r="L462" i="20"/>
  <c r="F473" i="20"/>
  <c r="J473" i="20"/>
  <c r="F477" i="20"/>
  <c r="J477" i="20"/>
  <c r="G456" i="20"/>
  <c r="K456" i="20"/>
  <c r="I112" i="20"/>
  <c r="R283" i="4"/>
  <c r="R287" i="4"/>
  <c r="R291" i="4"/>
  <c r="N462" i="20"/>
  <c r="H467" i="20"/>
  <c r="L467" i="20"/>
  <c r="F484" i="20"/>
  <c r="J484" i="20"/>
  <c r="G462" i="20"/>
  <c r="K462" i="20"/>
  <c r="E473" i="20"/>
  <c r="I473" i="20"/>
  <c r="E477" i="20"/>
  <c r="I477" i="20"/>
  <c r="M477" i="20"/>
  <c r="F456" i="20"/>
  <c r="J456" i="20"/>
  <c r="S232" i="4"/>
  <c r="F455" i="20"/>
  <c r="J455" i="20"/>
  <c r="F457" i="20"/>
  <c r="J457" i="20"/>
  <c r="F459" i="20"/>
  <c r="J459" i="20"/>
  <c r="H470" i="20"/>
  <c r="L470" i="20"/>
  <c r="F479" i="20"/>
  <c r="J479" i="20"/>
  <c r="F481" i="20"/>
  <c r="J481" i="20"/>
  <c r="F483" i="20"/>
  <c r="J483" i="20"/>
  <c r="R29" i="10"/>
  <c r="R115" i="10"/>
  <c r="R137" i="10"/>
  <c r="R141" i="10"/>
  <c r="R145" i="10"/>
  <c r="R149" i="10"/>
  <c r="R182" i="10"/>
  <c r="R186" i="10"/>
  <c r="R61" i="8"/>
  <c r="P7" i="24"/>
  <c r="P7" i="22"/>
  <c r="I8" i="24"/>
  <c r="I8" i="22"/>
  <c r="M8" i="24"/>
  <c r="M8" i="22"/>
  <c r="O9" i="24"/>
  <c r="O9" i="22"/>
  <c r="H10" i="24"/>
  <c r="H10" i="22"/>
  <c r="L10" i="24"/>
  <c r="L10" i="22"/>
  <c r="P10" i="24"/>
  <c r="P10" i="22"/>
  <c r="G12" i="24"/>
  <c r="G12" i="22"/>
  <c r="K12" i="24"/>
  <c r="K12" i="22"/>
  <c r="O12" i="24"/>
  <c r="O12" i="22"/>
  <c r="H13" i="24"/>
  <c r="H13" i="22"/>
  <c r="L13" i="24"/>
  <c r="L13" i="22"/>
  <c r="P13" i="24"/>
  <c r="P13" i="22"/>
  <c r="G15" i="24"/>
  <c r="G15" i="22"/>
  <c r="K15" i="24"/>
  <c r="K15" i="22"/>
  <c r="O15" i="24"/>
  <c r="O15" i="22"/>
  <c r="H16" i="24"/>
  <c r="H16" i="22"/>
  <c r="L16" i="24"/>
  <c r="L16" i="22"/>
  <c r="P16" i="24"/>
  <c r="P16" i="22"/>
  <c r="I17" i="24"/>
  <c r="I17" i="22"/>
  <c r="M17" i="24"/>
  <c r="M17" i="22"/>
  <c r="F18" i="24"/>
  <c r="F18" i="22"/>
  <c r="J18" i="24"/>
  <c r="J18" i="22"/>
  <c r="N18" i="24"/>
  <c r="N18" i="22"/>
  <c r="O19" i="24"/>
  <c r="O19" i="22"/>
  <c r="H20" i="24"/>
  <c r="H20" i="22"/>
  <c r="L20" i="24"/>
  <c r="L20" i="22"/>
  <c r="P20" i="24"/>
  <c r="P20" i="22"/>
  <c r="I21" i="24"/>
  <c r="I21" i="22"/>
  <c r="M21" i="24"/>
  <c r="M21" i="22"/>
  <c r="O22" i="24"/>
  <c r="O22" i="22"/>
  <c r="H23" i="24"/>
  <c r="H23" i="22"/>
  <c r="P23" i="24"/>
  <c r="P23" i="22"/>
  <c r="I24" i="24"/>
  <c r="I24" i="22"/>
  <c r="M24" i="24"/>
  <c r="M24" i="22"/>
  <c r="O25" i="24"/>
  <c r="O25" i="22"/>
  <c r="F27" i="24"/>
  <c r="F27" i="22"/>
  <c r="J27" i="24"/>
  <c r="J27" i="22"/>
  <c r="N27" i="24"/>
  <c r="N27" i="22"/>
  <c r="G30" i="24"/>
  <c r="G30" i="22"/>
  <c r="K30" i="24"/>
  <c r="K30" i="22"/>
  <c r="O30" i="24"/>
  <c r="O30" i="22"/>
  <c r="I32" i="24"/>
  <c r="I32" i="22"/>
  <c r="M32" i="24"/>
  <c r="M32" i="22"/>
  <c r="H34" i="24"/>
  <c r="H34" i="22"/>
  <c r="L34" i="24"/>
  <c r="L34" i="22"/>
  <c r="P34" i="24"/>
  <c r="P34" i="22"/>
  <c r="I37" i="24"/>
  <c r="I37" i="22"/>
  <c r="M37" i="24"/>
  <c r="M37" i="22"/>
  <c r="F38" i="24"/>
  <c r="F38" i="22"/>
  <c r="J38" i="24"/>
  <c r="J38" i="22"/>
  <c r="N38" i="24"/>
  <c r="N38" i="22"/>
  <c r="H22" i="24"/>
  <c r="H22" i="22"/>
  <c r="L22" i="24"/>
  <c r="L22" i="22"/>
  <c r="F32" i="24"/>
  <c r="F32" i="22"/>
  <c r="F35" i="24"/>
  <c r="F35" i="22"/>
  <c r="J35" i="24"/>
  <c r="J35" i="22"/>
  <c r="N35" i="24"/>
  <c r="N35" i="22"/>
  <c r="F8" i="24"/>
  <c r="F8" i="22"/>
  <c r="J8" i="24"/>
  <c r="J8" i="22"/>
  <c r="N8" i="24"/>
  <c r="N8" i="22"/>
  <c r="I10" i="24"/>
  <c r="I10" i="22"/>
  <c r="M10" i="24"/>
  <c r="M10" i="22"/>
  <c r="O11" i="24"/>
  <c r="O11" i="22"/>
  <c r="H12" i="24"/>
  <c r="H12" i="22"/>
  <c r="L12" i="24"/>
  <c r="L12" i="22"/>
  <c r="P12" i="24"/>
  <c r="P12" i="22"/>
  <c r="I13" i="24"/>
  <c r="I13" i="22"/>
  <c r="M13" i="24"/>
  <c r="M13" i="22"/>
  <c r="H15" i="24"/>
  <c r="H15" i="22"/>
  <c r="L15" i="24"/>
  <c r="L15" i="22"/>
  <c r="P15" i="24"/>
  <c r="R15" i="24" s="1"/>
  <c r="P15" i="22"/>
  <c r="I16" i="24"/>
  <c r="I16" i="22"/>
  <c r="M16" i="24"/>
  <c r="M16" i="22"/>
  <c r="F17" i="24"/>
  <c r="F17" i="22"/>
  <c r="J17" i="24"/>
  <c r="J17" i="22"/>
  <c r="N17" i="24"/>
  <c r="N17" i="22"/>
  <c r="G18" i="24"/>
  <c r="G18" i="22"/>
  <c r="K18" i="24"/>
  <c r="K18" i="22"/>
  <c r="O18" i="24"/>
  <c r="O18" i="22"/>
  <c r="P19" i="24"/>
  <c r="P19" i="22"/>
  <c r="I20" i="24"/>
  <c r="I20" i="22"/>
  <c r="M20" i="24"/>
  <c r="M20" i="22"/>
  <c r="F21" i="24"/>
  <c r="F21" i="22"/>
  <c r="J21" i="24"/>
  <c r="J21" i="22"/>
  <c r="N21" i="24"/>
  <c r="N21" i="22"/>
  <c r="P22" i="24"/>
  <c r="P22" i="22"/>
  <c r="I23" i="24"/>
  <c r="I23" i="22"/>
  <c r="M23" i="24"/>
  <c r="M23" i="22"/>
  <c r="F24" i="24"/>
  <c r="F24" i="22"/>
  <c r="J24" i="24"/>
  <c r="J24" i="22"/>
  <c r="N24" i="24"/>
  <c r="N24" i="22"/>
  <c r="P25" i="24"/>
  <c r="P25" i="22"/>
  <c r="G27" i="24"/>
  <c r="G27" i="22"/>
  <c r="K27" i="24"/>
  <c r="K27" i="22"/>
  <c r="O27" i="24"/>
  <c r="O27" i="22"/>
  <c r="O29" i="24"/>
  <c r="O29" i="22"/>
  <c r="H30" i="24"/>
  <c r="H30" i="22"/>
  <c r="L30" i="24"/>
  <c r="L30" i="22"/>
  <c r="P30" i="24"/>
  <c r="P30" i="22"/>
  <c r="J32" i="24"/>
  <c r="J32" i="22"/>
  <c r="N32" i="24"/>
  <c r="N32" i="22"/>
  <c r="P33" i="24"/>
  <c r="P33" i="22"/>
  <c r="I34" i="24"/>
  <c r="I34" i="22"/>
  <c r="M34" i="24"/>
  <c r="M34" i="22"/>
  <c r="O35" i="24"/>
  <c r="O35" i="22"/>
  <c r="F37" i="24"/>
  <c r="F37" i="22"/>
  <c r="J37" i="24"/>
  <c r="J37" i="22"/>
  <c r="N37" i="24"/>
  <c r="N37" i="22"/>
  <c r="G38" i="24"/>
  <c r="G38" i="22"/>
  <c r="K38" i="24"/>
  <c r="K38" i="22"/>
  <c r="O38" i="24"/>
  <c r="O38" i="22"/>
  <c r="I19" i="24"/>
  <c r="I19" i="22"/>
  <c r="M19" i="24"/>
  <c r="M19" i="22"/>
  <c r="G26" i="24"/>
  <c r="G26" i="22"/>
  <c r="K26" i="24"/>
  <c r="K26" i="22"/>
  <c r="I29" i="24"/>
  <c r="I29" i="22"/>
  <c r="M29" i="24"/>
  <c r="M29" i="22"/>
  <c r="G32" i="24"/>
  <c r="G32" i="22"/>
  <c r="S266" i="8"/>
  <c r="R266" i="8"/>
  <c r="N7" i="24"/>
  <c r="N7" i="22"/>
  <c r="G8" i="24"/>
  <c r="G8" i="22"/>
  <c r="K8" i="24"/>
  <c r="K8" i="22"/>
  <c r="O8" i="24"/>
  <c r="O8" i="22"/>
  <c r="F10" i="24"/>
  <c r="F10" i="22"/>
  <c r="J10" i="24"/>
  <c r="J10" i="22"/>
  <c r="N10" i="24"/>
  <c r="N10" i="22"/>
  <c r="P11" i="24"/>
  <c r="P11" i="22"/>
  <c r="I12" i="24"/>
  <c r="I12" i="22"/>
  <c r="M12" i="24"/>
  <c r="M12" i="22"/>
  <c r="F13" i="24"/>
  <c r="F13" i="22"/>
  <c r="J13" i="24"/>
  <c r="J13" i="22"/>
  <c r="N13" i="24"/>
  <c r="N13" i="22"/>
  <c r="P14" i="24"/>
  <c r="P14" i="22"/>
  <c r="I15" i="24"/>
  <c r="I15" i="22"/>
  <c r="M15" i="24"/>
  <c r="M15" i="22"/>
  <c r="F16" i="24"/>
  <c r="F16" i="22"/>
  <c r="J16" i="24"/>
  <c r="J16" i="22"/>
  <c r="N16" i="24"/>
  <c r="N16" i="22"/>
  <c r="G17" i="24"/>
  <c r="G17" i="22"/>
  <c r="K17" i="24"/>
  <c r="K17" i="22"/>
  <c r="O17" i="24"/>
  <c r="O17" i="22"/>
  <c r="H18" i="24"/>
  <c r="H18" i="22"/>
  <c r="L18" i="24"/>
  <c r="L18" i="22"/>
  <c r="P18" i="24"/>
  <c r="P18" i="22"/>
  <c r="F20" i="24"/>
  <c r="F20" i="22"/>
  <c r="J20" i="24"/>
  <c r="J20" i="22"/>
  <c r="N20" i="24"/>
  <c r="N20" i="22"/>
  <c r="G21" i="24"/>
  <c r="G21" i="22"/>
  <c r="K21" i="24"/>
  <c r="K21" i="22"/>
  <c r="O21" i="24"/>
  <c r="O21" i="22"/>
  <c r="F23" i="24"/>
  <c r="F23" i="22"/>
  <c r="J23" i="24"/>
  <c r="J23" i="22"/>
  <c r="N23" i="24"/>
  <c r="N23" i="22"/>
  <c r="G24" i="24"/>
  <c r="G24" i="22"/>
  <c r="K24" i="24"/>
  <c r="K24" i="22"/>
  <c r="O24" i="24"/>
  <c r="O24" i="22"/>
  <c r="O26" i="24"/>
  <c r="O26" i="22"/>
  <c r="H27" i="24"/>
  <c r="H27" i="22"/>
  <c r="L27" i="24"/>
  <c r="L27" i="22"/>
  <c r="P27" i="24"/>
  <c r="P27" i="22"/>
  <c r="P29" i="24"/>
  <c r="P29" i="22"/>
  <c r="K32" i="24"/>
  <c r="K32" i="22"/>
  <c r="O32" i="24"/>
  <c r="O32" i="22"/>
  <c r="F34" i="24"/>
  <c r="F34" i="22"/>
  <c r="J34" i="24"/>
  <c r="J34" i="22"/>
  <c r="N34" i="24"/>
  <c r="N34" i="22"/>
  <c r="P35" i="24"/>
  <c r="P35" i="22"/>
  <c r="G37" i="24"/>
  <c r="G37" i="22"/>
  <c r="K37" i="24"/>
  <c r="K37" i="22"/>
  <c r="O37" i="24"/>
  <c r="O37" i="22"/>
  <c r="H38" i="24"/>
  <c r="H38" i="22"/>
  <c r="L38" i="24"/>
  <c r="L38" i="22"/>
  <c r="P38" i="24"/>
  <c r="R38" i="24" s="1"/>
  <c r="P38" i="22"/>
  <c r="I7" i="24"/>
  <c r="I7" i="22"/>
  <c r="M7" i="24"/>
  <c r="M7" i="22"/>
  <c r="I9" i="24"/>
  <c r="I9" i="22"/>
  <c r="M9" i="24"/>
  <c r="M9" i="22"/>
  <c r="G14" i="24"/>
  <c r="G14" i="22"/>
  <c r="K14" i="24"/>
  <c r="K14" i="22"/>
  <c r="F19" i="24"/>
  <c r="F19" i="22"/>
  <c r="I25" i="24"/>
  <c r="I25" i="22"/>
  <c r="M25" i="24"/>
  <c r="M25" i="22"/>
  <c r="H26" i="24"/>
  <c r="H26" i="22"/>
  <c r="L26" i="24"/>
  <c r="L26" i="22"/>
  <c r="G28" i="24"/>
  <c r="G28" i="22"/>
  <c r="K28" i="24"/>
  <c r="K28" i="22"/>
  <c r="F29" i="24"/>
  <c r="F29" i="22"/>
  <c r="J29" i="24"/>
  <c r="J29" i="22"/>
  <c r="N29" i="24"/>
  <c r="N29" i="22"/>
  <c r="I31" i="24"/>
  <c r="I31" i="22"/>
  <c r="H32" i="24"/>
  <c r="H32" i="22"/>
  <c r="I33" i="24"/>
  <c r="I33" i="22"/>
  <c r="M33" i="24"/>
  <c r="M33" i="22"/>
  <c r="G36" i="24"/>
  <c r="G36" i="22"/>
  <c r="K36" i="24"/>
  <c r="K36" i="22"/>
  <c r="O7" i="24"/>
  <c r="Q7" i="24" s="1"/>
  <c r="O7" i="22"/>
  <c r="H8" i="24"/>
  <c r="H8" i="22"/>
  <c r="L8" i="24"/>
  <c r="L8" i="22"/>
  <c r="P8" i="24"/>
  <c r="R8" i="24" s="1"/>
  <c r="P8" i="22"/>
  <c r="G10" i="24"/>
  <c r="G10" i="22"/>
  <c r="K10" i="24"/>
  <c r="K10" i="22"/>
  <c r="O10" i="24"/>
  <c r="Q10" i="24" s="1"/>
  <c r="O10" i="22"/>
  <c r="F12" i="24"/>
  <c r="F12" i="22"/>
  <c r="J12" i="24"/>
  <c r="J12" i="22"/>
  <c r="N12" i="24"/>
  <c r="N12" i="22"/>
  <c r="G13" i="24"/>
  <c r="G13" i="22"/>
  <c r="K13" i="24"/>
  <c r="K13" i="22"/>
  <c r="O13" i="24"/>
  <c r="Q13" i="24" s="1"/>
  <c r="O13" i="22"/>
  <c r="F15" i="24"/>
  <c r="F15" i="22"/>
  <c r="J15" i="24"/>
  <c r="J15" i="22"/>
  <c r="N15" i="24"/>
  <c r="N15" i="22"/>
  <c r="G16" i="24"/>
  <c r="G16" i="22"/>
  <c r="K16" i="24"/>
  <c r="K16" i="22"/>
  <c r="O16" i="24"/>
  <c r="Q16" i="24" s="1"/>
  <c r="O16" i="22"/>
  <c r="H17" i="24"/>
  <c r="H17" i="22"/>
  <c r="L17" i="24"/>
  <c r="L17" i="22"/>
  <c r="P17" i="24"/>
  <c r="R17" i="24" s="1"/>
  <c r="P17" i="22"/>
  <c r="I18" i="24"/>
  <c r="I18" i="22"/>
  <c r="M18" i="24"/>
  <c r="M18" i="22"/>
  <c r="N19" i="24"/>
  <c r="N19" i="22"/>
  <c r="G20" i="24"/>
  <c r="G20" i="22"/>
  <c r="K20" i="24"/>
  <c r="K20" i="22"/>
  <c r="O20" i="24"/>
  <c r="O20" i="22"/>
  <c r="H21" i="24"/>
  <c r="H21" i="22"/>
  <c r="L21" i="24"/>
  <c r="L21" i="22"/>
  <c r="P21" i="24"/>
  <c r="R21" i="24" s="1"/>
  <c r="P21" i="22"/>
  <c r="G23" i="24"/>
  <c r="G23" i="22"/>
  <c r="K23" i="24"/>
  <c r="K23" i="22"/>
  <c r="O23" i="24"/>
  <c r="O23" i="22"/>
  <c r="H24" i="24"/>
  <c r="H24" i="22"/>
  <c r="L24" i="24"/>
  <c r="L24" i="22"/>
  <c r="P24" i="24"/>
  <c r="R24" i="24" s="1"/>
  <c r="P24" i="22"/>
  <c r="P26" i="24"/>
  <c r="P26" i="22"/>
  <c r="I27" i="24"/>
  <c r="I27" i="22"/>
  <c r="M27" i="24"/>
  <c r="M27" i="22"/>
  <c r="O28" i="24"/>
  <c r="O28" i="22"/>
  <c r="F30" i="24"/>
  <c r="F30" i="22"/>
  <c r="J30" i="24"/>
  <c r="J30" i="22"/>
  <c r="N30" i="24"/>
  <c r="N30" i="22"/>
  <c r="P31" i="24"/>
  <c r="P31" i="22"/>
  <c r="L32" i="24"/>
  <c r="L32" i="22"/>
  <c r="P32" i="24"/>
  <c r="R32" i="24" s="1"/>
  <c r="P32" i="22"/>
  <c r="G34" i="24"/>
  <c r="G34" i="22"/>
  <c r="K34" i="24"/>
  <c r="K34" i="22"/>
  <c r="O34" i="24"/>
  <c r="O34" i="22"/>
  <c r="O36" i="24"/>
  <c r="O36" i="22"/>
  <c r="H37" i="24"/>
  <c r="H37" i="22"/>
  <c r="L37" i="24"/>
  <c r="L37" i="22"/>
  <c r="P37" i="24"/>
  <c r="P37" i="22"/>
  <c r="I38" i="24"/>
  <c r="I38" i="22"/>
  <c r="M38" i="24"/>
  <c r="M38" i="22"/>
  <c r="I11" i="24"/>
  <c r="I11" i="22"/>
  <c r="M11" i="24"/>
  <c r="M11" i="22"/>
  <c r="G22" i="24"/>
  <c r="G22" i="22"/>
  <c r="K22" i="24"/>
  <c r="K22" i="22"/>
  <c r="F25" i="24"/>
  <c r="F25" i="22"/>
  <c r="J25" i="24"/>
  <c r="J25" i="22"/>
  <c r="N25" i="24"/>
  <c r="N25" i="22"/>
  <c r="H28" i="24"/>
  <c r="H28" i="22"/>
  <c r="L28" i="24"/>
  <c r="L28" i="22"/>
  <c r="F31" i="24"/>
  <c r="F31" i="22"/>
  <c r="J31" i="24"/>
  <c r="J31" i="22"/>
  <c r="N31" i="24"/>
  <c r="N31" i="22"/>
  <c r="F33" i="24"/>
  <c r="F33" i="22"/>
  <c r="J33" i="24"/>
  <c r="J33" i="22"/>
  <c r="N33" i="24"/>
  <c r="N33" i="22"/>
  <c r="I35" i="24"/>
  <c r="I35" i="22"/>
  <c r="M35" i="24"/>
  <c r="M35" i="22"/>
  <c r="H36" i="24"/>
  <c r="H36" i="22"/>
  <c r="L36" i="24"/>
  <c r="L36" i="22"/>
  <c r="R380" i="2"/>
  <c r="R54" i="10"/>
  <c r="S140" i="10"/>
  <c r="S144" i="10"/>
  <c r="S223" i="7"/>
  <c r="R69" i="2"/>
  <c r="S307" i="2"/>
  <c r="S315" i="2"/>
  <c r="R18" i="5"/>
  <c r="R62" i="10"/>
  <c r="R195" i="7"/>
  <c r="R193" i="5"/>
  <c r="R56" i="4"/>
  <c r="S344" i="8"/>
  <c r="F470" i="8"/>
  <c r="R344" i="8"/>
  <c r="S274" i="8"/>
  <c r="S194" i="8"/>
  <c r="R194" i="8"/>
  <c r="S17" i="4"/>
  <c r="S21" i="4"/>
  <c r="R21" i="4"/>
  <c r="R24" i="4"/>
  <c r="R69" i="8"/>
  <c r="S89" i="8"/>
  <c r="R89" i="8"/>
  <c r="R95" i="8"/>
  <c r="S99" i="8"/>
  <c r="R99" i="8"/>
  <c r="R103" i="8"/>
  <c r="S111" i="8"/>
  <c r="R111" i="8"/>
  <c r="S235" i="8"/>
  <c r="R235" i="8"/>
  <c r="S251" i="8"/>
  <c r="S259" i="8"/>
  <c r="S213" i="4"/>
  <c r="R213" i="4"/>
  <c r="S12" i="8"/>
  <c r="R12" i="8"/>
  <c r="S24" i="8"/>
  <c r="R24" i="8"/>
  <c r="S28" i="8"/>
  <c r="R28" i="8"/>
  <c r="R274" i="8"/>
  <c r="S228" i="8"/>
  <c r="S35" i="4"/>
  <c r="R35" i="4"/>
  <c r="S61" i="4"/>
  <c r="S69" i="4"/>
  <c r="R69" i="4"/>
  <c r="S73" i="4"/>
  <c r="R167" i="4"/>
  <c r="S202" i="4"/>
  <c r="S171" i="4"/>
  <c r="S183" i="4"/>
  <c r="S195" i="4"/>
  <c r="R128" i="8"/>
  <c r="R142" i="8"/>
  <c r="R146" i="8"/>
  <c r="R167" i="8"/>
  <c r="R189" i="8"/>
  <c r="G431" i="8"/>
  <c r="R415" i="8"/>
  <c r="S418" i="8"/>
  <c r="R24" i="5"/>
  <c r="R32" i="5"/>
  <c r="R73" i="5"/>
  <c r="R164" i="4"/>
  <c r="S168" i="4"/>
  <c r="S172" i="4"/>
  <c r="S194" i="4"/>
  <c r="R10" i="8"/>
  <c r="S13" i="8"/>
  <c r="R22" i="8"/>
  <c r="R26" i="8"/>
  <c r="R30" i="8"/>
  <c r="R34" i="8"/>
  <c r="R127" i="8"/>
  <c r="R228" i="8"/>
  <c r="S390" i="8"/>
  <c r="S401" i="8"/>
  <c r="R413" i="8"/>
  <c r="S421" i="8"/>
  <c r="R173" i="5"/>
  <c r="R216" i="10"/>
  <c r="S195" i="8"/>
  <c r="S213" i="8"/>
  <c r="S223" i="8"/>
  <c r="R450" i="8"/>
  <c r="S286" i="8"/>
  <c r="R286" i="8"/>
  <c r="R17" i="4"/>
  <c r="R347" i="8"/>
  <c r="S347" i="8"/>
  <c r="S448" i="8"/>
  <c r="R448" i="8"/>
  <c r="R368" i="8"/>
  <c r="S368" i="8"/>
  <c r="S56" i="8"/>
  <c r="R56" i="8"/>
  <c r="S301" i="8"/>
  <c r="R301" i="8"/>
  <c r="R72" i="4"/>
  <c r="S166" i="4"/>
  <c r="S187" i="4"/>
  <c r="R201" i="4"/>
  <c r="R209" i="4"/>
  <c r="R299" i="4"/>
  <c r="R303" i="4"/>
  <c r="S309" i="4"/>
  <c r="S58" i="8"/>
  <c r="R78" i="8"/>
  <c r="R96" i="8"/>
  <c r="R100" i="8"/>
  <c r="R108" i="8"/>
  <c r="R112" i="8"/>
  <c r="S312" i="8"/>
  <c r="G392" i="8"/>
  <c r="F467" i="20"/>
  <c r="J467" i="20"/>
  <c r="H484" i="20"/>
  <c r="L484" i="20"/>
  <c r="R396" i="2"/>
  <c r="R417" i="2"/>
  <c r="R421" i="2"/>
  <c r="R26" i="5"/>
  <c r="S102" i="10"/>
  <c r="S106" i="10"/>
  <c r="S156" i="10"/>
  <c r="S213" i="7"/>
  <c r="S26" i="4"/>
  <c r="R168" i="4"/>
  <c r="S182" i="4"/>
  <c r="R286" i="4"/>
  <c r="R16" i="8"/>
  <c r="R20" i="8"/>
  <c r="R36" i="8"/>
  <c r="S54" i="8"/>
  <c r="S131" i="8"/>
  <c r="S135" i="8"/>
  <c r="S137" i="8"/>
  <c r="S139" i="8"/>
  <c r="S166" i="8"/>
  <c r="S168" i="8"/>
  <c r="S172" i="8"/>
  <c r="S174" i="8"/>
  <c r="S182" i="8"/>
  <c r="S184" i="8"/>
  <c r="S186" i="8"/>
  <c r="S188" i="8"/>
  <c r="R206" i="8"/>
  <c r="R216" i="8"/>
  <c r="R220" i="8"/>
  <c r="R224" i="8"/>
  <c r="R250" i="8"/>
  <c r="R262" i="8"/>
  <c r="R333" i="8"/>
  <c r="R364" i="8"/>
  <c r="R422" i="8"/>
  <c r="S438" i="8"/>
  <c r="E462" i="20"/>
  <c r="I462" i="20"/>
  <c r="M462" i="20"/>
  <c r="H456" i="20"/>
  <c r="S156" i="2"/>
  <c r="S180" i="2"/>
  <c r="R65" i="5"/>
  <c r="R99" i="10"/>
  <c r="R20" i="4"/>
  <c r="R36" i="4"/>
  <c r="S56" i="4"/>
  <c r="R73" i="4"/>
  <c r="R202" i="4"/>
  <c r="R210" i="4"/>
  <c r="R279" i="4"/>
  <c r="S14" i="8"/>
  <c r="R14" i="8"/>
  <c r="S95" i="8"/>
  <c r="S115" i="8"/>
  <c r="S134" i="8"/>
  <c r="R134" i="8"/>
  <c r="S150" i="8"/>
  <c r="R150" i="8"/>
  <c r="S173" i="8"/>
  <c r="R173" i="8"/>
  <c r="S181" i="8"/>
  <c r="R181" i="8"/>
  <c r="S227" i="8"/>
  <c r="R227" i="8"/>
  <c r="R232" i="8"/>
  <c r="R265" i="8"/>
  <c r="S273" i="8"/>
  <c r="R273" i="8"/>
  <c r="R326" i="8"/>
  <c r="R339" i="8"/>
  <c r="S341" i="8"/>
  <c r="R351" i="8"/>
  <c r="H455" i="20"/>
  <c r="L455" i="20"/>
  <c r="H457" i="20"/>
  <c r="L457" i="20"/>
  <c r="H459" i="20"/>
  <c r="L459" i="20"/>
  <c r="F470" i="20"/>
  <c r="J470" i="20"/>
  <c r="H479" i="20"/>
  <c r="L479" i="20"/>
  <c r="H481" i="20"/>
  <c r="L481" i="20"/>
  <c r="H483" i="20"/>
  <c r="L483" i="20"/>
  <c r="R332" i="2"/>
  <c r="S335" i="2"/>
  <c r="R50" i="2"/>
  <c r="R225" i="5"/>
  <c r="S193" i="10"/>
  <c r="S157" i="7"/>
  <c r="S186" i="7"/>
  <c r="R417" i="8"/>
  <c r="G473" i="20"/>
  <c r="K473" i="20"/>
  <c r="S261" i="8"/>
  <c r="R263" i="2"/>
  <c r="S258" i="8"/>
  <c r="G470" i="20"/>
  <c r="K470" i="20"/>
  <c r="S179" i="4"/>
  <c r="R294" i="4"/>
  <c r="F157" i="4"/>
  <c r="J157" i="4"/>
  <c r="N157" i="4"/>
  <c r="R14" i="4"/>
  <c r="R53" i="4"/>
  <c r="S332" i="8"/>
  <c r="S293" i="4"/>
  <c r="G477" i="20"/>
  <c r="K477" i="20"/>
  <c r="S186" i="4"/>
  <c r="E483" i="20"/>
  <c r="I483" i="20"/>
  <c r="M483" i="20"/>
  <c r="R115" i="8"/>
  <c r="F79" i="4"/>
  <c r="J79" i="4"/>
  <c r="S51" i="4"/>
  <c r="R51" i="4"/>
  <c r="S76" i="4"/>
  <c r="R76" i="4"/>
  <c r="R171" i="4"/>
  <c r="R179" i="4"/>
  <c r="S205" i="4"/>
  <c r="R205" i="4"/>
  <c r="S209" i="4"/>
  <c r="S218" i="4"/>
  <c r="R218" i="4"/>
  <c r="S230" i="4"/>
  <c r="R230" i="4"/>
  <c r="S286" i="4"/>
  <c r="S295" i="4"/>
  <c r="R295" i="4"/>
  <c r="S307" i="4"/>
  <c r="R307" i="4"/>
  <c r="S20" i="8"/>
  <c r="S13" i="4"/>
  <c r="R33" i="4"/>
  <c r="R39" i="4"/>
  <c r="R57" i="4"/>
  <c r="R61" i="4"/>
  <c r="R65" i="4"/>
  <c r="G157" i="4"/>
  <c r="K157" i="4"/>
  <c r="O157" i="4"/>
  <c r="R184" i="4"/>
  <c r="R188" i="4"/>
  <c r="R192" i="4"/>
  <c r="S18" i="8"/>
  <c r="R18" i="8"/>
  <c r="S32" i="8"/>
  <c r="R32" i="8"/>
  <c r="S36" i="8"/>
  <c r="R38" i="8"/>
  <c r="S55" i="8"/>
  <c r="S61" i="8"/>
  <c r="R62" i="8"/>
  <c r="S68" i="8"/>
  <c r="R8" i="4"/>
  <c r="S16" i="4"/>
  <c r="R16" i="4"/>
  <c r="H40" i="4"/>
  <c r="S28" i="4"/>
  <c r="S38" i="4"/>
  <c r="R38" i="4"/>
  <c r="R48" i="4"/>
  <c r="S64" i="4"/>
  <c r="R64" i="4"/>
  <c r="S68" i="4"/>
  <c r="R68" i="4"/>
  <c r="R77" i="4"/>
  <c r="S167" i="4"/>
  <c r="R172" i="4"/>
  <c r="R176" i="4"/>
  <c r="S180" i="4"/>
  <c r="R180" i="4"/>
  <c r="R183" i="4"/>
  <c r="R187" i="4"/>
  <c r="R195" i="4"/>
  <c r="R206" i="4"/>
  <c r="S210" i="4"/>
  <c r="S214" i="4"/>
  <c r="R217" i="4"/>
  <c r="S291" i="4"/>
  <c r="R310" i="4"/>
  <c r="R66" i="8"/>
  <c r="R72" i="8"/>
  <c r="S105" i="8"/>
  <c r="S180" i="8"/>
  <c r="R180" i="8"/>
  <c r="S229" i="8"/>
  <c r="R254" i="8"/>
  <c r="H314" i="8"/>
  <c r="F392" i="8"/>
  <c r="S373" i="8"/>
  <c r="S414" i="8"/>
  <c r="S419" i="8"/>
  <c r="R440" i="8"/>
  <c r="S464" i="8"/>
  <c r="P9" i="24"/>
  <c r="H354" i="20"/>
  <c r="I354" i="20" s="1"/>
  <c r="G7" i="24"/>
  <c r="K7" i="24"/>
  <c r="G9" i="24"/>
  <c r="K9" i="24"/>
  <c r="F11" i="24"/>
  <c r="J11" i="24"/>
  <c r="N11" i="24"/>
  <c r="I14" i="24"/>
  <c r="M14" i="24"/>
  <c r="H19" i="24"/>
  <c r="L19" i="24"/>
  <c r="G25" i="24"/>
  <c r="K25" i="24"/>
  <c r="F26" i="24"/>
  <c r="J26" i="24"/>
  <c r="N26" i="24"/>
  <c r="I28" i="24"/>
  <c r="M28" i="24"/>
  <c r="H29" i="24"/>
  <c r="L29" i="24"/>
  <c r="G31" i="24"/>
  <c r="K31" i="24"/>
  <c r="G33" i="24"/>
  <c r="K33" i="24"/>
  <c r="I36" i="24"/>
  <c r="M36" i="24"/>
  <c r="S72" i="5"/>
  <c r="R89" i="5"/>
  <c r="S128" i="5"/>
  <c r="S227" i="10"/>
  <c r="R100" i="10"/>
  <c r="R50" i="7"/>
  <c r="R66" i="7"/>
  <c r="R90" i="8"/>
  <c r="S104" i="8"/>
  <c r="R104" i="8"/>
  <c r="S133" i="8"/>
  <c r="S145" i="8"/>
  <c r="R145" i="8"/>
  <c r="S167" i="8"/>
  <c r="S209" i="8"/>
  <c r="R209" i="8"/>
  <c r="S211" i="8"/>
  <c r="R211" i="8"/>
  <c r="S219" i="8"/>
  <c r="R219" i="8"/>
  <c r="R223" i="8"/>
  <c r="S243" i="8"/>
  <c r="S245" i="8"/>
  <c r="S257" i="8"/>
  <c r="R257" i="8"/>
  <c r="R270" i="8"/>
  <c r="S292" i="8"/>
  <c r="S298" i="8"/>
  <c r="K392" i="8"/>
  <c r="S366" i="8"/>
  <c r="R370" i="8"/>
  <c r="S372" i="8"/>
  <c r="S376" i="8"/>
  <c r="H431" i="8"/>
  <c r="G470" i="8"/>
  <c r="K470" i="8"/>
  <c r="H7" i="24"/>
  <c r="L7" i="24"/>
  <c r="H9" i="24"/>
  <c r="L9" i="24"/>
  <c r="G11" i="24"/>
  <c r="K11" i="24"/>
  <c r="F14" i="24"/>
  <c r="J14" i="24"/>
  <c r="N14" i="24"/>
  <c r="I22" i="24"/>
  <c r="M22" i="24"/>
  <c r="H25" i="24"/>
  <c r="L25" i="24"/>
  <c r="F28" i="24"/>
  <c r="J28" i="24"/>
  <c r="N28" i="24"/>
  <c r="H31" i="24"/>
  <c r="L31" i="24"/>
  <c r="H33" i="24"/>
  <c r="L33" i="24"/>
  <c r="G35" i="24"/>
  <c r="K35" i="24"/>
  <c r="F36" i="24"/>
  <c r="J36" i="24"/>
  <c r="N36" i="24"/>
  <c r="R93" i="5"/>
  <c r="R50" i="10"/>
  <c r="L14" i="16"/>
  <c r="M17" i="7" s="1"/>
  <c r="R95" i="7"/>
  <c r="R117" i="7"/>
  <c r="R106" i="7"/>
  <c r="I557" i="20"/>
  <c r="J557" i="20" s="1"/>
  <c r="K392" i="2" s="1"/>
  <c r="H11" i="24"/>
  <c r="L11" i="24"/>
  <c r="J19" i="24"/>
  <c r="F22" i="24"/>
  <c r="J22" i="24"/>
  <c r="N22" i="24"/>
  <c r="M31" i="24"/>
  <c r="H35" i="24"/>
  <c r="L35" i="24"/>
  <c r="R165" i="5"/>
  <c r="S12" i="10"/>
  <c r="R108" i="10"/>
  <c r="R129" i="10"/>
  <c r="I144" i="16"/>
  <c r="J152" i="7" s="1"/>
  <c r="R63" i="7"/>
  <c r="R138" i="7"/>
  <c r="R116" i="8"/>
  <c r="R131" i="8"/>
  <c r="S138" i="8"/>
  <c r="R138" i="8"/>
  <c r="S146" i="8"/>
  <c r="S147" i="8"/>
  <c r="S149" i="8"/>
  <c r="S151" i="8"/>
  <c r="S153" i="8"/>
  <c r="R155" i="8"/>
  <c r="R177" i="8"/>
  <c r="S185" i="8"/>
  <c r="R185" i="8"/>
  <c r="S189" i="8"/>
  <c r="S190" i="8"/>
  <c r="S212" i="8"/>
  <c r="R212" i="8"/>
  <c r="R248" i="8"/>
  <c r="R258" i="8"/>
  <c r="S262" i="8"/>
  <c r="S265" i="8"/>
  <c r="S267" i="8"/>
  <c r="S288" i="8"/>
  <c r="R297" i="8"/>
  <c r="R299" i="8"/>
  <c r="F353" i="8"/>
  <c r="S365" i="8"/>
  <c r="I392" i="8"/>
  <c r="M392" i="8"/>
  <c r="R371" i="8"/>
  <c r="R375" i="8"/>
  <c r="S377" i="8"/>
  <c r="R400" i="8"/>
  <c r="F431" i="8"/>
  <c r="R447" i="8"/>
  <c r="R463" i="8"/>
  <c r="L23" i="24"/>
  <c r="P28" i="24"/>
  <c r="R28" i="24" s="1"/>
  <c r="O33" i="24"/>
  <c r="P36" i="24"/>
  <c r="F7" i="24"/>
  <c r="J7" i="24"/>
  <c r="F9" i="24"/>
  <c r="J9" i="24"/>
  <c r="N9" i="24"/>
  <c r="H14" i="24"/>
  <c r="L14" i="24"/>
  <c r="G19" i="24"/>
  <c r="K19" i="24"/>
  <c r="I26" i="24"/>
  <c r="M26" i="24"/>
  <c r="G29" i="24"/>
  <c r="K29" i="24"/>
  <c r="R10" i="5"/>
  <c r="R34" i="5"/>
  <c r="I111" i="19"/>
  <c r="J111" i="19" s="1"/>
  <c r="K113" i="5" s="1"/>
  <c r="R101" i="5"/>
  <c r="H19" i="18"/>
  <c r="I20" i="10" s="1"/>
  <c r="S90" i="10"/>
  <c r="S136" i="10"/>
  <c r="S211" i="10"/>
  <c r="S57" i="7"/>
  <c r="I70" i="16"/>
  <c r="J70" i="16" s="1"/>
  <c r="K74" i="7" s="1"/>
  <c r="R99" i="7"/>
  <c r="R175" i="7"/>
  <c r="S334" i="8"/>
  <c r="R334" i="8"/>
  <c r="S386" i="8"/>
  <c r="R386" i="8"/>
  <c r="S449" i="8"/>
  <c r="R449" i="8"/>
  <c r="N79" i="4"/>
  <c r="R47" i="4"/>
  <c r="S190" i="4"/>
  <c r="S49" i="8"/>
  <c r="R49" i="8"/>
  <c r="J119" i="8"/>
  <c r="S340" i="8"/>
  <c r="R340" i="8"/>
  <c r="S374" i="8"/>
  <c r="R374" i="8"/>
  <c r="S399" i="8"/>
  <c r="R399" i="8"/>
  <c r="S423" i="8"/>
  <c r="R423" i="8"/>
  <c r="L196" i="4"/>
  <c r="S175" i="4"/>
  <c r="R175" i="4"/>
  <c r="S287" i="8"/>
  <c r="R287" i="8"/>
  <c r="S416" i="8"/>
  <c r="R416" i="8"/>
  <c r="H196" i="4"/>
  <c r="I311" i="4"/>
  <c r="F158" i="8"/>
  <c r="S127" i="8"/>
  <c r="I275" i="8"/>
  <c r="M275" i="8"/>
  <c r="L275" i="8"/>
  <c r="H353" i="8"/>
  <c r="L353" i="8"/>
  <c r="S439" i="8"/>
  <c r="R439" i="8"/>
  <c r="S191" i="4"/>
  <c r="R191" i="4"/>
  <c r="G40" i="8"/>
  <c r="K40" i="8"/>
  <c r="O40" i="8"/>
  <c r="S300" i="8"/>
  <c r="R300" i="8"/>
  <c r="S346" i="8"/>
  <c r="R346" i="8"/>
  <c r="S442" i="8"/>
  <c r="R442" i="8"/>
  <c r="S20" i="4"/>
  <c r="S184" i="4"/>
  <c r="H233" i="4"/>
  <c r="L233" i="4"/>
  <c r="S222" i="4"/>
  <c r="M311" i="4"/>
  <c r="S282" i="4"/>
  <c r="R282" i="4"/>
  <c r="S285" i="4"/>
  <c r="S287" i="4"/>
  <c r="S294" i="4"/>
  <c r="S299" i="4"/>
  <c r="H40" i="8"/>
  <c r="L40" i="8"/>
  <c r="S16" i="8"/>
  <c r="S17" i="8"/>
  <c r="S22" i="8"/>
  <c r="S30" i="8"/>
  <c r="S38" i="8"/>
  <c r="P80" i="8"/>
  <c r="Q80" i="8" s="1"/>
  <c r="I80" i="8"/>
  <c r="M80" i="8"/>
  <c r="S71" i="8"/>
  <c r="R71" i="8"/>
  <c r="S78" i="8"/>
  <c r="S87" i="8"/>
  <c r="S96" i="8"/>
  <c r="S97" i="8"/>
  <c r="S108" i="8"/>
  <c r="S109" i="8"/>
  <c r="S116" i="8"/>
  <c r="S117" i="8"/>
  <c r="R137" i="8"/>
  <c r="S142" i="8"/>
  <c r="S143" i="8"/>
  <c r="R149" i="8"/>
  <c r="S155" i="8"/>
  <c r="S156" i="8"/>
  <c r="F197" i="8"/>
  <c r="R170" i="8"/>
  <c r="R172" i="8"/>
  <c r="S177" i="8"/>
  <c r="S178" i="8"/>
  <c r="R184" i="8"/>
  <c r="S192" i="8"/>
  <c r="R192" i="8"/>
  <c r="S205" i="8"/>
  <c r="R205" i="8"/>
  <c r="S216" i="8"/>
  <c r="S217" i="8"/>
  <c r="S224" i="8"/>
  <c r="S225" i="8"/>
  <c r="S231" i="8"/>
  <c r="R231" i="8"/>
  <c r="S248" i="8"/>
  <c r="S270" i="8"/>
  <c r="S271" i="8"/>
  <c r="S299" i="8"/>
  <c r="I353" i="8"/>
  <c r="M353" i="8"/>
  <c r="S351" i="8"/>
  <c r="S370" i="8"/>
  <c r="R385" i="8"/>
  <c r="I431" i="8"/>
  <c r="M431" i="8"/>
  <c r="S422" i="8"/>
  <c r="L40" i="4"/>
  <c r="S71" i="4"/>
  <c r="M157" i="4"/>
  <c r="I157" i="4"/>
  <c r="S174" i="4"/>
  <c r="G197" i="8"/>
  <c r="K197" i="8"/>
  <c r="I197" i="8"/>
  <c r="M197" i="8"/>
  <c r="I236" i="8"/>
  <c r="M236" i="8"/>
  <c r="S263" i="8"/>
  <c r="I314" i="8"/>
  <c r="M314" i="8"/>
  <c r="R369" i="8"/>
  <c r="J431" i="8"/>
  <c r="N431" i="8"/>
  <c r="E177" i="20"/>
  <c r="E478" i="20" s="1"/>
  <c r="I177" i="20"/>
  <c r="I478" i="20" s="1"/>
  <c r="M177" i="20"/>
  <c r="M478" i="20" s="1"/>
  <c r="N156" i="20"/>
  <c r="N457" i="20" s="1"/>
  <c r="N177" i="20"/>
  <c r="N478" i="20" s="1"/>
  <c r="I152" i="2"/>
  <c r="I292" i="20"/>
  <c r="J292" i="20" s="1"/>
  <c r="K152" i="2" s="1"/>
  <c r="S14" i="4"/>
  <c r="S48" i="4"/>
  <c r="S60" i="4"/>
  <c r="R60" i="4"/>
  <c r="S65" i="4"/>
  <c r="S72" i="4"/>
  <c r="S77" i="4"/>
  <c r="S170" i="4"/>
  <c r="S176" i="4"/>
  <c r="S188" i="4"/>
  <c r="S192" i="4"/>
  <c r="S206" i="4"/>
  <c r="S221" i="4"/>
  <c r="R221" i="4"/>
  <c r="S224" i="4"/>
  <c r="S226" i="4"/>
  <c r="S283" i="4"/>
  <c r="S298" i="4"/>
  <c r="R298" i="4"/>
  <c r="S301" i="4"/>
  <c r="S303" i="4"/>
  <c r="S310" i="4"/>
  <c r="S10" i="8"/>
  <c r="S15" i="8"/>
  <c r="S26" i="8"/>
  <c r="S34" i="8"/>
  <c r="S48" i="8"/>
  <c r="R54" i="8"/>
  <c r="R57" i="8"/>
  <c r="R68" i="8"/>
  <c r="S90" i="8"/>
  <c r="S91" i="8"/>
  <c r="S100" i="8"/>
  <c r="S107" i="8"/>
  <c r="R107" i="8"/>
  <c r="S112" i="8"/>
  <c r="S113" i="8"/>
  <c r="S128" i="8"/>
  <c r="S129" i="8"/>
  <c r="R133" i="8"/>
  <c r="S141" i="8"/>
  <c r="R141" i="8"/>
  <c r="R153" i="8"/>
  <c r="R166" i="8"/>
  <c r="S176" i="8"/>
  <c r="R176" i="8"/>
  <c r="R188" i="8"/>
  <c r="S206" i="8"/>
  <c r="S207" i="8"/>
  <c r="S215" i="8"/>
  <c r="R215" i="8"/>
  <c r="S220" i="8"/>
  <c r="S221" i="8"/>
  <c r="S232" i="8"/>
  <c r="S233" i="8"/>
  <c r="S247" i="8"/>
  <c r="R247" i="8"/>
  <c r="S254" i="8"/>
  <c r="S255" i="8"/>
  <c r="R261" i="8"/>
  <c r="S269" i="8"/>
  <c r="R269" i="8"/>
  <c r="R307" i="8"/>
  <c r="S327" i="8"/>
  <c r="S338" i="8"/>
  <c r="R338" i="8"/>
  <c r="L392" i="8"/>
  <c r="H392" i="8"/>
  <c r="K431" i="8"/>
  <c r="H470" i="8"/>
  <c r="L470" i="8"/>
  <c r="N169" i="20"/>
  <c r="N470" i="20" s="1"/>
  <c r="F177" i="20"/>
  <c r="F478" i="20" s="1"/>
  <c r="J177" i="20"/>
  <c r="J478" i="20" s="1"/>
  <c r="N183" i="20"/>
  <c r="N484" i="20" s="1"/>
  <c r="I138" i="2"/>
  <c r="I278" i="20"/>
  <c r="J138" i="2" s="1"/>
  <c r="S270" i="2"/>
  <c r="I150" i="19"/>
  <c r="S291" i="2"/>
  <c r="I498" i="20"/>
  <c r="S88" i="5"/>
  <c r="I216" i="20"/>
  <c r="J74" i="2" s="1"/>
  <c r="S68" i="5"/>
  <c r="I72" i="19"/>
  <c r="J72" i="19" s="1"/>
  <c r="K74" i="5" s="1"/>
  <c r="R57" i="5"/>
  <c r="R189" i="5"/>
  <c r="R111" i="10"/>
  <c r="S73" i="7"/>
  <c r="S61" i="7"/>
  <c r="S207" i="10"/>
  <c r="R103" i="7"/>
  <c r="R61" i="5"/>
  <c r="R69" i="5"/>
  <c r="R113" i="5"/>
  <c r="R149" i="5"/>
  <c r="I145" i="18"/>
  <c r="J145" i="18" s="1"/>
  <c r="K151" i="10" s="1"/>
  <c r="R212" i="10"/>
  <c r="S215" i="10"/>
  <c r="R37" i="10"/>
  <c r="S69" i="10"/>
  <c r="R92" i="10"/>
  <c r="R153" i="10"/>
  <c r="R228" i="10"/>
  <c r="M22" i="7"/>
  <c r="K19" i="16"/>
  <c r="L22" i="7" s="1"/>
  <c r="R87" i="7"/>
  <c r="S52" i="5"/>
  <c r="R133" i="5"/>
  <c r="S172" i="5"/>
  <c r="R217" i="5"/>
  <c r="S8" i="10"/>
  <c r="R51" i="10"/>
  <c r="R79" i="7"/>
  <c r="S215" i="7"/>
  <c r="S227" i="7"/>
  <c r="R11" i="7"/>
  <c r="S34" i="7"/>
  <c r="R67" i="7"/>
  <c r="R91" i="7"/>
  <c r="R113" i="7"/>
  <c r="R130" i="7"/>
  <c r="S133" i="7"/>
  <c r="S141" i="7"/>
  <c r="S194" i="7"/>
  <c r="S225" i="7"/>
  <c r="R228" i="7"/>
  <c r="R230" i="7"/>
  <c r="R15" i="7"/>
  <c r="S170" i="7"/>
  <c r="R88" i="10"/>
  <c r="R166" i="10"/>
  <c r="R31" i="7"/>
  <c r="S65" i="7"/>
  <c r="I219" i="16"/>
  <c r="J230" i="7" s="1"/>
  <c r="J236" i="7" s="1"/>
  <c r="R74" i="7"/>
  <c r="R142" i="7"/>
  <c r="R150" i="7"/>
  <c r="R191" i="7"/>
  <c r="S211" i="7"/>
  <c r="R157" i="2"/>
  <c r="R49" i="2"/>
  <c r="R53" i="2"/>
  <c r="R165" i="2"/>
  <c r="R384" i="2"/>
  <c r="S387" i="2"/>
  <c r="R89" i="2"/>
  <c r="R376" i="2"/>
  <c r="R169" i="2"/>
  <c r="S192" i="2"/>
  <c r="R218" i="2"/>
  <c r="S408" i="2"/>
  <c r="R57" i="2"/>
  <c r="S72" i="2"/>
  <c r="R409" i="2"/>
  <c r="R427" i="2"/>
  <c r="S104" i="2"/>
  <c r="S347" i="2"/>
  <c r="S116" i="2"/>
  <c r="R328" i="2"/>
  <c r="R356" i="2"/>
  <c r="S434" i="2"/>
  <c r="R77" i="2"/>
  <c r="R101" i="2"/>
  <c r="R352" i="2"/>
  <c r="S355" i="2"/>
  <c r="R368" i="2"/>
  <c r="R392" i="2"/>
  <c r="R133" i="2"/>
  <c r="R141" i="2"/>
  <c r="R189" i="2"/>
  <c r="S367" i="2"/>
  <c r="R431" i="2"/>
  <c r="R113" i="2"/>
  <c r="P41" i="5"/>
  <c r="R208" i="10"/>
  <c r="S136" i="5"/>
  <c r="K79" i="4"/>
  <c r="G79" i="4"/>
  <c r="S57" i="4"/>
  <c r="M233" i="4"/>
  <c r="F80" i="8"/>
  <c r="S253" i="8"/>
  <c r="R253" i="8"/>
  <c r="R292" i="8"/>
  <c r="R331" i="8"/>
  <c r="N80" i="5"/>
  <c r="H79" i="10"/>
  <c r="M196" i="4"/>
  <c r="I196" i="4"/>
  <c r="I233" i="4"/>
  <c r="J158" i="8"/>
  <c r="F40" i="8"/>
  <c r="N40" i="8"/>
  <c r="J80" i="8"/>
  <c r="N80" i="8"/>
  <c r="G275" i="8"/>
  <c r="K275" i="8"/>
  <c r="G314" i="8"/>
  <c r="K314" i="8"/>
  <c r="L314" i="8"/>
  <c r="G353" i="8"/>
  <c r="F233" i="4"/>
  <c r="N233" i="4"/>
  <c r="F119" i="8"/>
  <c r="O40" i="4"/>
  <c r="Q23" i="4" s="1"/>
  <c r="G40" i="4"/>
  <c r="K40" i="4"/>
  <c r="S178" i="4"/>
  <c r="H311" i="4"/>
  <c r="L311" i="4"/>
  <c r="S101" i="8"/>
  <c r="H79" i="4"/>
  <c r="L79" i="4"/>
  <c r="G196" i="4"/>
  <c r="K196" i="4"/>
  <c r="O196" i="4"/>
  <c r="Q165" i="4" s="1"/>
  <c r="J40" i="8"/>
  <c r="J197" i="8"/>
  <c r="H275" i="8"/>
  <c r="O197" i="7"/>
  <c r="Q192" i="7" s="1"/>
  <c r="M236" i="7"/>
  <c r="G235" i="4"/>
  <c r="I277" i="8"/>
  <c r="G81" i="4"/>
  <c r="S80" i="4"/>
  <c r="R80" i="4"/>
  <c r="O81" i="4"/>
  <c r="N42" i="8"/>
  <c r="J82" i="8"/>
  <c r="R120" i="8"/>
  <c r="S120" i="8"/>
  <c r="O121" i="8"/>
  <c r="G199" i="8"/>
  <c r="N238" i="8"/>
  <c r="M277" i="8"/>
  <c r="M316" i="8"/>
  <c r="I394" i="8"/>
  <c r="J199" i="2"/>
  <c r="L81" i="4"/>
  <c r="K121" i="8"/>
  <c r="R159" i="8"/>
  <c r="S159" i="8"/>
  <c r="O160" i="8"/>
  <c r="I316" i="8"/>
  <c r="L433" i="8"/>
  <c r="H81" i="4"/>
  <c r="K235" i="4"/>
  <c r="N82" i="8"/>
  <c r="G160" i="8"/>
  <c r="K199" i="8"/>
  <c r="R234" i="4"/>
  <c r="O235" i="4"/>
  <c r="S234" i="4"/>
  <c r="J42" i="8"/>
  <c r="J238" i="8"/>
  <c r="K81" i="4"/>
  <c r="N235" i="4"/>
  <c r="G121" i="8"/>
  <c r="K160" i="8"/>
  <c r="R198" i="8"/>
  <c r="S198" i="8"/>
  <c r="O199" i="8"/>
  <c r="H433" i="8"/>
  <c r="L279" i="2"/>
  <c r="I42" i="8"/>
  <c r="M42" i="8"/>
  <c r="I82" i="8"/>
  <c r="M82" i="8"/>
  <c r="J121" i="8"/>
  <c r="N121" i="8"/>
  <c r="J160" i="8"/>
  <c r="N160" i="8"/>
  <c r="J199" i="8"/>
  <c r="N199" i="8"/>
  <c r="I238" i="8"/>
  <c r="M238" i="8"/>
  <c r="H277" i="8"/>
  <c r="L277" i="8"/>
  <c r="H316" i="8"/>
  <c r="L316" i="8"/>
  <c r="H394" i="8"/>
  <c r="G433" i="8"/>
  <c r="K433" i="8"/>
  <c r="S432" i="8"/>
  <c r="R432" i="8"/>
  <c r="O433" i="8"/>
  <c r="G506" i="8"/>
  <c r="S471" i="8"/>
  <c r="R471" i="8"/>
  <c r="H279" i="2"/>
  <c r="M319" i="2"/>
  <c r="J199" i="5"/>
  <c r="I81" i="4"/>
  <c r="M81" i="4"/>
  <c r="H235" i="4"/>
  <c r="L235" i="4"/>
  <c r="G42" i="8"/>
  <c r="K42" i="8"/>
  <c r="O42" i="8"/>
  <c r="G82" i="8"/>
  <c r="K82" i="8"/>
  <c r="O82" i="8"/>
  <c r="H121" i="8"/>
  <c r="L121" i="8"/>
  <c r="H160" i="8"/>
  <c r="L160" i="8"/>
  <c r="H199" i="8"/>
  <c r="L199" i="8"/>
  <c r="G238" i="8"/>
  <c r="K238" i="8"/>
  <c r="O238" i="8"/>
  <c r="R237" i="8"/>
  <c r="S237" i="8"/>
  <c r="J277" i="8"/>
  <c r="N277" i="8"/>
  <c r="J316" i="8"/>
  <c r="N316" i="8"/>
  <c r="J394" i="8"/>
  <c r="I433" i="8"/>
  <c r="M433" i="8"/>
  <c r="N199" i="2"/>
  <c r="J81" i="4"/>
  <c r="N81" i="4"/>
  <c r="I235" i="4"/>
  <c r="M235" i="4"/>
  <c r="H42" i="8"/>
  <c r="L42" i="8"/>
  <c r="S41" i="8"/>
  <c r="P42" i="8"/>
  <c r="R41" i="8"/>
  <c r="H82" i="8"/>
  <c r="L82" i="8"/>
  <c r="S81" i="8"/>
  <c r="P82" i="8"/>
  <c r="R81" i="8"/>
  <c r="I121" i="8"/>
  <c r="M121" i="8"/>
  <c r="I160" i="8"/>
  <c r="M160" i="8"/>
  <c r="I199" i="8"/>
  <c r="M199" i="8"/>
  <c r="H238" i="8"/>
  <c r="L238" i="8"/>
  <c r="G277" i="8"/>
  <c r="K277" i="8"/>
  <c r="O277" i="8"/>
  <c r="S276" i="8"/>
  <c r="R276" i="8"/>
  <c r="G316" i="8"/>
  <c r="K316" i="8"/>
  <c r="O316" i="8"/>
  <c r="S315" i="8"/>
  <c r="R315" i="8"/>
  <c r="G394" i="8"/>
  <c r="S393" i="8"/>
  <c r="R393" i="8"/>
  <c r="J433" i="8"/>
  <c r="N433" i="8"/>
  <c r="I319" i="2"/>
  <c r="G199" i="2"/>
  <c r="K199" i="2"/>
  <c r="R198" i="2"/>
  <c r="O199" i="2"/>
  <c r="S198" i="2"/>
  <c r="I279" i="2"/>
  <c r="M279" i="2"/>
  <c r="J319" i="2"/>
  <c r="N319" i="2"/>
  <c r="N199" i="5"/>
  <c r="H198" i="10"/>
  <c r="H199" i="2"/>
  <c r="L199" i="2"/>
  <c r="J279" i="2"/>
  <c r="N279" i="2"/>
  <c r="G319" i="2"/>
  <c r="K319" i="2"/>
  <c r="S318" i="2"/>
  <c r="R318" i="2"/>
  <c r="L198" i="10"/>
  <c r="I199" i="2"/>
  <c r="M199" i="2"/>
  <c r="G279" i="2"/>
  <c r="K279" i="2"/>
  <c r="O279" i="2"/>
  <c r="S278" i="2"/>
  <c r="R278" i="2"/>
  <c r="H319" i="2"/>
  <c r="L319" i="2"/>
  <c r="S198" i="5"/>
  <c r="G199" i="5"/>
  <c r="K199" i="5"/>
  <c r="R198" i="5"/>
  <c r="O199" i="5"/>
  <c r="I198" i="10"/>
  <c r="M198" i="10"/>
  <c r="H199" i="5"/>
  <c r="L199" i="5"/>
  <c r="J198" i="10"/>
  <c r="N198" i="10"/>
  <c r="I199" i="5"/>
  <c r="M199" i="5"/>
  <c r="G198" i="10"/>
  <c r="K198" i="10"/>
  <c r="O198" i="10"/>
  <c r="S197" i="10"/>
  <c r="R197" i="10"/>
  <c r="S411" i="2"/>
  <c r="R411" i="2"/>
  <c r="R473" i="8"/>
  <c r="S473" i="8"/>
  <c r="R19" i="4"/>
  <c r="S25" i="4"/>
  <c r="R25" i="4"/>
  <c r="R55" i="4"/>
  <c r="R63" i="4"/>
  <c r="R208" i="4"/>
  <c r="R216" i="4"/>
  <c r="R37" i="8"/>
  <c r="S37" i="8"/>
  <c r="R130" i="8"/>
  <c r="S130" i="8"/>
  <c r="R264" i="8"/>
  <c r="S264" i="8"/>
  <c r="R323" i="8"/>
  <c r="S323" i="8"/>
  <c r="R407" i="8"/>
  <c r="S407" i="8"/>
  <c r="R455" i="8"/>
  <c r="S455" i="8"/>
  <c r="R466" i="8"/>
  <c r="S466" i="8"/>
  <c r="S93" i="2"/>
  <c r="R93" i="2"/>
  <c r="S97" i="2"/>
  <c r="R97" i="2"/>
  <c r="S127" i="2"/>
  <c r="R127" i="2"/>
  <c r="S191" i="2"/>
  <c r="R191" i="2"/>
  <c r="S111" i="2"/>
  <c r="R111" i="2"/>
  <c r="N237" i="2"/>
  <c r="S290" i="2"/>
  <c r="R290" i="2"/>
  <c r="S331" i="2"/>
  <c r="F359" i="2"/>
  <c r="R331" i="2"/>
  <c r="S415" i="2"/>
  <c r="R415" i="2"/>
  <c r="S57" i="10"/>
  <c r="S231" i="7"/>
  <c r="S9" i="4"/>
  <c r="F40" i="4"/>
  <c r="J40" i="4"/>
  <c r="M40" i="4"/>
  <c r="S18" i="4"/>
  <c r="R18" i="4"/>
  <c r="S19" i="4"/>
  <c r="R28" i="4"/>
  <c r="R30" i="4"/>
  <c r="I79" i="4"/>
  <c r="M79" i="4"/>
  <c r="S47" i="4"/>
  <c r="S54" i="4"/>
  <c r="R54" i="4"/>
  <c r="S55" i="4"/>
  <c r="S62" i="4"/>
  <c r="R62" i="4"/>
  <c r="S63" i="4"/>
  <c r="S70" i="4"/>
  <c r="R70" i="4"/>
  <c r="S78" i="4"/>
  <c r="R78" i="4"/>
  <c r="H157" i="4"/>
  <c r="L157" i="4"/>
  <c r="R170" i="4"/>
  <c r="R178" i="4"/>
  <c r="R186" i="4"/>
  <c r="R194" i="4"/>
  <c r="S201" i="4"/>
  <c r="S207" i="4"/>
  <c r="R207" i="4"/>
  <c r="S208" i="4"/>
  <c r="S215" i="4"/>
  <c r="R215" i="4"/>
  <c r="S216" i="4"/>
  <c r="S223" i="4"/>
  <c r="R223" i="4"/>
  <c r="S231" i="4"/>
  <c r="R231" i="4"/>
  <c r="S284" i="4"/>
  <c r="R284" i="4"/>
  <c r="S292" i="4"/>
  <c r="R292" i="4"/>
  <c r="S300" i="4"/>
  <c r="R300" i="4"/>
  <c r="S308" i="4"/>
  <c r="R308" i="4"/>
  <c r="I40" i="8"/>
  <c r="M40" i="8"/>
  <c r="P40" i="8"/>
  <c r="Q27" i="8" s="1"/>
  <c r="R9" i="8"/>
  <c r="R17" i="8"/>
  <c r="R19" i="8"/>
  <c r="S19" i="8"/>
  <c r="R27" i="8"/>
  <c r="S27" i="8"/>
  <c r="R35" i="8"/>
  <c r="S35" i="8"/>
  <c r="O80" i="8"/>
  <c r="G80" i="8"/>
  <c r="K80" i="8"/>
  <c r="R77" i="8"/>
  <c r="S77" i="8"/>
  <c r="R88" i="8"/>
  <c r="S88" i="8"/>
  <c r="I119" i="8"/>
  <c r="M119" i="8"/>
  <c r="R94" i="8"/>
  <c r="S94" i="8"/>
  <c r="R110" i="8"/>
  <c r="S110" i="8"/>
  <c r="G158" i="8"/>
  <c r="K158" i="8"/>
  <c r="R126" i="8"/>
  <c r="O158" i="8"/>
  <c r="Q130" i="8" s="1"/>
  <c r="S126" i="8"/>
  <c r="I158" i="8"/>
  <c r="M158" i="8"/>
  <c r="R148" i="8"/>
  <c r="S148" i="8"/>
  <c r="N158" i="8"/>
  <c r="H197" i="8"/>
  <c r="L197" i="8"/>
  <c r="R183" i="8"/>
  <c r="S183" i="8"/>
  <c r="R196" i="8"/>
  <c r="S196" i="8"/>
  <c r="H236" i="8"/>
  <c r="L236" i="8"/>
  <c r="R218" i="8"/>
  <c r="S218" i="8"/>
  <c r="R234" i="8"/>
  <c r="S234" i="8"/>
  <c r="F275" i="8"/>
  <c r="J275" i="8"/>
  <c r="N275" i="8"/>
  <c r="R243" i="8"/>
  <c r="R260" i="8"/>
  <c r="S260" i="8"/>
  <c r="R291" i="8"/>
  <c r="S291" i="8"/>
  <c r="J392" i="8"/>
  <c r="N392" i="8"/>
  <c r="R403" i="8"/>
  <c r="S403" i="8"/>
  <c r="S444" i="8"/>
  <c r="R456" i="8"/>
  <c r="S456" i="8"/>
  <c r="R467" i="8"/>
  <c r="S467" i="8"/>
  <c r="N173" i="20"/>
  <c r="N474" i="20" s="1"/>
  <c r="R100" i="2"/>
  <c r="R132" i="2"/>
  <c r="S132" i="2"/>
  <c r="S149" i="2"/>
  <c r="S171" i="2"/>
  <c r="R171" i="2"/>
  <c r="R233" i="2"/>
  <c r="G119" i="2"/>
  <c r="S87" i="2"/>
  <c r="R87" i="2"/>
  <c r="S91" i="2"/>
  <c r="R91" i="2"/>
  <c r="S99" i="2"/>
  <c r="R99" i="2"/>
  <c r="R129" i="2"/>
  <c r="I197" i="2"/>
  <c r="M197" i="2"/>
  <c r="R206" i="2"/>
  <c r="S269" i="2"/>
  <c r="R269" i="2"/>
  <c r="R275" i="2"/>
  <c r="S370" i="2"/>
  <c r="R370" i="2"/>
  <c r="F236" i="5"/>
  <c r="S169" i="10"/>
  <c r="S94" i="7"/>
  <c r="R9" i="4"/>
  <c r="R13" i="4"/>
  <c r="S165" i="4"/>
  <c r="R165" i="4"/>
  <c r="S173" i="4"/>
  <c r="R173" i="4"/>
  <c r="S181" i="4"/>
  <c r="R181" i="4"/>
  <c r="R224" i="4"/>
  <c r="R232" i="4"/>
  <c r="R293" i="4"/>
  <c r="R29" i="8"/>
  <c r="S29" i="8"/>
  <c r="R60" i="8"/>
  <c r="S60" i="8"/>
  <c r="R79" i="8"/>
  <c r="S79" i="8"/>
  <c r="R92" i="8"/>
  <c r="S92" i="8"/>
  <c r="R98" i="8"/>
  <c r="S98" i="8"/>
  <c r="R136" i="8"/>
  <c r="S136" i="8"/>
  <c r="R165" i="8"/>
  <c r="O197" i="8"/>
  <c r="Q165" i="8" s="1"/>
  <c r="S165" i="8"/>
  <c r="N197" i="8"/>
  <c r="S143" i="2"/>
  <c r="R143" i="2"/>
  <c r="S329" i="2"/>
  <c r="R329" i="2"/>
  <c r="S196" i="2"/>
  <c r="R11" i="4"/>
  <c r="R59" i="4"/>
  <c r="R75" i="4"/>
  <c r="S185" i="4"/>
  <c r="R185" i="4"/>
  <c r="R228" i="4"/>
  <c r="F311" i="4"/>
  <c r="J311" i="4"/>
  <c r="N311" i="4"/>
  <c r="R281" i="4"/>
  <c r="R289" i="4"/>
  <c r="R297" i="4"/>
  <c r="R305" i="4"/>
  <c r="S9" i="8"/>
  <c r="R11" i="8"/>
  <c r="R25" i="8"/>
  <c r="S25" i="8"/>
  <c r="R33" i="8"/>
  <c r="S33" i="8"/>
  <c r="R51" i="8"/>
  <c r="S51" i="8"/>
  <c r="H80" i="8"/>
  <c r="L80" i="8"/>
  <c r="G119" i="8"/>
  <c r="K119" i="8"/>
  <c r="S103" i="8"/>
  <c r="R106" i="8"/>
  <c r="S106" i="8"/>
  <c r="N119" i="8"/>
  <c r="H158" i="8"/>
  <c r="L158" i="8"/>
  <c r="R144" i="8"/>
  <c r="S144" i="8"/>
  <c r="R157" i="8"/>
  <c r="S157" i="8"/>
  <c r="S170" i="8"/>
  <c r="R179" i="8"/>
  <c r="S179" i="8"/>
  <c r="F236" i="8"/>
  <c r="J236" i="8"/>
  <c r="N236" i="8"/>
  <c r="R208" i="8"/>
  <c r="S208" i="8"/>
  <c r="R214" i="8"/>
  <c r="S214" i="8"/>
  <c r="R230" i="8"/>
  <c r="S230" i="8"/>
  <c r="R256" i="8"/>
  <c r="S256" i="8"/>
  <c r="R272" i="8"/>
  <c r="S272" i="8"/>
  <c r="R305" i="8"/>
  <c r="S305" i="8"/>
  <c r="N353" i="8"/>
  <c r="S331" i="8"/>
  <c r="R336" i="8"/>
  <c r="S336" i="8"/>
  <c r="R383" i="8"/>
  <c r="S383" i="8"/>
  <c r="R405" i="8"/>
  <c r="S405" i="8"/>
  <c r="R429" i="8"/>
  <c r="S429" i="8"/>
  <c r="O431" i="8"/>
  <c r="Q407" i="8" s="1"/>
  <c r="I470" i="8"/>
  <c r="M470" i="8"/>
  <c r="R453" i="8"/>
  <c r="S453" i="8"/>
  <c r="R457" i="8"/>
  <c r="S457" i="8"/>
  <c r="R461" i="8"/>
  <c r="S461" i="8"/>
  <c r="R468" i="8"/>
  <c r="S468" i="8"/>
  <c r="S59" i="2"/>
  <c r="R59" i="2"/>
  <c r="S75" i="2"/>
  <c r="R75" i="2"/>
  <c r="S107" i="2"/>
  <c r="R107" i="2"/>
  <c r="I254" i="20"/>
  <c r="I113" i="2"/>
  <c r="S135" i="2"/>
  <c r="R135" i="2"/>
  <c r="S142" i="2"/>
  <c r="R142" i="2"/>
  <c r="S145" i="2"/>
  <c r="R145" i="2"/>
  <c r="S166" i="2"/>
  <c r="R166" i="2"/>
  <c r="R172" i="2"/>
  <c r="S177" i="2"/>
  <c r="R177" i="2"/>
  <c r="S186" i="2"/>
  <c r="R186" i="2"/>
  <c r="S193" i="2"/>
  <c r="R193" i="2"/>
  <c r="R217" i="2"/>
  <c r="S217" i="2"/>
  <c r="S226" i="2"/>
  <c r="R226" i="2"/>
  <c r="J231" i="2"/>
  <c r="J368" i="20"/>
  <c r="K231" i="2" s="1"/>
  <c r="F277" i="2"/>
  <c r="J277" i="2"/>
  <c r="N277" i="2"/>
  <c r="R251" i="2"/>
  <c r="S252" i="2"/>
  <c r="R252" i="2"/>
  <c r="S302" i="2"/>
  <c r="R302" i="2"/>
  <c r="S306" i="2"/>
  <c r="R306" i="2"/>
  <c r="S310" i="2"/>
  <c r="R310" i="2"/>
  <c r="S314" i="2"/>
  <c r="R314" i="2"/>
  <c r="S374" i="2"/>
  <c r="R374" i="2"/>
  <c r="R379" i="2"/>
  <c r="S379" i="2"/>
  <c r="R391" i="2"/>
  <c r="S391" i="2"/>
  <c r="S393" i="2"/>
  <c r="R393" i="2"/>
  <c r="S418" i="2"/>
  <c r="R418" i="2"/>
  <c r="S103" i="2"/>
  <c r="R103" i="2"/>
  <c r="S172" i="2"/>
  <c r="S261" i="2"/>
  <c r="R261" i="2"/>
  <c r="G277" i="2"/>
  <c r="S286" i="2"/>
  <c r="R286" i="2"/>
  <c r="S350" i="2"/>
  <c r="R350" i="2"/>
  <c r="S358" i="2"/>
  <c r="R358" i="2"/>
  <c r="G398" i="2"/>
  <c r="S366" i="2"/>
  <c r="R366" i="2"/>
  <c r="O398" i="2"/>
  <c r="Q381" i="2" s="1"/>
  <c r="S419" i="2"/>
  <c r="R419" i="2"/>
  <c r="G119" i="5"/>
  <c r="S95" i="5"/>
  <c r="R95" i="5"/>
  <c r="L158" i="5"/>
  <c r="S134" i="5"/>
  <c r="R134" i="5"/>
  <c r="S137" i="5"/>
  <c r="R137" i="5"/>
  <c r="R140" i="5"/>
  <c r="S140" i="5"/>
  <c r="S141" i="5"/>
  <c r="R141" i="5"/>
  <c r="S142" i="5"/>
  <c r="R142" i="5"/>
  <c r="R144" i="5"/>
  <c r="S144" i="5"/>
  <c r="S145" i="5"/>
  <c r="R145" i="5"/>
  <c r="I197" i="5"/>
  <c r="S196" i="5"/>
  <c r="M236" i="5"/>
  <c r="S205" i="5"/>
  <c r="R205" i="5"/>
  <c r="S213" i="5"/>
  <c r="R213" i="5"/>
  <c r="R216" i="5"/>
  <c r="S216" i="5"/>
  <c r="S218" i="5"/>
  <c r="R218" i="5"/>
  <c r="S221" i="5"/>
  <c r="R221" i="5"/>
  <c r="S226" i="5"/>
  <c r="R226" i="5"/>
  <c r="J230" i="5"/>
  <c r="J225" i="19"/>
  <c r="K230" i="5" s="1"/>
  <c r="S63" i="5"/>
  <c r="R63" i="5"/>
  <c r="S234" i="10"/>
  <c r="R234" i="10"/>
  <c r="S61" i="10"/>
  <c r="S73" i="10"/>
  <c r="S164" i="10"/>
  <c r="R164" i="10"/>
  <c r="O196" i="10"/>
  <c r="Q168" i="10" s="1"/>
  <c r="S206" i="10"/>
  <c r="R206" i="10"/>
  <c r="S209" i="7"/>
  <c r="S52" i="7"/>
  <c r="R52" i="7"/>
  <c r="R71" i="4"/>
  <c r="O79" i="4"/>
  <c r="Q80" i="4" s="1"/>
  <c r="S189" i="4"/>
  <c r="R189" i="4"/>
  <c r="R285" i="4"/>
  <c r="R301" i="4"/>
  <c r="R309" i="4"/>
  <c r="R15" i="8"/>
  <c r="R21" i="8"/>
  <c r="S21" i="8"/>
  <c r="R64" i="8"/>
  <c r="S64" i="8"/>
  <c r="R76" i="8"/>
  <c r="S76" i="8"/>
  <c r="R114" i="8"/>
  <c r="S114" i="8"/>
  <c r="R152" i="8"/>
  <c r="S152" i="8"/>
  <c r="R187" i="8"/>
  <c r="S187" i="8"/>
  <c r="R222" i="8"/>
  <c r="S222" i="8"/>
  <c r="O470" i="8"/>
  <c r="Q456" i="8" s="1"/>
  <c r="S51" i="2"/>
  <c r="R51" i="2"/>
  <c r="S71" i="2"/>
  <c r="R71" i="2"/>
  <c r="S114" i="2"/>
  <c r="R114" i="2"/>
  <c r="R156" i="2"/>
  <c r="R205" i="2"/>
  <c r="O237" i="2"/>
  <c r="Q233" i="2" s="1"/>
  <c r="S205" i="2"/>
  <c r="S220" i="2"/>
  <c r="R220" i="2"/>
  <c r="S262" i="2"/>
  <c r="S265" i="2"/>
  <c r="R265" i="2"/>
  <c r="S333" i="2"/>
  <c r="R333" i="2"/>
  <c r="S183" i="2"/>
  <c r="R183" i="2"/>
  <c r="R50" i="4"/>
  <c r="R67" i="4"/>
  <c r="S169" i="4"/>
  <c r="R169" i="4"/>
  <c r="S177" i="4"/>
  <c r="R177" i="4"/>
  <c r="S193" i="4"/>
  <c r="R193" i="4"/>
  <c r="R204" i="4"/>
  <c r="R212" i="4"/>
  <c r="R220" i="4"/>
  <c r="N40" i="4"/>
  <c r="S11" i="4"/>
  <c r="S22" i="4"/>
  <c r="R22" i="4"/>
  <c r="R26" i="4"/>
  <c r="R29" i="4"/>
  <c r="S49" i="4"/>
  <c r="R49" i="4"/>
  <c r="S50" i="4"/>
  <c r="S58" i="4"/>
  <c r="R58" i="4"/>
  <c r="S59" i="4"/>
  <c r="S66" i="4"/>
  <c r="R66" i="4"/>
  <c r="S67" i="4"/>
  <c r="S74" i="4"/>
  <c r="R74" i="4"/>
  <c r="S75" i="4"/>
  <c r="F196" i="4"/>
  <c r="J196" i="4"/>
  <c r="N196" i="4"/>
  <c r="R166" i="4"/>
  <c r="R174" i="4"/>
  <c r="R182" i="4"/>
  <c r="R190" i="4"/>
  <c r="G233" i="4"/>
  <c r="K233" i="4"/>
  <c r="S203" i="4"/>
  <c r="R203" i="4"/>
  <c r="S204" i="4"/>
  <c r="S211" i="4"/>
  <c r="R211" i="4"/>
  <c r="S212" i="4"/>
  <c r="S219" i="4"/>
  <c r="R219" i="4"/>
  <c r="S220" i="4"/>
  <c r="S227" i="4"/>
  <c r="R227" i="4"/>
  <c r="S228" i="4"/>
  <c r="G311" i="4"/>
  <c r="K311" i="4"/>
  <c r="O311" i="4"/>
  <c r="Q294" i="4" s="1"/>
  <c r="S280" i="4"/>
  <c r="R280" i="4"/>
  <c r="S281" i="4"/>
  <c r="S288" i="4"/>
  <c r="R288" i="4"/>
  <c r="S289" i="4"/>
  <c r="S296" i="4"/>
  <c r="R296" i="4"/>
  <c r="S297" i="4"/>
  <c r="S304" i="4"/>
  <c r="R304" i="4"/>
  <c r="S305" i="4"/>
  <c r="S11" i="8"/>
  <c r="R13" i="8"/>
  <c r="R23" i="8"/>
  <c r="S23" i="8"/>
  <c r="R31" i="8"/>
  <c r="S31" i="8"/>
  <c r="R39" i="8"/>
  <c r="S39" i="8"/>
  <c r="H119" i="8"/>
  <c r="L119" i="8"/>
  <c r="R102" i="8"/>
  <c r="S102" i="8"/>
  <c r="R118" i="8"/>
  <c r="S118" i="8"/>
  <c r="R140" i="8"/>
  <c r="S140" i="8"/>
  <c r="R169" i="8"/>
  <c r="S169" i="8"/>
  <c r="R175" i="8"/>
  <c r="S175" i="8"/>
  <c r="R191" i="8"/>
  <c r="S191" i="8"/>
  <c r="G236" i="8"/>
  <c r="K236" i="8"/>
  <c r="O236" i="8"/>
  <c r="Q218" i="8" s="1"/>
  <c r="R204" i="8"/>
  <c r="S204" i="8"/>
  <c r="R226" i="8"/>
  <c r="S226" i="8"/>
  <c r="R246" i="8"/>
  <c r="S246" i="8"/>
  <c r="R252" i="8"/>
  <c r="S252" i="8"/>
  <c r="R268" i="8"/>
  <c r="S268" i="8"/>
  <c r="F314" i="8"/>
  <c r="J314" i="8"/>
  <c r="N314" i="8"/>
  <c r="R302" i="8"/>
  <c r="S302" i="8"/>
  <c r="R306" i="8"/>
  <c r="S306" i="8"/>
  <c r="O353" i="8"/>
  <c r="Q338" i="8" s="1"/>
  <c r="R322" i="8"/>
  <c r="S322" i="8"/>
  <c r="R330" i="8"/>
  <c r="S330" i="8"/>
  <c r="R337" i="8"/>
  <c r="S337" i="8"/>
  <c r="R380" i="8"/>
  <c r="S380" i="8"/>
  <c r="R384" i="8"/>
  <c r="S384" i="8"/>
  <c r="L431" i="8"/>
  <c r="R406" i="8"/>
  <c r="S406" i="8"/>
  <c r="J470" i="8"/>
  <c r="N470" i="8"/>
  <c r="R444" i="8"/>
  <c r="R454" i="8"/>
  <c r="S454" i="8"/>
  <c r="R458" i="8"/>
  <c r="S458" i="8"/>
  <c r="R462" i="8"/>
  <c r="S462" i="8"/>
  <c r="N41" i="2"/>
  <c r="R13" i="2"/>
  <c r="R20" i="2"/>
  <c r="R29" i="2"/>
  <c r="R31" i="2"/>
  <c r="I32" i="2"/>
  <c r="I30" i="22" s="1"/>
  <c r="H177" i="20"/>
  <c r="H478" i="20" s="1"/>
  <c r="M32" i="2"/>
  <c r="L177" i="20"/>
  <c r="L478" i="20" s="1"/>
  <c r="O33" i="2"/>
  <c r="N178" i="20"/>
  <c r="N479" i="20" s="1"/>
  <c r="R37" i="2"/>
  <c r="R40" i="2"/>
  <c r="I60" i="2"/>
  <c r="I202" i="20"/>
  <c r="S67" i="2"/>
  <c r="R67" i="2"/>
  <c r="R76" i="2"/>
  <c r="S76" i="2"/>
  <c r="S105" i="2"/>
  <c r="R105" i="2"/>
  <c r="R108" i="2"/>
  <c r="S108" i="2"/>
  <c r="S131" i="2"/>
  <c r="R131" i="2"/>
  <c r="S151" i="2"/>
  <c r="R151" i="2"/>
  <c r="S208" i="2"/>
  <c r="R208" i="2"/>
  <c r="R213" i="2"/>
  <c r="S213" i="2"/>
  <c r="S214" i="2"/>
  <c r="R214" i="2"/>
  <c r="S250" i="2"/>
  <c r="R271" i="2"/>
  <c r="O317" i="2"/>
  <c r="Q318" i="2" s="1"/>
  <c r="S285" i="2"/>
  <c r="R285" i="2"/>
  <c r="R287" i="2"/>
  <c r="S287" i="2"/>
  <c r="S296" i="2"/>
  <c r="R296" i="2"/>
  <c r="S300" i="2"/>
  <c r="R300" i="2"/>
  <c r="R303" i="2"/>
  <c r="R307" i="2"/>
  <c r="R311" i="2"/>
  <c r="R315" i="2"/>
  <c r="R339" i="2"/>
  <c r="S339" i="2"/>
  <c r="S340" i="2"/>
  <c r="R340" i="2"/>
  <c r="R343" i="2"/>
  <c r="S343" i="2"/>
  <c r="S346" i="2"/>
  <c r="R346" i="2"/>
  <c r="S349" i="2"/>
  <c r="R349" i="2"/>
  <c r="I353" i="2"/>
  <c r="I520" i="20"/>
  <c r="R375" i="2"/>
  <c r="S375" i="2"/>
  <c r="S383" i="2"/>
  <c r="S88" i="2"/>
  <c r="S100" i="2"/>
  <c r="O119" i="2"/>
  <c r="Q93" i="2" s="1"/>
  <c r="S139" i="2"/>
  <c r="R139" i="2"/>
  <c r="R149" i="2"/>
  <c r="S216" i="2"/>
  <c r="R216" i="2"/>
  <c r="F237" i="2"/>
  <c r="S303" i="2"/>
  <c r="S311" i="2"/>
  <c r="L317" i="2"/>
  <c r="S354" i="2"/>
  <c r="R354" i="2"/>
  <c r="S395" i="2"/>
  <c r="R395" i="2"/>
  <c r="S429" i="2"/>
  <c r="R429" i="2"/>
  <c r="S9" i="5"/>
  <c r="R9" i="5"/>
  <c r="S22" i="5"/>
  <c r="R22" i="5"/>
  <c r="S28" i="5"/>
  <c r="R28" i="5"/>
  <c r="S36" i="5"/>
  <c r="R36" i="5"/>
  <c r="S40" i="5"/>
  <c r="R40" i="5"/>
  <c r="S59" i="5"/>
  <c r="R59" i="5"/>
  <c r="S51" i="5"/>
  <c r="R51" i="5"/>
  <c r="S155" i="5"/>
  <c r="R155" i="5"/>
  <c r="F118" i="10"/>
  <c r="N118" i="10"/>
  <c r="S93" i="10"/>
  <c r="R93" i="10"/>
  <c r="S97" i="10"/>
  <c r="R97" i="10"/>
  <c r="S114" i="10"/>
  <c r="S17" i="7"/>
  <c r="R17" i="7"/>
  <c r="S22" i="7"/>
  <c r="G80" i="7"/>
  <c r="O275" i="8"/>
  <c r="Q276" i="8" s="1"/>
  <c r="O314" i="8"/>
  <c r="Q315" i="8" s="1"/>
  <c r="O392" i="8"/>
  <c r="Q385" i="8" s="1"/>
  <c r="R11" i="2"/>
  <c r="R14" i="2"/>
  <c r="R17" i="2"/>
  <c r="R21" i="2"/>
  <c r="R24" i="2"/>
  <c r="R27" i="2"/>
  <c r="R32" i="2"/>
  <c r="R35" i="2"/>
  <c r="N158" i="20"/>
  <c r="N459" i="20" s="1"/>
  <c r="S49" i="2"/>
  <c r="S53" i="2"/>
  <c r="R56" i="2"/>
  <c r="R64" i="2"/>
  <c r="S78" i="2"/>
  <c r="R78" i="2"/>
  <c r="R88" i="2"/>
  <c r="R104" i="2"/>
  <c r="S109" i="2"/>
  <c r="R112" i="2"/>
  <c r="S117" i="2"/>
  <c r="R136" i="2"/>
  <c r="R140" i="2"/>
  <c r="R144" i="2"/>
  <c r="S153" i="2"/>
  <c r="S169" i="2"/>
  <c r="S178" i="2"/>
  <c r="R178" i="2"/>
  <c r="S181" i="2"/>
  <c r="R184" i="2"/>
  <c r="S185" i="2"/>
  <c r="R188" i="2"/>
  <c r="R192" i="2"/>
  <c r="S210" i="2"/>
  <c r="S218" i="2"/>
  <c r="R221" i="2"/>
  <c r="R225" i="2"/>
  <c r="S227" i="2"/>
  <c r="R227" i="2"/>
  <c r="S230" i="2"/>
  <c r="I277" i="2"/>
  <c r="M277" i="2"/>
  <c r="S255" i="2"/>
  <c r="S256" i="2"/>
  <c r="R256" i="2"/>
  <c r="R258" i="2"/>
  <c r="S259" i="2"/>
  <c r="S260" i="2"/>
  <c r="R260" i="2"/>
  <c r="S293" i="2"/>
  <c r="R293" i="2"/>
  <c r="R295" i="2"/>
  <c r="R299" i="2"/>
  <c r="R327" i="2"/>
  <c r="O359" i="2"/>
  <c r="Q329" i="2" s="1"/>
  <c r="S336" i="2"/>
  <c r="S345" i="2"/>
  <c r="R345" i="2"/>
  <c r="S348" i="2"/>
  <c r="R351" i="2"/>
  <c r="R371" i="2"/>
  <c r="S385" i="2"/>
  <c r="R385" i="2"/>
  <c r="S388" i="2"/>
  <c r="R408" i="2"/>
  <c r="S414" i="2"/>
  <c r="R414" i="2"/>
  <c r="S417" i="2"/>
  <c r="S421" i="2"/>
  <c r="S432" i="2"/>
  <c r="R432" i="2"/>
  <c r="O16" i="2"/>
  <c r="F80" i="2"/>
  <c r="S95" i="2"/>
  <c r="R95" i="2"/>
  <c r="R109" i="2"/>
  <c r="S112" i="2"/>
  <c r="S147" i="2"/>
  <c r="R147" i="2"/>
  <c r="S179" i="2"/>
  <c r="R179" i="2"/>
  <c r="R181" i="2"/>
  <c r="R185" i="2"/>
  <c r="S187" i="2"/>
  <c r="R187" i="2"/>
  <c r="S188" i="2"/>
  <c r="S195" i="2"/>
  <c r="R195" i="2"/>
  <c r="S221" i="2"/>
  <c r="S225" i="2"/>
  <c r="R230" i="2"/>
  <c r="S236" i="2"/>
  <c r="R236" i="2"/>
  <c r="S249" i="2"/>
  <c r="R249" i="2"/>
  <c r="S257" i="2"/>
  <c r="R257" i="2"/>
  <c r="S258" i="2"/>
  <c r="S294" i="2"/>
  <c r="R294" i="2"/>
  <c r="S295" i="2"/>
  <c r="S299" i="2"/>
  <c r="H317" i="2"/>
  <c r="S327" i="2"/>
  <c r="S330" i="2"/>
  <c r="R330" i="2"/>
  <c r="S338" i="2"/>
  <c r="R338" i="2"/>
  <c r="R348" i="2"/>
  <c r="N359" i="2"/>
  <c r="S378" i="2"/>
  <c r="R378" i="2"/>
  <c r="S382" i="2"/>
  <c r="R382" i="2"/>
  <c r="S394" i="2"/>
  <c r="R394" i="2"/>
  <c r="M437" i="2"/>
  <c r="S29" i="5"/>
  <c r="R29" i="5"/>
  <c r="S31" i="5"/>
  <c r="R31" i="5"/>
  <c r="S107" i="5"/>
  <c r="R107" i="5"/>
  <c r="R116" i="5"/>
  <c r="S116" i="5"/>
  <c r="R148" i="5"/>
  <c r="S153" i="5"/>
  <c r="R153" i="5"/>
  <c r="H197" i="5"/>
  <c r="L197" i="5"/>
  <c r="S166" i="5"/>
  <c r="S174" i="5"/>
  <c r="R176" i="5"/>
  <c r="R180" i="5"/>
  <c r="R188" i="5"/>
  <c r="R192" i="5"/>
  <c r="S192" i="5"/>
  <c r="R232" i="5"/>
  <c r="S15" i="5"/>
  <c r="R15" i="5"/>
  <c r="S75" i="5"/>
  <c r="R75" i="5"/>
  <c r="S87" i="5"/>
  <c r="R87" i="5"/>
  <c r="S99" i="5"/>
  <c r="R99" i="5"/>
  <c r="S132" i="5"/>
  <c r="R169" i="5"/>
  <c r="S176" i="5"/>
  <c r="S188" i="5"/>
  <c r="S224" i="5"/>
  <c r="S232" i="5"/>
  <c r="S64" i="10"/>
  <c r="R64" i="10"/>
  <c r="S68" i="10"/>
  <c r="R68" i="10"/>
  <c r="S87" i="10"/>
  <c r="R87" i="10"/>
  <c r="S91" i="10"/>
  <c r="R91" i="10"/>
  <c r="S96" i="10"/>
  <c r="R96" i="10"/>
  <c r="S101" i="10"/>
  <c r="R101" i="10"/>
  <c r="S105" i="10"/>
  <c r="R105" i="10"/>
  <c r="S109" i="10"/>
  <c r="R109" i="10"/>
  <c r="I112" i="10"/>
  <c r="I107" i="18"/>
  <c r="S155" i="10"/>
  <c r="R155" i="10"/>
  <c r="S168" i="10"/>
  <c r="R168" i="10"/>
  <c r="S177" i="10"/>
  <c r="S210" i="10"/>
  <c r="R210" i="10"/>
  <c r="S222" i="10"/>
  <c r="R222" i="10"/>
  <c r="R90" i="7"/>
  <c r="S90" i="7"/>
  <c r="S93" i="7"/>
  <c r="R93" i="7"/>
  <c r="S96" i="7"/>
  <c r="R96" i="7"/>
  <c r="R98" i="7"/>
  <c r="S98" i="7"/>
  <c r="S104" i="7"/>
  <c r="R104" i="7"/>
  <c r="S109" i="7"/>
  <c r="R109" i="7"/>
  <c r="R112" i="7"/>
  <c r="S112" i="7"/>
  <c r="S56" i="7"/>
  <c r="R56" i="7"/>
  <c r="S60" i="7"/>
  <c r="R60" i="7"/>
  <c r="S102" i="7"/>
  <c r="S128" i="7"/>
  <c r="R128" i="7"/>
  <c r="S164" i="4"/>
  <c r="O233" i="4"/>
  <c r="Q212" i="4" s="1"/>
  <c r="S279" i="4"/>
  <c r="R50" i="8"/>
  <c r="R53" i="8"/>
  <c r="R58" i="8"/>
  <c r="R63" i="8"/>
  <c r="R67" i="8"/>
  <c r="R70" i="8"/>
  <c r="R74" i="8"/>
  <c r="R75" i="8"/>
  <c r="R87" i="8"/>
  <c r="R91" i="8"/>
  <c r="R97" i="8"/>
  <c r="R101" i="8"/>
  <c r="R105" i="8"/>
  <c r="R109" i="8"/>
  <c r="R113" i="8"/>
  <c r="R117" i="8"/>
  <c r="O119" i="8"/>
  <c r="R129" i="8"/>
  <c r="R135" i="8"/>
  <c r="R139" i="8"/>
  <c r="R143" i="8"/>
  <c r="R147" i="8"/>
  <c r="R151" i="8"/>
  <c r="R156" i="8"/>
  <c r="R168" i="8"/>
  <c r="R174" i="8"/>
  <c r="R178" i="8"/>
  <c r="R182" i="8"/>
  <c r="R186" i="8"/>
  <c r="R190" i="8"/>
  <c r="R195" i="8"/>
  <c r="R207" i="8"/>
  <c r="R213" i="8"/>
  <c r="R217" i="8"/>
  <c r="R221" i="8"/>
  <c r="R225" i="8"/>
  <c r="R229" i="8"/>
  <c r="R233" i="8"/>
  <c r="R245" i="8"/>
  <c r="R251" i="8"/>
  <c r="R255" i="8"/>
  <c r="R259" i="8"/>
  <c r="R263" i="8"/>
  <c r="R267" i="8"/>
  <c r="R271" i="8"/>
  <c r="R283" i="8"/>
  <c r="R284" i="8"/>
  <c r="R288" i="8"/>
  <c r="R304" i="8"/>
  <c r="R310" i="8"/>
  <c r="R312" i="8"/>
  <c r="R327" i="8"/>
  <c r="R341" i="8"/>
  <c r="R361" i="8"/>
  <c r="R362" i="8"/>
  <c r="R366" i="8"/>
  <c r="R377" i="8"/>
  <c r="R378" i="8"/>
  <c r="R379" i="8"/>
  <c r="R382" i="8"/>
  <c r="R390" i="8"/>
  <c r="R408" i="8"/>
  <c r="R409" i="8"/>
  <c r="R410" i="8"/>
  <c r="R411" i="8"/>
  <c r="R424" i="8"/>
  <c r="R425" i="8"/>
  <c r="R426" i="8"/>
  <c r="R427" i="8"/>
  <c r="R428" i="8"/>
  <c r="R430" i="8"/>
  <c r="R460" i="8"/>
  <c r="R10" i="2"/>
  <c r="R19" i="2"/>
  <c r="R23" i="2"/>
  <c r="R26" i="2"/>
  <c r="R28" i="2"/>
  <c r="R34" i="2"/>
  <c r="R39" i="2"/>
  <c r="G177" i="20"/>
  <c r="G478" i="20" s="1"/>
  <c r="K177" i="20"/>
  <c r="K478" i="20" s="1"/>
  <c r="S54" i="2"/>
  <c r="R54" i="2"/>
  <c r="S58" i="2"/>
  <c r="R58" i="2"/>
  <c r="S61" i="2"/>
  <c r="S62" i="2"/>
  <c r="R62" i="2"/>
  <c r="S65" i="2"/>
  <c r="R68" i="2"/>
  <c r="S90" i="2"/>
  <c r="R90" i="2"/>
  <c r="S106" i="2"/>
  <c r="R106" i="2"/>
  <c r="S110" i="2"/>
  <c r="R110" i="2"/>
  <c r="S129" i="2"/>
  <c r="S134" i="2"/>
  <c r="R134" i="2"/>
  <c r="S137" i="2"/>
  <c r="N197" i="2"/>
  <c r="S170" i="2"/>
  <c r="R170" i="2"/>
  <c r="S182" i="2"/>
  <c r="R182" i="2"/>
  <c r="S190" i="2"/>
  <c r="R190" i="2"/>
  <c r="S194" i="2"/>
  <c r="R194" i="2"/>
  <c r="S206" i="2"/>
  <c r="S211" i="2"/>
  <c r="R211" i="2"/>
  <c r="S219" i="2"/>
  <c r="R219" i="2"/>
  <c r="S222" i="2"/>
  <c r="S234" i="2"/>
  <c r="R246" i="2"/>
  <c r="S247" i="2"/>
  <c r="S248" i="2"/>
  <c r="R248" i="2"/>
  <c r="R250" i="2"/>
  <c r="S268" i="2"/>
  <c r="R268" i="2"/>
  <c r="R270" i="2"/>
  <c r="S271" i="2"/>
  <c r="S272" i="2"/>
  <c r="R272" i="2"/>
  <c r="R274" i="2"/>
  <c r="S275" i="2"/>
  <c r="S276" i="2"/>
  <c r="R276" i="2"/>
  <c r="S288" i="2"/>
  <c r="R291" i="2"/>
  <c r="S297" i="2"/>
  <c r="R297" i="2"/>
  <c r="S301" i="2"/>
  <c r="R301" i="2"/>
  <c r="S304" i="2"/>
  <c r="S308" i="2"/>
  <c r="S312" i="2"/>
  <c r="S316" i="2"/>
  <c r="S369" i="2"/>
  <c r="R369" i="2"/>
  <c r="S372" i="2"/>
  <c r="S380" i="2"/>
  <c r="R383" i="2"/>
  <c r="S389" i="2"/>
  <c r="R389" i="2"/>
  <c r="S396" i="2"/>
  <c r="O437" i="2"/>
  <c r="Q420" i="2" s="1"/>
  <c r="S405" i="2"/>
  <c r="R412" i="2"/>
  <c r="R422" i="2"/>
  <c r="S422" i="2"/>
  <c r="S425" i="2"/>
  <c r="R425" i="2"/>
  <c r="I431" i="2"/>
  <c r="I594" i="20"/>
  <c r="S48" i="2"/>
  <c r="S52" i="2"/>
  <c r="S55" i="2"/>
  <c r="R55" i="2"/>
  <c r="S56" i="2"/>
  <c r="S60" i="2"/>
  <c r="R61" i="2"/>
  <c r="R65" i="2"/>
  <c r="S68" i="2"/>
  <c r="N80" i="2"/>
  <c r="S115" i="2"/>
  <c r="R115" i="2"/>
  <c r="R116" i="2"/>
  <c r="R117" i="2"/>
  <c r="S128" i="2"/>
  <c r="R137" i="2"/>
  <c r="R153" i="2"/>
  <c r="H158" i="2"/>
  <c r="R210" i="2"/>
  <c r="S229" i="2"/>
  <c r="R247" i="2"/>
  <c r="S253" i="2"/>
  <c r="R253" i="2"/>
  <c r="R255" i="2"/>
  <c r="S273" i="2"/>
  <c r="R273" i="2"/>
  <c r="S274" i="2"/>
  <c r="K277" i="2"/>
  <c r="S298" i="2"/>
  <c r="R298" i="2"/>
  <c r="S342" i="2"/>
  <c r="R342" i="2"/>
  <c r="R355" i="2"/>
  <c r="R367" i="2"/>
  <c r="R372" i="2"/>
  <c r="S386" i="2"/>
  <c r="R386" i="2"/>
  <c r="R388" i="2"/>
  <c r="R405" i="2"/>
  <c r="S14" i="5"/>
  <c r="R14" i="5"/>
  <c r="R60" i="5"/>
  <c r="Q60" i="5"/>
  <c r="R64" i="5"/>
  <c r="Q64" i="5"/>
  <c r="S64" i="5"/>
  <c r="R76" i="5"/>
  <c r="S76" i="5"/>
  <c r="H119" i="5"/>
  <c r="L119" i="5"/>
  <c r="S102" i="5"/>
  <c r="R102" i="5"/>
  <c r="S106" i="5"/>
  <c r="R106" i="5"/>
  <c r="S25" i="5"/>
  <c r="R25" i="5"/>
  <c r="S60" i="5"/>
  <c r="S71" i="5"/>
  <c r="R71" i="5"/>
  <c r="S111" i="5"/>
  <c r="R111" i="5"/>
  <c r="S135" i="5"/>
  <c r="R135" i="5"/>
  <c r="S139" i="5"/>
  <c r="R139" i="5"/>
  <c r="S148" i="5"/>
  <c r="M197" i="5"/>
  <c r="S180" i="5"/>
  <c r="R191" i="5"/>
  <c r="S207" i="5"/>
  <c r="R207" i="5"/>
  <c r="S215" i="5"/>
  <c r="R215" i="5"/>
  <c r="S9" i="10"/>
  <c r="R9" i="10"/>
  <c r="S13" i="10"/>
  <c r="R13" i="10"/>
  <c r="R16" i="10"/>
  <c r="S18" i="10"/>
  <c r="R18" i="10"/>
  <c r="S21" i="10"/>
  <c r="R21" i="10"/>
  <c r="S30" i="10"/>
  <c r="R30" i="10"/>
  <c r="S33" i="10"/>
  <c r="R33" i="10"/>
  <c r="G157" i="10"/>
  <c r="O157" i="10"/>
  <c r="Q155" i="10" s="1"/>
  <c r="S125" i="10"/>
  <c r="R125" i="10"/>
  <c r="R128" i="10"/>
  <c r="S128" i="10"/>
  <c r="S133" i="10"/>
  <c r="R133" i="10"/>
  <c r="S134" i="10"/>
  <c r="R134" i="10"/>
  <c r="S138" i="10"/>
  <c r="R138" i="10"/>
  <c r="S142" i="10"/>
  <c r="R142" i="10"/>
  <c r="S146" i="10"/>
  <c r="R146" i="10"/>
  <c r="R152" i="10"/>
  <c r="I196" i="10"/>
  <c r="M196" i="10"/>
  <c r="R165" i="10"/>
  <c r="R169" i="10"/>
  <c r="R173" i="10"/>
  <c r="S175" i="10"/>
  <c r="R175" i="10"/>
  <c r="S178" i="10"/>
  <c r="R178" i="10"/>
  <c r="R181" i="10"/>
  <c r="S181" i="10"/>
  <c r="R185" i="10"/>
  <c r="S185" i="10"/>
  <c r="S191" i="10"/>
  <c r="R191" i="10"/>
  <c r="S194" i="10"/>
  <c r="R194" i="10"/>
  <c r="S221" i="10"/>
  <c r="R221" i="10"/>
  <c r="S225" i="10"/>
  <c r="R225" i="10"/>
  <c r="R231" i="10"/>
  <c r="S231" i="10"/>
  <c r="S56" i="10"/>
  <c r="R56" i="10"/>
  <c r="M157" i="10"/>
  <c r="S152" i="10"/>
  <c r="S165" i="10"/>
  <c r="S173" i="10"/>
  <c r="S226" i="10"/>
  <c r="R226" i="10"/>
  <c r="S235" i="10"/>
  <c r="R10" i="7"/>
  <c r="S10" i="7"/>
  <c r="R14" i="7"/>
  <c r="S14" i="7"/>
  <c r="R18" i="7"/>
  <c r="S18" i="7"/>
  <c r="S20" i="7"/>
  <c r="R20" i="7"/>
  <c r="S23" i="7"/>
  <c r="R26" i="7"/>
  <c r="S26" i="7"/>
  <c r="S28" i="7"/>
  <c r="R28" i="7"/>
  <c r="S36" i="7"/>
  <c r="R36" i="7"/>
  <c r="S39" i="7"/>
  <c r="R39" i="7"/>
  <c r="S76" i="7"/>
  <c r="R76" i="7"/>
  <c r="O119" i="7"/>
  <c r="Q90" i="7" s="1"/>
  <c r="G158" i="7"/>
  <c r="K158" i="7"/>
  <c r="O158" i="7"/>
  <c r="Q150" i="7" s="1"/>
  <c r="S126" i="7"/>
  <c r="R126" i="7"/>
  <c r="R129" i="7"/>
  <c r="S129" i="7"/>
  <c r="S132" i="7"/>
  <c r="R132" i="7"/>
  <c r="S135" i="7"/>
  <c r="R135" i="7"/>
  <c r="R137" i="7"/>
  <c r="S137" i="7"/>
  <c r="S140" i="7"/>
  <c r="R140" i="7"/>
  <c r="R145" i="7"/>
  <c r="S145" i="7"/>
  <c r="R153" i="7"/>
  <c r="S153" i="7"/>
  <c r="S168" i="7"/>
  <c r="R168" i="7"/>
  <c r="S171" i="7"/>
  <c r="R171" i="7"/>
  <c r="S185" i="7"/>
  <c r="R185" i="7"/>
  <c r="O41" i="7"/>
  <c r="Q17" i="7" s="1"/>
  <c r="R23" i="7"/>
  <c r="K41" i="7"/>
  <c r="S48" i="7"/>
  <c r="R48" i="7"/>
  <c r="O80" i="7"/>
  <c r="Q51" i="7" s="1"/>
  <c r="S53" i="7"/>
  <c r="S72" i="7"/>
  <c r="R72" i="7"/>
  <c r="S115" i="7"/>
  <c r="R115" i="7"/>
  <c r="P41" i="2"/>
  <c r="P39" i="22" s="1"/>
  <c r="R9" i="2"/>
  <c r="R12" i="2"/>
  <c r="R15" i="2"/>
  <c r="R18" i="2"/>
  <c r="R22" i="2"/>
  <c r="R25" i="2"/>
  <c r="R30" i="2"/>
  <c r="R36" i="2"/>
  <c r="R38" i="2"/>
  <c r="N180" i="20"/>
  <c r="N481" i="20" s="1"/>
  <c r="S66" i="2"/>
  <c r="R66" i="2"/>
  <c r="S69" i="2"/>
  <c r="S73" i="2"/>
  <c r="R92" i="2"/>
  <c r="R96" i="2"/>
  <c r="S98" i="2"/>
  <c r="R98" i="2"/>
  <c r="S146" i="2"/>
  <c r="R146" i="2"/>
  <c r="R148" i="2"/>
  <c r="O197" i="2"/>
  <c r="Q198" i="2" s="1"/>
  <c r="S165" i="2"/>
  <c r="R168" i="2"/>
  <c r="S173" i="2"/>
  <c r="S174" i="2"/>
  <c r="R174" i="2"/>
  <c r="R176" i="2"/>
  <c r="R180" i="2"/>
  <c r="S215" i="2"/>
  <c r="R215" i="2"/>
  <c r="S223" i="2"/>
  <c r="R223" i="2"/>
  <c r="S235" i="2"/>
  <c r="R235" i="2"/>
  <c r="H277" i="2"/>
  <c r="L277" i="2"/>
  <c r="S263" i="2"/>
  <c r="S264" i="2"/>
  <c r="R264" i="2"/>
  <c r="R266" i="2"/>
  <c r="S289" i="2"/>
  <c r="R289" i="2"/>
  <c r="S292" i="2"/>
  <c r="S305" i="2"/>
  <c r="R305" i="2"/>
  <c r="S309" i="2"/>
  <c r="R309" i="2"/>
  <c r="S313" i="2"/>
  <c r="R313" i="2"/>
  <c r="S332" i="2"/>
  <c r="R335" i="2"/>
  <c r="S341" i="2"/>
  <c r="R341" i="2"/>
  <c r="S344" i="2"/>
  <c r="R347" i="2"/>
  <c r="S373" i="2"/>
  <c r="R373" i="2"/>
  <c r="S381" i="2"/>
  <c r="R381" i="2"/>
  <c r="S384" i="2"/>
  <c r="R387" i="2"/>
  <c r="S397" i="2"/>
  <c r="S410" i="2"/>
  <c r="R410" i="2"/>
  <c r="S413" i="2"/>
  <c r="R416" i="2"/>
  <c r="R420" i="2"/>
  <c r="S423" i="2"/>
  <c r="R423" i="2"/>
  <c r="S63" i="2"/>
  <c r="R63" i="2"/>
  <c r="S64" i="2"/>
  <c r="R73" i="2"/>
  <c r="S79" i="2"/>
  <c r="R79" i="2"/>
  <c r="S92" i="2"/>
  <c r="S136" i="2"/>
  <c r="S140" i="2"/>
  <c r="S152" i="2"/>
  <c r="S155" i="2"/>
  <c r="R155" i="2"/>
  <c r="S167" i="2"/>
  <c r="R167" i="2"/>
  <c r="S168" i="2"/>
  <c r="R173" i="2"/>
  <c r="S175" i="2"/>
  <c r="R175" i="2"/>
  <c r="S176" i="2"/>
  <c r="S184" i="2"/>
  <c r="S209" i="2"/>
  <c r="S212" i="2"/>
  <c r="R212" i="2"/>
  <c r="R222" i="2"/>
  <c r="S224" i="2"/>
  <c r="R224" i="2"/>
  <c r="S228" i="2"/>
  <c r="R228" i="2"/>
  <c r="S232" i="2"/>
  <c r="R232" i="2"/>
  <c r="R234" i="2"/>
  <c r="S245" i="2"/>
  <c r="R245" i="2"/>
  <c r="S246" i="2"/>
  <c r="S254" i="2"/>
  <c r="R259" i="2"/>
  <c r="S266" i="2"/>
  <c r="R267" i="2"/>
  <c r="O277" i="2"/>
  <c r="Q252" i="2" s="1"/>
  <c r="R292" i="2"/>
  <c r="R304" i="2"/>
  <c r="R308" i="2"/>
  <c r="R312" i="2"/>
  <c r="R316" i="2"/>
  <c r="S334" i="2"/>
  <c r="R334" i="2"/>
  <c r="R336" i="2"/>
  <c r="R344" i="2"/>
  <c r="S351" i="2"/>
  <c r="S371" i="2"/>
  <c r="S390" i="2"/>
  <c r="R390" i="2"/>
  <c r="S407" i="2"/>
  <c r="R407" i="2"/>
  <c r="S412" i="2"/>
  <c r="S416" i="2"/>
  <c r="S420" i="2"/>
  <c r="S37" i="5"/>
  <c r="R37" i="5"/>
  <c r="S151" i="5"/>
  <c r="R151" i="5"/>
  <c r="S223" i="5"/>
  <c r="R223" i="5"/>
  <c r="S17" i="5"/>
  <c r="R17" i="5"/>
  <c r="S21" i="5"/>
  <c r="R21" i="5"/>
  <c r="S67" i="5"/>
  <c r="R67" i="5"/>
  <c r="Q67" i="5"/>
  <c r="S91" i="5"/>
  <c r="R91" i="5"/>
  <c r="O119" i="5"/>
  <c r="Q92" i="5" s="1"/>
  <c r="S152" i="5"/>
  <c r="R183" i="5"/>
  <c r="I79" i="10"/>
  <c r="M79" i="10"/>
  <c r="S55" i="10"/>
  <c r="R55" i="10"/>
  <c r="S67" i="10"/>
  <c r="R67" i="10"/>
  <c r="S71" i="10"/>
  <c r="R71" i="10"/>
  <c r="S76" i="10"/>
  <c r="R76" i="10"/>
  <c r="F236" i="10"/>
  <c r="N236" i="10"/>
  <c r="S209" i="10"/>
  <c r="R209" i="10"/>
  <c r="S15" i="10"/>
  <c r="R15" i="10"/>
  <c r="S16" i="10"/>
  <c r="S24" i="10"/>
  <c r="S39" i="10"/>
  <c r="R39" i="10"/>
  <c r="S89" i="10"/>
  <c r="R89" i="10"/>
  <c r="S117" i="10"/>
  <c r="R117" i="10"/>
  <c r="S184" i="10"/>
  <c r="R184" i="10"/>
  <c r="S55" i="7"/>
  <c r="R55" i="7"/>
  <c r="R57" i="7"/>
  <c r="S59" i="7"/>
  <c r="R59" i="7"/>
  <c r="S62" i="7"/>
  <c r="R62" i="7"/>
  <c r="S68" i="7"/>
  <c r="R68" i="7"/>
  <c r="S71" i="7"/>
  <c r="R71" i="7"/>
  <c r="R77" i="7"/>
  <c r="S29" i="7"/>
  <c r="R29" i="7"/>
  <c r="S37" i="7"/>
  <c r="R37" i="7"/>
  <c r="S49" i="7"/>
  <c r="S77" i="7"/>
  <c r="R426" i="2"/>
  <c r="S435" i="2"/>
  <c r="F41" i="2"/>
  <c r="J41" i="2"/>
  <c r="S57" i="2"/>
  <c r="R70" i="2"/>
  <c r="R74" i="2"/>
  <c r="S77" i="2"/>
  <c r="G80" i="2"/>
  <c r="O80" i="2"/>
  <c r="Q52" i="2" s="1"/>
  <c r="S89" i="2"/>
  <c r="R94" i="2"/>
  <c r="S101" i="2"/>
  <c r="R102" i="2"/>
  <c r="S113" i="2"/>
  <c r="R118" i="2"/>
  <c r="H119" i="2"/>
  <c r="R126" i="2"/>
  <c r="R130" i="2"/>
  <c r="S133" i="2"/>
  <c r="R138" i="2"/>
  <c r="S141" i="2"/>
  <c r="R150" i="2"/>
  <c r="R154" i="2"/>
  <c r="S157" i="2"/>
  <c r="S189" i="2"/>
  <c r="F197" i="2"/>
  <c r="J197" i="2"/>
  <c r="R207" i="2"/>
  <c r="I231" i="2"/>
  <c r="R231" i="2"/>
  <c r="G237" i="2"/>
  <c r="S251" i="2"/>
  <c r="S267" i="2"/>
  <c r="I317" i="2"/>
  <c r="M317" i="2"/>
  <c r="S328" i="2"/>
  <c r="R337" i="2"/>
  <c r="S352" i="2"/>
  <c r="R353" i="2"/>
  <c r="S356" i="2"/>
  <c r="R357" i="2"/>
  <c r="G359" i="2"/>
  <c r="S368" i="2"/>
  <c r="S376" i="2"/>
  <c r="R377" i="2"/>
  <c r="S392" i="2"/>
  <c r="R397" i="2"/>
  <c r="H398" i="2"/>
  <c r="L398" i="2"/>
  <c r="F437" i="2"/>
  <c r="N437" i="2"/>
  <c r="R406" i="2"/>
  <c r="S409" i="2"/>
  <c r="S433" i="2"/>
  <c r="R433" i="2"/>
  <c r="S16" i="5"/>
  <c r="S20" i="5"/>
  <c r="S30" i="5"/>
  <c r="S49" i="5"/>
  <c r="S53" i="5"/>
  <c r="R56" i="5"/>
  <c r="S58" i="5"/>
  <c r="R58" i="5"/>
  <c r="Q65" i="5"/>
  <c r="S65" i="5"/>
  <c r="R68" i="5"/>
  <c r="Q77" i="5"/>
  <c r="S77" i="5"/>
  <c r="I119" i="5"/>
  <c r="M119" i="5"/>
  <c r="R88" i="5"/>
  <c r="R92" i="5"/>
  <c r="S97" i="5"/>
  <c r="R100" i="5"/>
  <c r="R112" i="5"/>
  <c r="S117" i="5"/>
  <c r="O158" i="5"/>
  <c r="Q145" i="5" s="1"/>
  <c r="S126" i="5"/>
  <c r="R126" i="5"/>
  <c r="S129" i="5"/>
  <c r="S138" i="5"/>
  <c r="R138" i="5"/>
  <c r="S150" i="5"/>
  <c r="R150" i="5"/>
  <c r="R166" i="5"/>
  <c r="S170" i="5"/>
  <c r="R172" i="5"/>
  <c r="R174" i="5"/>
  <c r="R184" i="5"/>
  <c r="R196" i="5"/>
  <c r="S209" i="5"/>
  <c r="R212" i="5"/>
  <c r="S214" i="5"/>
  <c r="R214" i="5"/>
  <c r="S222" i="5"/>
  <c r="R222" i="5"/>
  <c r="S233" i="5"/>
  <c r="S13" i="5"/>
  <c r="R13" i="5"/>
  <c r="S39" i="5"/>
  <c r="R39" i="5"/>
  <c r="S79" i="5"/>
  <c r="R79" i="5"/>
  <c r="S103" i="5"/>
  <c r="R103" i="5"/>
  <c r="S108" i="5"/>
  <c r="S115" i="5"/>
  <c r="R115" i="5"/>
  <c r="R117" i="5"/>
  <c r="S127" i="5"/>
  <c r="R127" i="5"/>
  <c r="S143" i="5"/>
  <c r="R143" i="5"/>
  <c r="R177" i="5"/>
  <c r="R195" i="5"/>
  <c r="R209" i="5"/>
  <c r="S212" i="5"/>
  <c r="S228" i="5"/>
  <c r="N236" i="5"/>
  <c r="S25" i="10"/>
  <c r="S38" i="10"/>
  <c r="R38" i="10"/>
  <c r="F79" i="10"/>
  <c r="N79" i="10"/>
  <c r="S58" i="10"/>
  <c r="S62" i="10"/>
  <c r="R77" i="10"/>
  <c r="R98" i="10"/>
  <c r="R102" i="10"/>
  <c r="R106" i="10"/>
  <c r="R110" i="10"/>
  <c r="H157" i="10"/>
  <c r="L157" i="10"/>
  <c r="S130" i="10"/>
  <c r="R130" i="10"/>
  <c r="S150" i="10"/>
  <c r="R150" i="10"/>
  <c r="S154" i="10"/>
  <c r="R154" i="10"/>
  <c r="J196" i="10"/>
  <c r="N196" i="10"/>
  <c r="S170" i="10"/>
  <c r="S179" i="10"/>
  <c r="R179" i="10"/>
  <c r="S182" i="10"/>
  <c r="S186" i="10"/>
  <c r="S195" i="10"/>
  <c r="R195" i="10"/>
  <c r="G236" i="10"/>
  <c r="O236" i="10"/>
  <c r="Q233" i="10" s="1"/>
  <c r="S204" i="10"/>
  <c r="R219" i="10"/>
  <c r="S229" i="10"/>
  <c r="R229" i="10"/>
  <c r="S232" i="10"/>
  <c r="S11" i="10"/>
  <c r="R11" i="10"/>
  <c r="S19" i="10"/>
  <c r="R19" i="10"/>
  <c r="S32" i="10"/>
  <c r="S35" i="10"/>
  <c r="R35" i="10"/>
  <c r="F40" i="10"/>
  <c r="S49" i="10"/>
  <c r="S77" i="10"/>
  <c r="L79" i="10"/>
  <c r="S131" i="10"/>
  <c r="R131" i="10"/>
  <c r="S135" i="10"/>
  <c r="R135" i="10"/>
  <c r="S188" i="10"/>
  <c r="R188" i="10"/>
  <c r="S219" i="10"/>
  <c r="S230" i="10"/>
  <c r="R230" i="10"/>
  <c r="S24" i="7"/>
  <c r="R24" i="7"/>
  <c r="S27" i="7"/>
  <c r="S32" i="7"/>
  <c r="R32" i="7"/>
  <c r="R49" i="7"/>
  <c r="R53" i="7"/>
  <c r="R69" i="7"/>
  <c r="S169" i="7"/>
  <c r="R169" i="7"/>
  <c r="G190" i="7"/>
  <c r="F190" i="7"/>
  <c r="R190" i="7"/>
  <c r="S195" i="7"/>
  <c r="S25" i="7"/>
  <c r="R25" i="7"/>
  <c r="S64" i="7"/>
  <c r="R64" i="7"/>
  <c r="S69" i="7"/>
  <c r="I346" i="20"/>
  <c r="S424" i="2"/>
  <c r="R424" i="2"/>
  <c r="S436" i="2"/>
  <c r="R436" i="2"/>
  <c r="G41" i="2"/>
  <c r="K41" i="2"/>
  <c r="S50" i="2"/>
  <c r="S70" i="2"/>
  <c r="S74" i="2"/>
  <c r="H80" i="2"/>
  <c r="S94" i="2"/>
  <c r="S102" i="2"/>
  <c r="S118" i="2"/>
  <c r="S126" i="2"/>
  <c r="S130" i="2"/>
  <c r="S138" i="2"/>
  <c r="S150" i="2"/>
  <c r="S154" i="2"/>
  <c r="F158" i="2"/>
  <c r="N158" i="2"/>
  <c r="G197" i="2"/>
  <c r="K197" i="2"/>
  <c r="S207" i="2"/>
  <c r="S231" i="2"/>
  <c r="H237" i="2"/>
  <c r="F317" i="2"/>
  <c r="J317" i="2"/>
  <c r="N317" i="2"/>
  <c r="S337" i="2"/>
  <c r="S353" i="2"/>
  <c r="S357" i="2"/>
  <c r="H359" i="2"/>
  <c r="S377" i="2"/>
  <c r="I398" i="2"/>
  <c r="M398" i="2"/>
  <c r="S406" i="2"/>
  <c r="R435" i="2"/>
  <c r="O41" i="5"/>
  <c r="S10" i="5"/>
  <c r="S24" i="5"/>
  <c r="S32" i="5"/>
  <c r="S38" i="5"/>
  <c r="S66" i="5"/>
  <c r="R66" i="5"/>
  <c r="S78" i="5"/>
  <c r="R78" i="5"/>
  <c r="F119" i="5"/>
  <c r="N119" i="5"/>
  <c r="R104" i="5"/>
  <c r="S109" i="5"/>
  <c r="S118" i="5"/>
  <c r="R118" i="5"/>
  <c r="S130" i="5"/>
  <c r="R130" i="5"/>
  <c r="R136" i="5"/>
  <c r="S146" i="5"/>
  <c r="R146" i="5"/>
  <c r="R156" i="5"/>
  <c r="F197" i="5"/>
  <c r="S165" i="5"/>
  <c r="J197" i="5"/>
  <c r="N197" i="5"/>
  <c r="R170" i="5"/>
  <c r="S179" i="5"/>
  <c r="S182" i="5"/>
  <c r="R186" i="5"/>
  <c r="R190" i="5"/>
  <c r="R194" i="5"/>
  <c r="G236" i="5"/>
  <c r="R204" i="5"/>
  <c r="O236" i="5"/>
  <c r="Q211" i="5" s="1"/>
  <c r="R220" i="5"/>
  <c r="R224" i="5"/>
  <c r="S234" i="5"/>
  <c r="R234" i="5"/>
  <c r="R16" i="5"/>
  <c r="S27" i="5"/>
  <c r="R27" i="5"/>
  <c r="Q27" i="5"/>
  <c r="R38" i="5"/>
  <c r="H41" i="5"/>
  <c r="R49" i="5"/>
  <c r="R53" i="5"/>
  <c r="S56" i="5"/>
  <c r="Q66" i="5"/>
  <c r="Q78" i="5"/>
  <c r="F80" i="5"/>
  <c r="S92" i="5"/>
  <c r="S100" i="5"/>
  <c r="S147" i="5"/>
  <c r="R147" i="5"/>
  <c r="S156" i="5"/>
  <c r="R157" i="5"/>
  <c r="R167" i="5"/>
  <c r="S168" i="5"/>
  <c r="R171" i="5"/>
  <c r="S184" i="5"/>
  <c r="S211" i="5"/>
  <c r="R211" i="5"/>
  <c r="S219" i="5"/>
  <c r="R219" i="5"/>
  <c r="S227" i="5"/>
  <c r="R227" i="5"/>
  <c r="S231" i="5"/>
  <c r="R231" i="5"/>
  <c r="R233" i="5"/>
  <c r="S235" i="5"/>
  <c r="R235" i="5"/>
  <c r="S14" i="10"/>
  <c r="R14" i="10"/>
  <c r="S17" i="10"/>
  <c r="R20" i="10"/>
  <c r="S22" i="10"/>
  <c r="R22" i="10"/>
  <c r="S26" i="10"/>
  <c r="R26" i="10"/>
  <c r="R28" i="10"/>
  <c r="G79" i="10"/>
  <c r="O79" i="10"/>
  <c r="Q78" i="10" s="1"/>
  <c r="S47" i="10"/>
  <c r="R47" i="10"/>
  <c r="S50" i="10"/>
  <c r="R53" i="10"/>
  <c r="S59" i="10"/>
  <c r="R59" i="10"/>
  <c r="S63" i="10"/>
  <c r="R63" i="10"/>
  <c r="R65" i="10"/>
  <c r="S74" i="10"/>
  <c r="S78" i="10"/>
  <c r="G118" i="10"/>
  <c r="R86" i="10"/>
  <c r="O118" i="10"/>
  <c r="Q96" i="10" s="1"/>
  <c r="R94" i="10"/>
  <c r="S95" i="10"/>
  <c r="S99" i="10"/>
  <c r="S103" i="10"/>
  <c r="S107" i="10"/>
  <c r="S115" i="10"/>
  <c r="S126" i="10"/>
  <c r="R126" i="10"/>
  <c r="R140" i="10"/>
  <c r="R144" i="10"/>
  <c r="R148" i="10"/>
  <c r="S167" i="10"/>
  <c r="R167" i="10"/>
  <c r="S171" i="10"/>
  <c r="R171" i="10"/>
  <c r="S174" i="10"/>
  <c r="R177" i="10"/>
  <c r="S183" i="10"/>
  <c r="R183" i="10"/>
  <c r="R189" i="10"/>
  <c r="R193" i="10"/>
  <c r="H236" i="10"/>
  <c r="R207" i="10"/>
  <c r="S217" i="10"/>
  <c r="R217" i="10"/>
  <c r="S220" i="10"/>
  <c r="R223" i="10"/>
  <c r="S233" i="10"/>
  <c r="R233" i="10"/>
  <c r="S31" i="10"/>
  <c r="R31" i="10"/>
  <c r="S48" i="10"/>
  <c r="R48" i="10"/>
  <c r="S86" i="10"/>
  <c r="S94" i="10"/>
  <c r="S98" i="10"/>
  <c r="R103" i="10"/>
  <c r="R107" i="10"/>
  <c r="S127" i="10"/>
  <c r="R127" i="10"/>
  <c r="S139" i="10"/>
  <c r="R139" i="10"/>
  <c r="S143" i="10"/>
  <c r="R143" i="10"/>
  <c r="S147" i="10"/>
  <c r="R147" i="10"/>
  <c r="S148" i="10"/>
  <c r="S151" i="10"/>
  <c r="R151" i="10"/>
  <c r="I157" i="10"/>
  <c r="R170" i="10"/>
  <c r="S180" i="10"/>
  <c r="R180" i="10"/>
  <c r="S192" i="10"/>
  <c r="R192" i="10"/>
  <c r="G196" i="10"/>
  <c r="S214" i="10"/>
  <c r="R214" i="10"/>
  <c r="S223" i="10"/>
  <c r="S12" i="7"/>
  <c r="R12" i="7"/>
  <c r="S15" i="7"/>
  <c r="S19" i="7"/>
  <c r="S35" i="7"/>
  <c r="S58" i="7"/>
  <c r="R61" i="7"/>
  <c r="R65" i="7"/>
  <c r="S70" i="7"/>
  <c r="R73" i="7"/>
  <c r="S75" i="7"/>
  <c r="R75" i="7"/>
  <c r="S78" i="7"/>
  <c r="S88" i="7"/>
  <c r="R88" i="7"/>
  <c r="S92" i="7"/>
  <c r="R92" i="7"/>
  <c r="S95" i="7"/>
  <c r="S100" i="7"/>
  <c r="R100" i="7"/>
  <c r="M158" i="7"/>
  <c r="S136" i="7"/>
  <c r="R136" i="7"/>
  <c r="S156" i="7"/>
  <c r="R156" i="7"/>
  <c r="R174" i="7"/>
  <c r="R177" i="7"/>
  <c r="S181" i="7"/>
  <c r="R181" i="7"/>
  <c r="S184" i="7"/>
  <c r="R184" i="7"/>
  <c r="S187" i="7"/>
  <c r="R187" i="7"/>
  <c r="S9" i="7"/>
  <c r="R9" i="7"/>
  <c r="S13" i="7"/>
  <c r="R13" i="7"/>
  <c r="R19" i="7"/>
  <c r="S21" i="7"/>
  <c r="R21" i="7"/>
  <c r="S33" i="7"/>
  <c r="R33" i="7"/>
  <c r="M119" i="7"/>
  <c r="S89" i="7"/>
  <c r="R89" i="7"/>
  <c r="S108" i="7"/>
  <c r="S173" i="7"/>
  <c r="R173" i="7"/>
  <c r="K197" i="7"/>
  <c r="S428" i="2"/>
  <c r="R428" i="2"/>
  <c r="R430" i="2"/>
  <c r="H41" i="2"/>
  <c r="L41" i="2"/>
  <c r="R48" i="2"/>
  <c r="R52" i="2"/>
  <c r="R60" i="2"/>
  <c r="R72" i="2"/>
  <c r="F119" i="2"/>
  <c r="N119" i="2"/>
  <c r="R128" i="2"/>
  <c r="R152" i="2"/>
  <c r="G158" i="2"/>
  <c r="O158" i="2"/>
  <c r="Q135" i="2" s="1"/>
  <c r="R196" i="2"/>
  <c r="H197" i="2"/>
  <c r="L197" i="2"/>
  <c r="R209" i="2"/>
  <c r="R229" i="2"/>
  <c r="R254" i="2"/>
  <c r="R262" i="2"/>
  <c r="G317" i="2"/>
  <c r="K317" i="2"/>
  <c r="F398" i="2"/>
  <c r="N398" i="2"/>
  <c r="H437" i="2"/>
  <c r="L437" i="2"/>
  <c r="S430" i="2"/>
  <c r="G437" i="2"/>
  <c r="S12" i="5"/>
  <c r="S18" i="5"/>
  <c r="H20" i="19"/>
  <c r="N21" i="5"/>
  <c r="S26" i="5"/>
  <c r="S34" i="5"/>
  <c r="R48" i="5"/>
  <c r="Q48" i="5"/>
  <c r="O80" i="5"/>
  <c r="Q58" i="5" s="1"/>
  <c r="S54" i="5"/>
  <c r="R54" i="5"/>
  <c r="S62" i="5"/>
  <c r="R62" i="5"/>
  <c r="S73" i="5"/>
  <c r="S90" i="5"/>
  <c r="R90" i="5"/>
  <c r="R96" i="5"/>
  <c r="S98" i="5"/>
  <c r="R98" i="5"/>
  <c r="S105" i="5"/>
  <c r="S114" i="5"/>
  <c r="R114" i="5"/>
  <c r="G197" i="5"/>
  <c r="K197" i="5"/>
  <c r="O197" i="5"/>
  <c r="Q176" i="5" s="1"/>
  <c r="R168" i="5"/>
  <c r="S171" i="5"/>
  <c r="R182" i="5"/>
  <c r="S195" i="5"/>
  <c r="H236" i="5"/>
  <c r="L236" i="5"/>
  <c r="R208" i="5"/>
  <c r="S210" i="5"/>
  <c r="R210" i="5"/>
  <c r="S225" i="5"/>
  <c r="S229" i="5"/>
  <c r="S11" i="5"/>
  <c r="R11" i="5"/>
  <c r="R12" i="5"/>
  <c r="S19" i="5"/>
  <c r="R19" i="5"/>
  <c r="R20" i="5"/>
  <c r="S23" i="5"/>
  <c r="R23" i="5"/>
  <c r="R30" i="5"/>
  <c r="S33" i="5"/>
  <c r="R33" i="5"/>
  <c r="S35" i="5"/>
  <c r="R35" i="5"/>
  <c r="S48" i="5"/>
  <c r="S55" i="5"/>
  <c r="R55" i="5"/>
  <c r="R97" i="5"/>
  <c r="S104" i="5"/>
  <c r="R108" i="5"/>
  <c r="R109" i="5"/>
  <c r="S112" i="5"/>
  <c r="R129" i="5"/>
  <c r="S131" i="5"/>
  <c r="R131" i="5"/>
  <c r="H158" i="5"/>
  <c r="R175" i="5"/>
  <c r="R179" i="5"/>
  <c r="R181" i="5"/>
  <c r="R185" i="5"/>
  <c r="R187" i="5"/>
  <c r="S204" i="5"/>
  <c r="R229" i="5"/>
  <c r="S29" i="10"/>
  <c r="R36" i="10"/>
  <c r="S54" i="10"/>
  <c r="R57" i="10"/>
  <c r="S66" i="10"/>
  <c r="S70" i="10"/>
  <c r="S75" i="10"/>
  <c r="R75" i="10"/>
  <c r="H118" i="10"/>
  <c r="L118" i="10"/>
  <c r="S104" i="10"/>
  <c r="R104" i="10"/>
  <c r="S111" i="10"/>
  <c r="S116" i="10"/>
  <c r="R116" i="10"/>
  <c r="F157" i="10"/>
  <c r="N157" i="10"/>
  <c r="R132" i="10"/>
  <c r="S137" i="10"/>
  <c r="S141" i="10"/>
  <c r="S145" i="10"/>
  <c r="S149" i="10"/>
  <c r="J151" i="10"/>
  <c r="R156" i="10"/>
  <c r="H196" i="10"/>
  <c r="L196" i="10"/>
  <c r="S187" i="10"/>
  <c r="R187" i="10"/>
  <c r="S190" i="10"/>
  <c r="S205" i="10"/>
  <c r="R205" i="10"/>
  <c r="S212" i="10"/>
  <c r="S213" i="10"/>
  <c r="R213" i="10"/>
  <c r="R215" i="10"/>
  <c r="S216" i="10"/>
  <c r="S224" i="10"/>
  <c r="R227" i="10"/>
  <c r="R17" i="10"/>
  <c r="S20" i="10"/>
  <c r="S23" i="10"/>
  <c r="R23" i="10"/>
  <c r="R25" i="10"/>
  <c r="S27" i="10"/>
  <c r="R27" i="10"/>
  <c r="S28" i="10"/>
  <c r="S36" i="10"/>
  <c r="N40" i="10"/>
  <c r="S52" i="10"/>
  <c r="R52" i="10"/>
  <c r="S53" i="10"/>
  <c r="R58" i="10"/>
  <c r="S60" i="10"/>
  <c r="R60" i="10"/>
  <c r="S65" i="10"/>
  <c r="R70" i="10"/>
  <c r="S72" i="10"/>
  <c r="R72" i="10"/>
  <c r="R74" i="10"/>
  <c r="R78" i="10"/>
  <c r="R95" i="10"/>
  <c r="S110" i="10"/>
  <c r="S113" i="10"/>
  <c r="R113" i="10"/>
  <c r="S132" i="10"/>
  <c r="S172" i="10"/>
  <c r="R172" i="10"/>
  <c r="R174" i="10"/>
  <c r="S176" i="10"/>
  <c r="R176" i="10"/>
  <c r="K196" i="10"/>
  <c r="R204" i="10"/>
  <c r="S218" i="10"/>
  <c r="R218" i="10"/>
  <c r="R220" i="10"/>
  <c r="R232" i="10"/>
  <c r="R22" i="7"/>
  <c r="S31" i="7"/>
  <c r="S51" i="7"/>
  <c r="R51" i="7"/>
  <c r="S54" i="7"/>
  <c r="S107" i="7"/>
  <c r="R107" i="7"/>
  <c r="S114" i="7"/>
  <c r="R114" i="7"/>
  <c r="S144" i="7"/>
  <c r="R144" i="7"/>
  <c r="S148" i="7"/>
  <c r="R148" i="7"/>
  <c r="S193" i="7"/>
  <c r="R193" i="7"/>
  <c r="I236" i="7"/>
  <c r="S214" i="7"/>
  <c r="R214" i="7"/>
  <c r="S218" i="7"/>
  <c r="R218" i="7"/>
  <c r="S222" i="7"/>
  <c r="R222" i="7"/>
  <c r="S226" i="7"/>
  <c r="R226" i="7"/>
  <c r="S235" i="7"/>
  <c r="R27" i="7"/>
  <c r="S30" i="7"/>
  <c r="R35" i="7"/>
  <c r="S38" i="7"/>
  <c r="G41" i="7"/>
  <c r="R54" i="7"/>
  <c r="R58" i="7"/>
  <c r="R70" i="7"/>
  <c r="R78" i="7"/>
  <c r="S97" i="7"/>
  <c r="R97" i="7"/>
  <c r="S101" i="7"/>
  <c r="R101" i="7"/>
  <c r="S174" i="7"/>
  <c r="S427" i="2"/>
  <c r="S431" i="2"/>
  <c r="M34" i="19"/>
  <c r="N35" i="5" s="1"/>
  <c r="R50" i="5"/>
  <c r="S57" i="5"/>
  <c r="S61" i="5"/>
  <c r="S69" i="5"/>
  <c r="R70" i="5"/>
  <c r="R74" i="5"/>
  <c r="G80" i="5"/>
  <c r="S89" i="5"/>
  <c r="S93" i="5"/>
  <c r="R94" i="5"/>
  <c r="S101" i="5"/>
  <c r="R110" i="5"/>
  <c r="S113" i="5"/>
  <c r="S133" i="5"/>
  <c r="S149" i="5"/>
  <c r="R154" i="5"/>
  <c r="S157" i="5"/>
  <c r="I158" i="5"/>
  <c r="M158" i="5"/>
  <c r="S169" i="5"/>
  <c r="S173" i="5"/>
  <c r="S177" i="5"/>
  <c r="R178" i="5"/>
  <c r="S181" i="5"/>
  <c r="S185" i="5"/>
  <c r="S189" i="5"/>
  <c r="S193" i="5"/>
  <c r="R206" i="5"/>
  <c r="S217" i="5"/>
  <c r="I230" i="5"/>
  <c r="R230" i="5"/>
  <c r="R10" i="10"/>
  <c r="R34" i="10"/>
  <c r="S37" i="10"/>
  <c r="G40" i="10"/>
  <c r="O40" i="10"/>
  <c r="Q21" i="10" s="1"/>
  <c r="R112" i="10"/>
  <c r="S129" i="10"/>
  <c r="S153" i="10"/>
  <c r="S166" i="10"/>
  <c r="S208" i="10"/>
  <c r="S228" i="10"/>
  <c r="S105" i="7"/>
  <c r="S118" i="7"/>
  <c r="R118" i="7"/>
  <c r="H158" i="7"/>
  <c r="L158" i="7"/>
  <c r="R149" i="7"/>
  <c r="S154" i="7"/>
  <c r="R178" i="7"/>
  <c r="S192" i="7"/>
  <c r="R192" i="7"/>
  <c r="S196" i="7"/>
  <c r="R196" i="7"/>
  <c r="S210" i="7"/>
  <c r="R210" i="7"/>
  <c r="R213" i="7"/>
  <c r="R217" i="7"/>
  <c r="S224" i="7"/>
  <c r="R224" i="7"/>
  <c r="S232" i="7"/>
  <c r="R232" i="7"/>
  <c r="S11" i="7"/>
  <c r="R16" i="7"/>
  <c r="L17" i="7"/>
  <c r="R40" i="7"/>
  <c r="H41" i="7"/>
  <c r="S50" i="7"/>
  <c r="S66" i="7"/>
  <c r="S74" i="7"/>
  <c r="H80" i="7"/>
  <c r="L80" i="7"/>
  <c r="F119" i="7"/>
  <c r="J119" i="7"/>
  <c r="N119" i="7"/>
  <c r="S87" i="7"/>
  <c r="S91" i="7"/>
  <c r="S99" i="7"/>
  <c r="S103" i="7"/>
  <c r="S111" i="7"/>
  <c r="R111" i="7"/>
  <c r="I113" i="7"/>
  <c r="S152" i="7"/>
  <c r="R152" i="7"/>
  <c r="S178" i="7"/>
  <c r="H236" i="7"/>
  <c r="L236" i="7"/>
  <c r="F41" i="5"/>
  <c r="S50" i="5"/>
  <c r="S70" i="5"/>
  <c r="S74" i="5"/>
  <c r="H80" i="5"/>
  <c r="L80" i="5"/>
  <c r="S94" i="5"/>
  <c r="S110" i="5"/>
  <c r="S154" i="5"/>
  <c r="F158" i="5"/>
  <c r="N158" i="5"/>
  <c r="S178" i="5"/>
  <c r="S186" i="5"/>
  <c r="S190" i="5"/>
  <c r="S194" i="5"/>
  <c r="S206" i="5"/>
  <c r="S230" i="5"/>
  <c r="I219" i="18"/>
  <c r="S10" i="10"/>
  <c r="S34" i="10"/>
  <c r="H40" i="10"/>
  <c r="S51" i="10"/>
  <c r="S88" i="10"/>
  <c r="S92" i="10"/>
  <c r="S100" i="10"/>
  <c r="S108" i="10"/>
  <c r="S112" i="10"/>
  <c r="S110" i="7"/>
  <c r="R110" i="7"/>
  <c r="S127" i="7"/>
  <c r="R127" i="7"/>
  <c r="S131" i="7"/>
  <c r="R131" i="7"/>
  <c r="S134" i="7"/>
  <c r="S139" i="7"/>
  <c r="R139" i="7"/>
  <c r="S143" i="7"/>
  <c r="R143" i="7"/>
  <c r="S146" i="7"/>
  <c r="R166" i="7"/>
  <c r="S172" i="7"/>
  <c r="R172" i="7"/>
  <c r="S176" i="7"/>
  <c r="R176" i="7"/>
  <c r="S179" i="7"/>
  <c r="R182" i="7"/>
  <c r="S188" i="7"/>
  <c r="R188" i="7"/>
  <c r="R205" i="7"/>
  <c r="R207" i="7"/>
  <c r="R209" i="7"/>
  <c r="S216" i="7"/>
  <c r="R216" i="7"/>
  <c r="R219" i="7"/>
  <c r="R221" i="7"/>
  <c r="R223" i="7"/>
  <c r="S234" i="7"/>
  <c r="R234" i="7"/>
  <c r="S16" i="7"/>
  <c r="S40" i="7"/>
  <c r="I41" i="7"/>
  <c r="S63" i="7"/>
  <c r="S67" i="7"/>
  <c r="S79" i="7"/>
  <c r="I80" i="7"/>
  <c r="M80" i="7"/>
  <c r="G119" i="7"/>
  <c r="R146" i="7"/>
  <c r="S165" i="7"/>
  <c r="R165" i="7"/>
  <c r="S205" i="7"/>
  <c r="S219" i="7"/>
  <c r="R434" i="2"/>
  <c r="G41" i="5"/>
  <c r="R52" i="5"/>
  <c r="R72" i="5"/>
  <c r="I80" i="5"/>
  <c r="M80" i="5"/>
  <c r="R128" i="5"/>
  <c r="R132" i="5"/>
  <c r="R152" i="5"/>
  <c r="G158" i="5"/>
  <c r="S167" i="5"/>
  <c r="S175" i="5"/>
  <c r="S183" i="5"/>
  <c r="S187" i="5"/>
  <c r="S191" i="5"/>
  <c r="R228" i="5"/>
  <c r="I70" i="18"/>
  <c r="R8" i="10"/>
  <c r="R12" i="10"/>
  <c r="R24" i="10"/>
  <c r="R32" i="10"/>
  <c r="R49" i="10"/>
  <c r="R61" i="10"/>
  <c r="R69" i="10"/>
  <c r="R73" i="10"/>
  <c r="R90" i="10"/>
  <c r="R114" i="10"/>
  <c r="R136" i="10"/>
  <c r="F196" i="10"/>
  <c r="R211" i="10"/>
  <c r="R235" i="10"/>
  <c r="S117" i="7"/>
  <c r="F158" i="7"/>
  <c r="N158" i="7"/>
  <c r="S151" i="7"/>
  <c r="R151" i="7"/>
  <c r="R157" i="7"/>
  <c r="S167" i="7"/>
  <c r="R170" i="7"/>
  <c r="S180" i="7"/>
  <c r="R180" i="7"/>
  <c r="S183" i="7"/>
  <c r="R186" i="7"/>
  <c r="R215" i="7"/>
  <c r="R227" i="7"/>
  <c r="R229" i="7"/>
  <c r="R233" i="7"/>
  <c r="R30" i="7"/>
  <c r="R34" i="7"/>
  <c r="R38" i="7"/>
  <c r="F41" i="7"/>
  <c r="J41" i="7"/>
  <c r="N41" i="7"/>
  <c r="F80" i="7"/>
  <c r="N80" i="7"/>
  <c r="H119" i="7"/>
  <c r="L119" i="7"/>
  <c r="R94" i="7"/>
  <c r="R102" i="7"/>
  <c r="S116" i="7"/>
  <c r="K119" i="7"/>
  <c r="R134" i="7"/>
  <c r="S149" i="7"/>
  <c r="R154" i="7"/>
  <c r="S166" i="7"/>
  <c r="R179" i="7"/>
  <c r="S182" i="7"/>
  <c r="S189" i="7"/>
  <c r="R189" i="7"/>
  <c r="S207" i="7"/>
  <c r="S217" i="7"/>
  <c r="S221" i="7"/>
  <c r="S229" i="7"/>
  <c r="S113" i="7"/>
  <c r="S130" i="7"/>
  <c r="S138" i="7"/>
  <c r="S142" i="7"/>
  <c r="R147" i="7"/>
  <c r="S150" i="7"/>
  <c r="R155" i="7"/>
  <c r="S175" i="7"/>
  <c r="S191" i="7"/>
  <c r="H197" i="7"/>
  <c r="L197" i="7"/>
  <c r="R204" i="7"/>
  <c r="R206" i="7"/>
  <c r="R208" i="7"/>
  <c r="R212" i="7"/>
  <c r="R220" i="7"/>
  <c r="F236" i="7"/>
  <c r="N236" i="7"/>
  <c r="S106" i="7"/>
  <c r="S147" i="7"/>
  <c r="S155" i="7"/>
  <c r="I197" i="7"/>
  <c r="M197" i="7"/>
  <c r="S204" i="7"/>
  <c r="S206" i="7"/>
  <c r="S208" i="7"/>
  <c r="S212" i="7"/>
  <c r="S220" i="7"/>
  <c r="S228" i="7"/>
  <c r="S230" i="7"/>
  <c r="G236" i="7"/>
  <c r="K236" i="7"/>
  <c r="O236" i="7"/>
  <c r="Q207" i="7" s="1"/>
  <c r="R108" i="7"/>
  <c r="R116" i="7"/>
  <c r="R133" i="7"/>
  <c r="R141" i="7"/>
  <c r="R194" i="7"/>
  <c r="J197" i="7"/>
  <c r="N197" i="7"/>
  <c r="R211" i="7"/>
  <c r="R225" i="7"/>
  <c r="R231" i="7"/>
  <c r="R235" i="7"/>
  <c r="N42" i="5" l="1"/>
  <c r="J353" i="8"/>
  <c r="Q107" i="8"/>
  <c r="Q120" i="8"/>
  <c r="Q92" i="8"/>
  <c r="I40" i="4"/>
  <c r="S42" i="2"/>
  <c r="K80" i="5"/>
  <c r="J113" i="5"/>
  <c r="O14" i="22"/>
  <c r="R14" i="22" s="1"/>
  <c r="Q41" i="5"/>
  <c r="Q39" i="22"/>
  <c r="R237" i="5"/>
  <c r="O238" i="5"/>
  <c r="S237" i="5"/>
  <c r="H238" i="5"/>
  <c r="N238" i="5"/>
  <c r="J238" i="5"/>
  <c r="I238" i="5"/>
  <c r="K238" i="5"/>
  <c r="M238" i="5"/>
  <c r="L238" i="5"/>
  <c r="G238" i="5"/>
  <c r="S190" i="7"/>
  <c r="J157" i="10"/>
  <c r="I119" i="2"/>
  <c r="J152" i="2"/>
  <c r="I42" i="4"/>
  <c r="M42" i="4"/>
  <c r="R41" i="4"/>
  <c r="O42" i="4"/>
  <c r="S41" i="4"/>
  <c r="G42" i="4"/>
  <c r="K42" i="4"/>
  <c r="L42" i="4"/>
  <c r="H42" i="4"/>
  <c r="N42" i="4"/>
  <c r="J42" i="4"/>
  <c r="Q180" i="7"/>
  <c r="J240" i="20"/>
  <c r="K99" i="2" s="1"/>
  <c r="J74" i="7"/>
  <c r="J278" i="20"/>
  <c r="K278" i="20" s="1"/>
  <c r="J392" i="2"/>
  <c r="K398" i="2"/>
  <c r="K350" i="8"/>
  <c r="J74" i="5"/>
  <c r="Q8" i="24"/>
  <c r="Q20" i="24"/>
  <c r="I19" i="18"/>
  <c r="J20" i="10" s="1"/>
  <c r="Q67" i="8"/>
  <c r="Q77" i="8"/>
  <c r="Q69" i="8"/>
  <c r="I40" i="10"/>
  <c r="I216" i="10"/>
  <c r="Q168" i="7"/>
  <c r="Q22" i="24"/>
  <c r="J158" i="7"/>
  <c r="J216" i="20"/>
  <c r="K74" i="2" s="1"/>
  <c r="H144" i="16"/>
  <c r="I152" i="7" s="1"/>
  <c r="R36" i="24"/>
  <c r="R26" i="24"/>
  <c r="R10" i="24"/>
  <c r="Q328" i="2"/>
  <c r="R33" i="24"/>
  <c r="R31" i="24"/>
  <c r="Q38" i="5"/>
  <c r="R19" i="24"/>
  <c r="Q18" i="24"/>
  <c r="R30" i="24"/>
  <c r="Q15" i="8"/>
  <c r="Q25" i="8"/>
  <c r="Q37" i="24"/>
  <c r="Q24" i="24"/>
  <c r="Q19" i="24"/>
  <c r="Q23" i="8"/>
  <c r="Q430" i="2"/>
  <c r="Q409" i="2"/>
  <c r="Q196" i="4"/>
  <c r="Q53" i="10"/>
  <c r="Q50" i="10"/>
  <c r="Q69" i="10"/>
  <c r="Q66" i="10"/>
  <c r="Q95" i="7"/>
  <c r="I217" i="2"/>
  <c r="Q235" i="10"/>
  <c r="Q69" i="7"/>
  <c r="R34" i="24"/>
  <c r="R16" i="24"/>
  <c r="R13" i="24"/>
  <c r="Q178" i="7"/>
  <c r="Q352" i="2"/>
  <c r="Q187" i="7"/>
  <c r="Q183" i="4"/>
  <c r="Q194" i="4"/>
  <c r="Q172" i="4"/>
  <c r="Q49" i="8"/>
  <c r="Q33" i="24"/>
  <c r="R7" i="24"/>
  <c r="Q170" i="7"/>
  <c r="Q167" i="7"/>
  <c r="Q172" i="7"/>
  <c r="Q335" i="2"/>
  <c r="Q332" i="2"/>
  <c r="Q185" i="7"/>
  <c r="Q52" i="8"/>
  <c r="Q63" i="8"/>
  <c r="Q79" i="8"/>
  <c r="Q65" i="8"/>
  <c r="R25" i="24"/>
  <c r="Q73" i="5"/>
  <c r="Q195" i="7"/>
  <c r="Q76" i="8"/>
  <c r="Q74" i="8"/>
  <c r="R37" i="24"/>
  <c r="Q34" i="24"/>
  <c r="Q23" i="24"/>
  <c r="R23" i="24"/>
  <c r="Q29" i="24"/>
  <c r="Q137" i="10"/>
  <c r="Q148" i="10"/>
  <c r="Q37" i="5"/>
  <c r="Q52" i="5"/>
  <c r="Q26" i="5"/>
  <c r="Q18" i="5"/>
  <c r="K236" i="5"/>
  <c r="Q24" i="5"/>
  <c r="Q21" i="5"/>
  <c r="Q25" i="5"/>
  <c r="Q32" i="24"/>
  <c r="Q26" i="24"/>
  <c r="Q17" i="24"/>
  <c r="Q38" i="24"/>
  <c r="Q35" i="24"/>
  <c r="Q27" i="24"/>
  <c r="R27" i="24"/>
  <c r="R18" i="24"/>
  <c r="Q11" i="24"/>
  <c r="Q30" i="24"/>
  <c r="Q25" i="24"/>
  <c r="R20" i="24"/>
  <c r="Q15" i="24"/>
  <c r="Q12" i="24"/>
  <c r="R12" i="24"/>
  <c r="Q21" i="24"/>
  <c r="Q101" i="2"/>
  <c r="R29" i="24"/>
  <c r="R35" i="24"/>
  <c r="R11" i="24"/>
  <c r="R14" i="24"/>
  <c r="G39" i="24"/>
  <c r="G39" i="22"/>
  <c r="F39" i="24"/>
  <c r="F39" i="22"/>
  <c r="M30" i="24"/>
  <c r="M30" i="22"/>
  <c r="R22" i="24"/>
  <c r="Q170" i="5"/>
  <c r="N39" i="24"/>
  <c r="N39" i="22"/>
  <c r="R9" i="24"/>
  <c r="L39" i="24"/>
  <c r="L39" i="22"/>
  <c r="O31" i="24"/>
  <c r="Q31" i="24" s="1"/>
  <c r="O31" i="22"/>
  <c r="R31" i="22" s="1"/>
  <c r="H39" i="24"/>
  <c r="H39" i="22"/>
  <c r="K39" i="24"/>
  <c r="K39" i="22"/>
  <c r="J39" i="24"/>
  <c r="J39" i="22"/>
  <c r="R9" i="22"/>
  <c r="Q102" i="7"/>
  <c r="G197" i="7"/>
  <c r="Q74" i="7"/>
  <c r="M41" i="7"/>
  <c r="Q55" i="7"/>
  <c r="Q77" i="7"/>
  <c r="Q65" i="7"/>
  <c r="Q39" i="5"/>
  <c r="Q30" i="5"/>
  <c r="Q16" i="5"/>
  <c r="Q17" i="5"/>
  <c r="Q31" i="5"/>
  <c r="Q40" i="5"/>
  <c r="Q33" i="5"/>
  <c r="Q23" i="5"/>
  <c r="Q19" i="5"/>
  <c r="Q11" i="5"/>
  <c r="Q20" i="5"/>
  <c r="I158" i="2"/>
  <c r="Q15" i="5"/>
  <c r="Q28" i="5"/>
  <c r="F197" i="7"/>
  <c r="Q35" i="5"/>
  <c r="Q34" i="5"/>
  <c r="Q12" i="5"/>
  <c r="Q32" i="5"/>
  <c r="Q10" i="5"/>
  <c r="Q13" i="5"/>
  <c r="Q14" i="5"/>
  <c r="R33" i="2"/>
  <c r="Q29" i="5"/>
  <c r="Q36" i="5"/>
  <c r="Q58" i="8"/>
  <c r="Q31" i="8"/>
  <c r="Q75" i="8"/>
  <c r="Q57" i="8"/>
  <c r="Q33" i="8"/>
  <c r="Q55" i="8"/>
  <c r="Q61" i="8"/>
  <c r="Q73" i="8"/>
  <c r="Q81" i="8"/>
  <c r="Q56" i="8"/>
  <c r="Q39" i="8"/>
  <c r="Q13" i="8"/>
  <c r="Q21" i="8"/>
  <c r="Q70" i="8"/>
  <c r="Q54" i="8"/>
  <c r="Q51" i="8"/>
  <c r="Q11" i="8"/>
  <c r="Q29" i="8"/>
  <c r="Q71" i="8"/>
  <c r="Q50" i="8"/>
  <c r="Q62" i="8"/>
  <c r="Q78" i="8"/>
  <c r="Q19" i="8"/>
  <c r="Q72" i="8"/>
  <c r="Q53" i="8"/>
  <c r="Q64" i="8"/>
  <c r="Q68" i="8"/>
  <c r="Q60" i="8"/>
  <c r="Q59" i="8"/>
  <c r="Q48" i="8"/>
  <c r="Q66" i="8"/>
  <c r="Q48" i="10"/>
  <c r="Q115" i="7"/>
  <c r="Q96" i="7"/>
  <c r="Q104" i="7"/>
  <c r="Q127" i="8"/>
  <c r="Q131" i="8"/>
  <c r="Q112" i="2"/>
  <c r="Q109" i="2"/>
  <c r="Q36" i="24"/>
  <c r="Q458" i="8"/>
  <c r="Q28" i="24"/>
  <c r="Q175" i="7"/>
  <c r="Q189" i="7"/>
  <c r="Q149" i="5"/>
  <c r="Q93" i="5"/>
  <c r="Q196" i="7"/>
  <c r="Q182" i="7"/>
  <c r="Q179" i="7"/>
  <c r="Q166" i="7"/>
  <c r="Q132" i="5"/>
  <c r="Q193" i="7"/>
  <c r="Q184" i="7"/>
  <c r="Q181" i="7"/>
  <c r="Q177" i="7"/>
  <c r="Q174" i="7"/>
  <c r="Q100" i="5"/>
  <c r="Q97" i="5"/>
  <c r="Q171" i="7"/>
  <c r="Q206" i="2"/>
  <c r="Q192" i="4"/>
  <c r="Q184" i="4"/>
  <c r="Q176" i="4"/>
  <c r="Q168" i="4"/>
  <c r="Q186" i="7"/>
  <c r="Q183" i="7"/>
  <c r="Q176" i="7"/>
  <c r="Q173" i="7"/>
  <c r="Q109" i="5"/>
  <c r="Q190" i="7"/>
  <c r="Q188" i="7"/>
  <c r="Q190" i="4"/>
  <c r="Q182" i="4"/>
  <c r="Q174" i="4"/>
  <c r="Q166" i="4"/>
  <c r="S196" i="4"/>
  <c r="Q191" i="4"/>
  <c r="Q175" i="4"/>
  <c r="Q187" i="4"/>
  <c r="Q191" i="7"/>
  <c r="Q194" i="7"/>
  <c r="Q165" i="7"/>
  <c r="Q131" i="5"/>
  <c r="Q229" i="2"/>
  <c r="Q169" i="7"/>
  <c r="Q150" i="5"/>
  <c r="Q103" i="5"/>
  <c r="Q387" i="2"/>
  <c r="Q384" i="2"/>
  <c r="Q193" i="4"/>
  <c r="Q185" i="4"/>
  <c r="Q177" i="4"/>
  <c r="Q169" i="4"/>
  <c r="R196" i="4"/>
  <c r="Q175" i="8"/>
  <c r="Q17" i="8"/>
  <c r="Q9" i="5"/>
  <c r="Q22" i="5"/>
  <c r="Q9" i="8"/>
  <c r="Q66" i="7"/>
  <c r="Q54" i="7"/>
  <c r="Q175" i="5"/>
  <c r="Q78" i="7"/>
  <c r="Q71" i="7"/>
  <c r="Q68" i="7"/>
  <c r="Q59" i="7"/>
  <c r="Q57" i="7"/>
  <c r="Q50" i="7"/>
  <c r="Q34" i="7"/>
  <c r="Q187" i="5"/>
  <c r="Q73" i="7"/>
  <c r="Q70" i="7"/>
  <c r="Q49" i="7"/>
  <c r="Q189" i="5"/>
  <c r="Q12" i="10"/>
  <c r="Q61" i="7"/>
  <c r="Q58" i="7"/>
  <c r="Q64" i="7"/>
  <c r="Q53" i="7"/>
  <c r="Q62" i="7"/>
  <c r="Q96" i="2"/>
  <c r="Q339" i="8"/>
  <c r="Q251" i="2"/>
  <c r="Q113" i="2"/>
  <c r="Q89" i="2"/>
  <c r="Q90" i="2"/>
  <c r="Q129" i="10"/>
  <c r="Q37" i="10"/>
  <c r="Q154" i="7"/>
  <c r="Q156" i="10"/>
  <c r="Q141" i="10"/>
  <c r="Q147" i="10"/>
  <c r="Q143" i="10"/>
  <c r="Q139" i="10"/>
  <c r="Q127" i="10"/>
  <c r="Q209" i="2"/>
  <c r="Q154" i="10"/>
  <c r="Q138" i="10"/>
  <c r="Q232" i="2"/>
  <c r="Q228" i="2"/>
  <c r="Q224" i="2"/>
  <c r="Q396" i="2"/>
  <c r="Q308" i="2"/>
  <c r="Q222" i="2"/>
  <c r="Q394" i="2"/>
  <c r="Q385" i="2"/>
  <c r="Q210" i="2"/>
  <c r="Q136" i="10"/>
  <c r="Q8" i="10"/>
  <c r="Q130" i="10"/>
  <c r="Q145" i="10"/>
  <c r="Q132" i="10"/>
  <c r="Q140" i="10"/>
  <c r="Q135" i="10"/>
  <c r="Q131" i="10"/>
  <c r="Q369" i="2"/>
  <c r="Q212" i="2"/>
  <c r="Q234" i="2"/>
  <c r="Q236" i="2"/>
  <c r="Q214" i="2"/>
  <c r="Q171" i="4"/>
  <c r="Q32" i="4"/>
  <c r="Q153" i="10"/>
  <c r="Q152" i="7"/>
  <c r="Q149" i="10"/>
  <c r="Q151" i="10"/>
  <c r="Q150" i="10"/>
  <c r="Q144" i="10"/>
  <c r="Q292" i="2"/>
  <c r="Q372" i="2"/>
  <c r="Q227" i="2"/>
  <c r="Q11" i="4"/>
  <c r="Q197" i="7"/>
  <c r="Q188" i="4"/>
  <c r="Q178" i="4"/>
  <c r="Q351" i="2"/>
  <c r="Q348" i="2"/>
  <c r="Q464" i="8"/>
  <c r="Q454" i="8"/>
  <c r="Q195" i="4"/>
  <c r="Q197" i="4"/>
  <c r="Q186" i="4"/>
  <c r="Q164" i="4"/>
  <c r="Q462" i="8"/>
  <c r="Q167" i="4"/>
  <c r="Q179" i="4"/>
  <c r="Q180" i="4"/>
  <c r="Q170" i="4"/>
  <c r="Q41" i="4"/>
  <c r="Q173" i="4"/>
  <c r="Q30" i="4"/>
  <c r="Q12" i="4"/>
  <c r="Q38" i="4"/>
  <c r="Q22" i="4"/>
  <c r="Q37" i="4"/>
  <c r="Q9" i="24"/>
  <c r="Q176" i="2"/>
  <c r="Q25" i="4"/>
  <c r="Q16" i="4"/>
  <c r="Q17" i="4"/>
  <c r="Q181" i="4"/>
  <c r="Q33" i="2"/>
  <c r="P39" i="24"/>
  <c r="O41" i="2"/>
  <c r="O14" i="24"/>
  <c r="Q14" i="24" s="1"/>
  <c r="I41" i="2"/>
  <c r="I30" i="24"/>
  <c r="N159" i="10"/>
  <c r="G238" i="7"/>
  <c r="N238" i="7"/>
  <c r="L238" i="7"/>
  <c r="J43" i="7"/>
  <c r="R42" i="7"/>
  <c r="O43" i="7"/>
  <c r="S42" i="7"/>
  <c r="N43" i="7"/>
  <c r="K121" i="7"/>
  <c r="M121" i="7"/>
  <c r="L121" i="7"/>
  <c r="G121" i="7"/>
  <c r="N121" i="7"/>
  <c r="I121" i="7"/>
  <c r="J121" i="7"/>
  <c r="I159" i="10"/>
  <c r="H159" i="10"/>
  <c r="G159" i="10"/>
  <c r="R158" i="10"/>
  <c r="O159" i="10"/>
  <c r="S158" i="10"/>
  <c r="J159" i="10"/>
  <c r="N199" i="7"/>
  <c r="I199" i="7"/>
  <c r="J199" i="7"/>
  <c r="R198" i="7"/>
  <c r="Q198" i="7"/>
  <c r="O199" i="7"/>
  <c r="M238" i="7"/>
  <c r="O238" i="7"/>
  <c r="S237" i="7"/>
  <c r="R237" i="7"/>
  <c r="I238" i="7"/>
  <c r="K238" i="7"/>
  <c r="J238" i="7"/>
  <c r="M43" i="7"/>
  <c r="L43" i="7"/>
  <c r="G43" i="7"/>
  <c r="I43" i="7"/>
  <c r="H43" i="7"/>
  <c r="O121" i="7"/>
  <c r="S120" i="7"/>
  <c r="R120" i="7"/>
  <c r="H121" i="7"/>
  <c r="M159" i="10"/>
  <c r="L159" i="10"/>
  <c r="K159" i="10"/>
  <c r="K199" i="7"/>
  <c r="M199" i="7"/>
  <c r="L199" i="7"/>
  <c r="H199" i="7"/>
  <c r="H238" i="7"/>
  <c r="K43" i="7"/>
  <c r="Q216" i="2"/>
  <c r="Q213" i="2"/>
  <c r="Q189" i="4"/>
  <c r="Q133" i="10"/>
  <c r="Q230" i="2"/>
  <c r="Q221" i="2"/>
  <c r="Q218" i="2"/>
  <c r="Q219" i="2"/>
  <c r="Q191" i="8"/>
  <c r="Q466" i="8"/>
  <c r="Q273" i="8"/>
  <c r="K157" i="10"/>
  <c r="Q225" i="2"/>
  <c r="Q208" i="2"/>
  <c r="Q332" i="8"/>
  <c r="I236" i="5"/>
  <c r="J498" i="20"/>
  <c r="J331" i="2"/>
  <c r="J150" i="19"/>
  <c r="K152" i="5" s="1"/>
  <c r="J152" i="5"/>
  <c r="Q347" i="2"/>
  <c r="Q344" i="2"/>
  <c r="Q92" i="2"/>
  <c r="Q110" i="2"/>
  <c r="Q342" i="2"/>
  <c r="Q338" i="2"/>
  <c r="Q330" i="2"/>
  <c r="Q95" i="2"/>
  <c r="Q88" i="2"/>
  <c r="Q334" i="2"/>
  <c r="Q98" i="2"/>
  <c r="Q423" i="2"/>
  <c r="Q22" i="2"/>
  <c r="Q115" i="2"/>
  <c r="Q336" i="2"/>
  <c r="Q117" i="2"/>
  <c r="Q104" i="2"/>
  <c r="R42" i="2"/>
  <c r="P43" i="2"/>
  <c r="L43" i="2"/>
  <c r="H43" i="2"/>
  <c r="O43" i="2"/>
  <c r="K43" i="2"/>
  <c r="G43" i="2"/>
  <c r="N43" i="2"/>
  <c r="J43" i="2"/>
  <c r="I43" i="2"/>
  <c r="M43" i="2"/>
  <c r="Q168" i="2"/>
  <c r="I80" i="2"/>
  <c r="Q289" i="2"/>
  <c r="Q175" i="2"/>
  <c r="Q180" i="2"/>
  <c r="Q312" i="2"/>
  <c r="Q295" i="2"/>
  <c r="Q196" i="2"/>
  <c r="Q316" i="2"/>
  <c r="Q294" i="2"/>
  <c r="Q299" i="2"/>
  <c r="Q217" i="2"/>
  <c r="Q189" i="2"/>
  <c r="Q182" i="2"/>
  <c r="Q167" i="2"/>
  <c r="Q298" i="2"/>
  <c r="Q304" i="2"/>
  <c r="Q291" i="2"/>
  <c r="Q288" i="2"/>
  <c r="I437" i="2"/>
  <c r="Q140" i="2"/>
  <c r="Q99" i="10"/>
  <c r="Q35" i="8"/>
  <c r="Q37" i="8"/>
  <c r="Q75" i="10"/>
  <c r="Q111" i="5"/>
  <c r="Q101" i="5"/>
  <c r="Q73" i="10"/>
  <c r="Q118" i="7"/>
  <c r="Q213" i="7"/>
  <c r="Q60" i="10"/>
  <c r="Q179" i="5"/>
  <c r="Q146" i="5"/>
  <c r="Q114" i="5"/>
  <c r="Q96" i="5"/>
  <c r="Q63" i="10"/>
  <c r="Q65" i="10"/>
  <c r="Q156" i="5"/>
  <c r="Q115" i="5"/>
  <c r="Q117" i="5"/>
  <c r="Q173" i="2"/>
  <c r="Q165" i="10"/>
  <c r="Q99" i="5"/>
  <c r="Q87" i="5"/>
  <c r="Q105" i="2"/>
  <c r="Q149" i="8"/>
  <c r="Q133" i="8"/>
  <c r="Q152" i="8"/>
  <c r="Q98" i="5"/>
  <c r="Q457" i="8"/>
  <c r="Q153" i="8"/>
  <c r="Q137" i="8"/>
  <c r="Q467" i="8"/>
  <c r="Q141" i="8"/>
  <c r="Q126" i="8"/>
  <c r="Q129" i="5"/>
  <c r="Q133" i="5"/>
  <c r="Q89" i="5"/>
  <c r="Q128" i="5"/>
  <c r="Q72" i="10"/>
  <c r="Q52" i="10"/>
  <c r="Q47" i="10"/>
  <c r="Q70" i="10"/>
  <c r="Q192" i="10"/>
  <c r="Q183" i="10"/>
  <c r="Q74" i="10"/>
  <c r="Q147" i="5"/>
  <c r="Q126" i="5"/>
  <c r="Q136" i="5"/>
  <c r="Q182" i="10"/>
  <c r="Q143" i="5"/>
  <c r="Q138" i="5"/>
  <c r="Q112" i="5"/>
  <c r="Q88" i="5"/>
  <c r="Q91" i="5"/>
  <c r="Q128" i="10"/>
  <c r="Q107" i="5"/>
  <c r="Q188" i="2"/>
  <c r="Q185" i="2"/>
  <c r="Q311" i="2"/>
  <c r="Q140" i="8"/>
  <c r="Q157" i="8"/>
  <c r="Q144" i="8"/>
  <c r="Q148" i="8"/>
  <c r="Q471" i="8"/>
  <c r="Q110" i="7"/>
  <c r="Q157" i="5"/>
  <c r="Q113" i="5"/>
  <c r="Q49" i="10"/>
  <c r="Q57" i="10"/>
  <c r="Q54" i="10"/>
  <c r="Q173" i="5"/>
  <c r="Q168" i="5"/>
  <c r="Q165" i="5"/>
  <c r="Q105" i="5"/>
  <c r="Q104" i="5"/>
  <c r="Q127" i="5"/>
  <c r="Q165" i="2"/>
  <c r="Q178" i="10"/>
  <c r="Q315" i="2"/>
  <c r="Q141" i="5"/>
  <c r="Q136" i="8"/>
  <c r="Q99" i="2"/>
  <c r="Q91" i="2"/>
  <c r="Q87" i="2"/>
  <c r="Q253" i="8"/>
  <c r="Q428" i="2"/>
  <c r="Q76" i="4"/>
  <c r="Q278" i="2"/>
  <c r="Q217" i="5"/>
  <c r="Q69" i="5"/>
  <c r="Q427" i="2"/>
  <c r="Q209" i="7"/>
  <c r="Q214" i="7"/>
  <c r="Q172" i="10"/>
  <c r="Q227" i="10"/>
  <c r="Q224" i="10"/>
  <c r="Q190" i="10"/>
  <c r="Q392" i="2"/>
  <c r="Q156" i="7"/>
  <c r="Q136" i="7"/>
  <c r="Q177" i="10"/>
  <c r="Q174" i="10"/>
  <c r="Q171" i="5"/>
  <c r="Q167" i="5"/>
  <c r="Q254" i="2"/>
  <c r="Q152" i="2"/>
  <c r="Q193" i="5"/>
  <c r="Q435" i="2"/>
  <c r="Q407" i="2"/>
  <c r="Q390" i="2"/>
  <c r="Q142" i="10"/>
  <c r="Q185" i="10"/>
  <c r="Q181" i="10"/>
  <c r="Q152" i="10"/>
  <c r="Q134" i="10"/>
  <c r="Q191" i="5"/>
  <c r="Q139" i="5"/>
  <c r="Q135" i="5"/>
  <c r="Q273" i="2"/>
  <c r="Q268" i="2"/>
  <c r="Q371" i="2"/>
  <c r="Q327" i="2"/>
  <c r="Q259" i="2"/>
  <c r="Q429" i="2"/>
  <c r="Q354" i="2"/>
  <c r="Q307" i="2"/>
  <c r="Q310" i="4"/>
  <c r="Q302" i="4"/>
  <c r="Q29" i="4"/>
  <c r="Q50" i="4"/>
  <c r="Q205" i="2"/>
  <c r="Q369" i="8"/>
  <c r="Q52" i="7"/>
  <c r="Q137" i="5"/>
  <c r="Q13" i="4"/>
  <c r="Q215" i="2"/>
  <c r="Q35" i="4"/>
  <c r="Q18" i="4"/>
  <c r="Q21" i="4"/>
  <c r="Q31" i="4"/>
  <c r="Q34" i="4"/>
  <c r="Q425" i="2"/>
  <c r="Q422" i="2"/>
  <c r="Q412" i="2"/>
  <c r="Q410" i="2"/>
  <c r="Q225" i="7"/>
  <c r="Q223" i="7"/>
  <c r="Q146" i="7"/>
  <c r="Q222" i="7"/>
  <c r="Q218" i="7"/>
  <c r="Q187" i="10"/>
  <c r="Q212" i="10"/>
  <c r="Q225" i="5"/>
  <c r="Q267" i="2"/>
  <c r="Q180" i="10"/>
  <c r="Q189" i="10"/>
  <c r="Q231" i="5"/>
  <c r="Q227" i="5"/>
  <c r="Q219" i="5"/>
  <c r="Q195" i="10"/>
  <c r="Q186" i="10"/>
  <c r="Q426" i="2"/>
  <c r="Q39" i="10"/>
  <c r="Q414" i="2"/>
  <c r="Q416" i="2"/>
  <c r="Q413" i="2"/>
  <c r="Q148" i="2"/>
  <c r="Q194" i="10"/>
  <c r="Q169" i="10"/>
  <c r="Q405" i="2"/>
  <c r="Q383" i="2"/>
  <c r="Q380" i="2"/>
  <c r="Q275" i="2"/>
  <c r="Q247" i="2"/>
  <c r="Q382" i="2"/>
  <c r="Q378" i="2"/>
  <c r="Q375" i="2"/>
  <c r="Q26" i="4"/>
  <c r="Q20" i="4"/>
  <c r="Q67" i="4"/>
  <c r="Q71" i="4"/>
  <c r="Q164" i="10"/>
  <c r="Q75" i="4"/>
  <c r="Q224" i="4"/>
  <c r="Q9" i="4"/>
  <c r="Q269" i="8"/>
  <c r="Q55" i="4"/>
  <c r="Q19" i="4"/>
  <c r="Q36" i="4"/>
  <c r="Q24" i="4"/>
  <c r="Q33" i="4"/>
  <c r="Q40" i="4"/>
  <c r="Q15" i="4"/>
  <c r="Q197" i="10"/>
  <c r="Q159" i="8"/>
  <c r="Q139" i="7"/>
  <c r="Q235" i="7"/>
  <c r="Q227" i="7"/>
  <c r="Q166" i="10"/>
  <c r="Q431" i="2"/>
  <c r="Q434" i="2"/>
  <c r="Q218" i="10"/>
  <c r="Q213" i="10"/>
  <c r="Q176" i="10"/>
  <c r="Q133" i="2"/>
  <c r="Q167" i="10"/>
  <c r="Q193" i="10"/>
  <c r="Q262" i="2"/>
  <c r="Q230" i="10"/>
  <c r="Q229" i="10"/>
  <c r="Q188" i="10"/>
  <c r="Q170" i="10"/>
  <c r="Q184" i="5"/>
  <c r="Q433" i="2"/>
  <c r="Q184" i="10"/>
  <c r="Q175" i="10"/>
  <c r="Q173" i="10"/>
  <c r="Q125" i="10"/>
  <c r="Q186" i="5"/>
  <c r="Q386" i="2"/>
  <c r="Q388" i="2"/>
  <c r="Q169" i="2"/>
  <c r="Q300" i="2"/>
  <c r="Q296" i="2"/>
  <c r="Q72" i="4"/>
  <c r="Q64" i="4"/>
  <c r="Q56" i="4"/>
  <c r="Q47" i="4"/>
  <c r="Q14" i="4"/>
  <c r="Q183" i="2"/>
  <c r="Q261" i="2"/>
  <c r="Q149" i="2"/>
  <c r="Q28" i="4"/>
  <c r="Q208" i="4"/>
  <c r="Q27" i="4"/>
  <c r="Q10" i="4"/>
  <c r="Q39" i="4"/>
  <c r="Q8" i="4"/>
  <c r="J230" i="10"/>
  <c r="J219" i="18"/>
  <c r="K230" i="10" s="1"/>
  <c r="Q236" i="5"/>
  <c r="Q228" i="5"/>
  <c r="Q230" i="5"/>
  <c r="Q206" i="5"/>
  <c r="Q234" i="5"/>
  <c r="Q210" i="5"/>
  <c r="Q218" i="5"/>
  <c r="Q219" i="10"/>
  <c r="Q98" i="10"/>
  <c r="Q73" i="2"/>
  <c r="S36" i="22"/>
  <c r="R36" i="22"/>
  <c r="Q158" i="7"/>
  <c r="Q141" i="7"/>
  <c r="Q155" i="7"/>
  <c r="Q147" i="7"/>
  <c r="Q39" i="7"/>
  <c r="Q207" i="5"/>
  <c r="Q28" i="2"/>
  <c r="Q26" i="2"/>
  <c r="Q109" i="7"/>
  <c r="Q222" i="10"/>
  <c r="Q210" i="10"/>
  <c r="Q35" i="2"/>
  <c r="Q54" i="5"/>
  <c r="Q13" i="2"/>
  <c r="Q312" i="4"/>
  <c r="S311" i="4"/>
  <c r="R311" i="4"/>
  <c r="Q304" i="4"/>
  <c r="Q280" i="4"/>
  <c r="Q279" i="4"/>
  <c r="Q311" i="4"/>
  <c r="Q308" i="4"/>
  <c r="Q307" i="4"/>
  <c r="Q300" i="4"/>
  <c r="Q299" i="4"/>
  <c r="Q292" i="4"/>
  <c r="Q291" i="4"/>
  <c r="Q284" i="4"/>
  <c r="Q283" i="4"/>
  <c r="Q303" i="4"/>
  <c r="Q288" i="4"/>
  <c r="Q287" i="4"/>
  <c r="Q296" i="4"/>
  <c r="Q295" i="4"/>
  <c r="J236" i="5"/>
  <c r="Q59" i="2"/>
  <c r="Q115" i="8"/>
  <c r="Q305" i="4"/>
  <c r="Q293" i="4"/>
  <c r="Q298" i="8"/>
  <c r="Q192" i="8"/>
  <c r="Q103" i="8"/>
  <c r="Q282" i="4"/>
  <c r="Q138" i="7"/>
  <c r="Q113" i="7"/>
  <c r="Q211" i="7"/>
  <c r="Q108" i="7"/>
  <c r="Q216" i="7"/>
  <c r="Q143" i="7"/>
  <c r="Q215" i="7"/>
  <c r="Q208" i="10"/>
  <c r="Q38" i="7"/>
  <c r="Q221" i="7"/>
  <c r="L41" i="7"/>
  <c r="Q22" i="7"/>
  <c r="Q216" i="10"/>
  <c r="Q197" i="5"/>
  <c r="Q178" i="5"/>
  <c r="Q166" i="5"/>
  <c r="Q141" i="2"/>
  <c r="Q77" i="2"/>
  <c r="I119" i="7"/>
  <c r="Q13" i="7"/>
  <c r="Q9" i="7"/>
  <c r="Q19" i="7"/>
  <c r="Q115" i="10"/>
  <c r="Q95" i="10"/>
  <c r="Q61" i="10"/>
  <c r="Q51" i="10"/>
  <c r="Q79" i="10"/>
  <c r="Q235" i="5"/>
  <c r="Q60" i="2"/>
  <c r="Q25" i="7"/>
  <c r="Q35" i="10"/>
  <c r="Q232" i="10"/>
  <c r="Q110" i="10"/>
  <c r="Q77" i="10"/>
  <c r="Q62" i="10"/>
  <c r="Q214" i="5"/>
  <c r="Q195" i="5"/>
  <c r="Q174" i="5"/>
  <c r="Q233" i="5"/>
  <c r="Q212" i="5"/>
  <c r="Q209" i="5"/>
  <c r="Q181" i="5"/>
  <c r="Q152" i="5"/>
  <c r="Q154" i="5"/>
  <c r="Q158" i="5"/>
  <c r="Q56" i="5"/>
  <c r="Q53" i="5"/>
  <c r="Q37" i="7"/>
  <c r="Q29" i="7"/>
  <c r="J205" i="18"/>
  <c r="J216" i="10"/>
  <c r="Q76" i="10"/>
  <c r="Q71" i="10"/>
  <c r="Q67" i="10"/>
  <c r="Q55" i="10"/>
  <c r="Q183" i="5"/>
  <c r="Q108" i="5"/>
  <c r="Q119" i="5"/>
  <c r="Q110" i="5"/>
  <c r="Q118" i="5"/>
  <c r="Q94" i="5"/>
  <c r="Q151" i="5"/>
  <c r="Q130" i="5"/>
  <c r="Q272" i="2"/>
  <c r="Q19" i="2"/>
  <c r="Q266" i="2"/>
  <c r="Q69" i="2"/>
  <c r="S28" i="22"/>
  <c r="R28" i="22"/>
  <c r="S13" i="22"/>
  <c r="R13" i="22"/>
  <c r="Q48" i="7"/>
  <c r="K80" i="7"/>
  <c r="Q153" i="7"/>
  <c r="Q145" i="7"/>
  <c r="Q137" i="7"/>
  <c r="Q129" i="7"/>
  <c r="Q100" i="7"/>
  <c r="Q26" i="7"/>
  <c r="Q23" i="7"/>
  <c r="Q231" i="10"/>
  <c r="Q33" i="10"/>
  <c r="Q253" i="2"/>
  <c r="Q437" i="2"/>
  <c r="Q436" i="2"/>
  <c r="Q424" i="2"/>
  <c r="Q406" i="2"/>
  <c r="Q270" i="2"/>
  <c r="Q129" i="2"/>
  <c r="S32" i="22"/>
  <c r="R32" i="22"/>
  <c r="S26" i="22"/>
  <c r="R26" i="22"/>
  <c r="Q10" i="2"/>
  <c r="Q112" i="7"/>
  <c r="J112" i="10"/>
  <c r="J107" i="18"/>
  <c r="K112" i="10" s="1"/>
  <c r="Q91" i="10"/>
  <c r="Q87" i="10"/>
  <c r="I118" i="10"/>
  <c r="Q232" i="5"/>
  <c r="Q192" i="5"/>
  <c r="Q153" i="5"/>
  <c r="Q187" i="2"/>
  <c r="Q78" i="2"/>
  <c r="Q421" i="2"/>
  <c r="Q408" i="2"/>
  <c r="Q356" i="2"/>
  <c r="Q359" i="2"/>
  <c r="Q355" i="2"/>
  <c r="Q331" i="2"/>
  <c r="Q357" i="2"/>
  <c r="Q353" i="2"/>
  <c r="Q337" i="2"/>
  <c r="Q341" i="2"/>
  <c r="Q345" i="2"/>
  <c r="Q153" i="2"/>
  <c r="Q24" i="2"/>
  <c r="S15" i="22"/>
  <c r="R15" i="22"/>
  <c r="Q14" i="2"/>
  <c r="Q387" i="8"/>
  <c r="Q391" i="8"/>
  <c r="Q389" i="8"/>
  <c r="Q376" i="8"/>
  <c r="Q375" i="8"/>
  <c r="Q374" i="8"/>
  <c r="Q373" i="8"/>
  <c r="Q372" i="8"/>
  <c r="Q371" i="8"/>
  <c r="Q370" i="8"/>
  <c r="Q368" i="8"/>
  <c r="Q367" i="8"/>
  <c r="Q365" i="8"/>
  <c r="Q364" i="8"/>
  <c r="Q363" i="8"/>
  <c r="Q390" i="8"/>
  <c r="Q378" i="8"/>
  <c r="Q366" i="8"/>
  <c r="Q388" i="8"/>
  <c r="Q382" i="8"/>
  <c r="Q361" i="8"/>
  <c r="Q360" i="8"/>
  <c r="Q362" i="8"/>
  <c r="Q379" i="8"/>
  <c r="Q377" i="8"/>
  <c r="Q392" i="8"/>
  <c r="Q381" i="8"/>
  <c r="Q97" i="10"/>
  <c r="Q93" i="10"/>
  <c r="Q155" i="5"/>
  <c r="Q51" i="5"/>
  <c r="Q62" i="5"/>
  <c r="J353" i="2"/>
  <c r="J520" i="20"/>
  <c r="K353" i="2" s="1"/>
  <c r="Q340" i="2"/>
  <c r="Q317" i="2"/>
  <c r="Q293" i="2"/>
  <c r="Q313" i="2"/>
  <c r="Q305" i="2"/>
  <c r="Q309" i="2"/>
  <c r="Q108" i="2"/>
  <c r="Q76" i="2"/>
  <c r="S35" i="22"/>
  <c r="R35" i="22"/>
  <c r="Q31" i="2"/>
  <c r="S29" i="22"/>
  <c r="R29" i="22"/>
  <c r="Q20" i="2"/>
  <c r="S11" i="22"/>
  <c r="R11" i="22"/>
  <c r="Q384" i="8"/>
  <c r="Q352" i="8"/>
  <c r="Q350" i="8"/>
  <c r="Q345" i="8"/>
  <c r="Q343" i="8"/>
  <c r="Q329" i="8"/>
  <c r="Q348" i="8"/>
  <c r="Q335" i="8"/>
  <c r="Q321" i="8"/>
  <c r="Q353" i="8"/>
  <c r="Q351" i="8"/>
  <c r="Q346" i="8"/>
  <c r="Q344" i="8"/>
  <c r="Q342" i="8"/>
  <c r="Q328" i="8"/>
  <c r="Q326" i="8"/>
  <c r="Q325" i="8"/>
  <c r="Q327" i="8"/>
  <c r="Q349" i="8"/>
  <c r="Q341" i="8"/>
  <c r="Q324" i="8"/>
  <c r="Q268" i="8"/>
  <c r="Q252" i="8"/>
  <c r="Q169" i="8"/>
  <c r="Q89" i="8"/>
  <c r="Q220" i="4"/>
  <c r="Q204" i="4"/>
  <c r="Q265" i="2"/>
  <c r="Q39" i="2"/>
  <c r="Q451" i="8"/>
  <c r="Q441" i="8"/>
  <c r="Q470" i="8"/>
  <c r="Q465" i="8"/>
  <c r="Q452" i="8"/>
  <c r="Q445" i="8"/>
  <c r="Q443" i="8"/>
  <c r="Q450" i="8"/>
  <c r="Q449" i="8"/>
  <c r="Q448" i="8"/>
  <c r="Q447" i="8"/>
  <c r="Q440" i="8"/>
  <c r="Q439" i="8"/>
  <c r="Q438" i="8"/>
  <c r="Q469" i="8"/>
  <c r="Q459" i="8"/>
  <c r="Q446" i="8"/>
  <c r="Q460" i="8"/>
  <c r="Q222" i="8"/>
  <c r="Q301" i="4"/>
  <c r="Q234" i="10"/>
  <c r="Q63" i="5"/>
  <c r="Q221" i="5"/>
  <c r="Q144" i="5"/>
  <c r="Q140" i="5"/>
  <c r="Q366" i="2"/>
  <c r="Q358" i="2"/>
  <c r="Q350" i="2"/>
  <c r="Q286" i="2"/>
  <c r="Q186" i="2"/>
  <c r="Q172" i="2"/>
  <c r="Q145" i="2"/>
  <c r="Q107" i="2"/>
  <c r="Q75" i="2"/>
  <c r="Q66" i="2"/>
  <c r="Q453" i="8"/>
  <c r="Q442" i="8"/>
  <c r="Q399" i="8"/>
  <c r="Q340" i="8"/>
  <c r="Q333" i="8"/>
  <c r="Q297" i="8"/>
  <c r="Q265" i="8"/>
  <c r="Q243" i="8"/>
  <c r="Q223" i="8"/>
  <c r="Q179" i="8"/>
  <c r="Q166" i="8"/>
  <c r="Q228" i="4"/>
  <c r="Q143" i="2"/>
  <c r="Q58" i="2"/>
  <c r="Q215" i="8"/>
  <c r="Q132" i="2"/>
  <c r="Q421" i="8"/>
  <c r="Q400" i="8"/>
  <c r="Q347" i="8"/>
  <c r="Q307" i="8"/>
  <c r="Q234" i="8"/>
  <c r="Q88" i="8"/>
  <c r="Q306" i="4"/>
  <c r="Q229" i="4"/>
  <c r="Q68" i="4"/>
  <c r="Q60" i="4"/>
  <c r="Q51" i="4"/>
  <c r="Q191" i="2"/>
  <c r="Q127" i="2"/>
  <c r="Q455" i="8"/>
  <c r="Q333" i="2"/>
  <c r="Q41" i="8"/>
  <c r="Q234" i="4"/>
  <c r="Q79" i="5"/>
  <c r="Q80" i="2"/>
  <c r="Q72" i="2"/>
  <c r="Q74" i="2"/>
  <c r="Q70" i="2"/>
  <c r="Q50" i="2"/>
  <c r="Q62" i="2"/>
  <c r="Q89" i="10"/>
  <c r="Q209" i="10"/>
  <c r="Q63" i="2"/>
  <c r="Q41" i="2"/>
  <c r="Q25" i="2"/>
  <c r="Q29" i="2"/>
  <c r="Q11" i="2"/>
  <c r="Q61" i="2"/>
  <c r="S17" i="22"/>
  <c r="R17" i="22"/>
  <c r="Q75" i="5"/>
  <c r="S25" i="22"/>
  <c r="R25" i="22"/>
  <c r="Q59" i="5"/>
  <c r="S38" i="22"/>
  <c r="R38" i="22"/>
  <c r="Q210" i="8"/>
  <c r="Q236" i="8"/>
  <c r="Q232" i="8"/>
  <c r="Q228" i="8"/>
  <c r="Q224" i="8"/>
  <c r="Q220" i="8"/>
  <c r="Q216" i="8"/>
  <c r="Q212" i="8"/>
  <c r="Q206" i="8"/>
  <c r="Q233" i="8"/>
  <c r="Q217" i="8"/>
  <c r="Q229" i="8"/>
  <c r="Q221" i="8"/>
  <c r="Q213" i="8"/>
  <c r="Q207" i="8"/>
  <c r="Q225" i="8"/>
  <c r="Q286" i="4"/>
  <c r="Q114" i="8"/>
  <c r="Q420" i="8"/>
  <c r="Q431" i="8"/>
  <c r="Q402" i="8"/>
  <c r="Q423" i="8"/>
  <c r="Q422" i="8"/>
  <c r="Q419" i="8"/>
  <c r="Q418" i="8"/>
  <c r="Q417" i="8"/>
  <c r="Q416" i="8"/>
  <c r="Q415" i="8"/>
  <c r="Q414" i="8"/>
  <c r="Q413" i="8"/>
  <c r="Q412" i="8"/>
  <c r="Q430" i="8"/>
  <c r="Q411" i="8"/>
  <c r="Q409" i="8"/>
  <c r="Q427" i="8"/>
  <c r="Q425" i="8"/>
  <c r="Q404" i="8"/>
  <c r="Q410" i="8"/>
  <c r="Q408" i="8"/>
  <c r="Q428" i="8"/>
  <c r="Q426" i="8"/>
  <c r="Q424" i="8"/>
  <c r="Q197" i="8"/>
  <c r="Q193" i="8"/>
  <c r="Q171" i="8"/>
  <c r="Q194" i="8"/>
  <c r="Q189" i="8"/>
  <c r="Q185" i="8"/>
  <c r="Q181" i="8"/>
  <c r="Q177" i="8"/>
  <c r="Q173" i="8"/>
  <c r="Q167" i="8"/>
  <c r="Q195" i="8"/>
  <c r="Q182" i="8"/>
  <c r="Q186" i="8"/>
  <c r="Q190" i="8"/>
  <c r="Q174" i="8"/>
  <c r="Q168" i="8"/>
  <c r="Q178" i="8"/>
  <c r="Q205" i="8"/>
  <c r="Q176" i="8"/>
  <c r="Q180" i="8"/>
  <c r="Q142" i="7"/>
  <c r="Q130" i="7"/>
  <c r="Q236" i="7"/>
  <c r="Q208" i="7"/>
  <c r="Q220" i="7"/>
  <c r="Q206" i="7"/>
  <c r="Q230" i="7"/>
  <c r="Q228" i="7"/>
  <c r="Q204" i="7"/>
  <c r="Q212" i="7"/>
  <c r="Q210" i="7"/>
  <c r="Q234" i="7"/>
  <c r="Q226" i="7"/>
  <c r="Q231" i="7"/>
  <c r="Q133" i="7"/>
  <c r="Q229" i="7"/>
  <c r="Q157" i="7"/>
  <c r="Q228" i="10"/>
  <c r="J73" i="10"/>
  <c r="J70" i="18"/>
  <c r="K73" i="10" s="1"/>
  <c r="Q61" i="5"/>
  <c r="Q131" i="7"/>
  <c r="Q94" i="7"/>
  <c r="Q30" i="7"/>
  <c r="Q134" i="7"/>
  <c r="Q232" i="7"/>
  <c r="Q217" i="7"/>
  <c r="Q105" i="7"/>
  <c r="Q40" i="10"/>
  <c r="Q32" i="10"/>
  <c r="Q24" i="10"/>
  <c r="Q34" i="10"/>
  <c r="Q10" i="10"/>
  <c r="Q151" i="7"/>
  <c r="Q31" i="7"/>
  <c r="Q113" i="10"/>
  <c r="Q27" i="10"/>
  <c r="Q215" i="10"/>
  <c r="Q111" i="10"/>
  <c r="Q36" i="10"/>
  <c r="Q29" i="10"/>
  <c r="Q229" i="5"/>
  <c r="Q208" i="5"/>
  <c r="I21" i="5"/>
  <c r="I20" i="19"/>
  <c r="I359" i="2"/>
  <c r="Q157" i="2"/>
  <c r="Q89" i="7"/>
  <c r="Q33" i="7"/>
  <c r="Q24" i="7"/>
  <c r="Q214" i="10"/>
  <c r="Q223" i="10"/>
  <c r="Q220" i="10"/>
  <c r="Q103" i="10"/>
  <c r="Q94" i="10"/>
  <c r="Q86" i="10"/>
  <c r="Q28" i="10"/>
  <c r="Q194" i="5"/>
  <c r="Q220" i="5"/>
  <c r="Q204" i="5"/>
  <c r="J346" i="20"/>
  <c r="J209" i="2"/>
  <c r="Q204" i="10"/>
  <c r="Q102" i="10"/>
  <c r="Q196" i="5"/>
  <c r="Q177" i="5"/>
  <c r="Q172" i="5"/>
  <c r="Q245" i="2"/>
  <c r="Q134" i="2"/>
  <c r="Q27" i="2"/>
  <c r="Q197" i="2"/>
  <c r="Q174" i="2"/>
  <c r="Q194" i="2"/>
  <c r="Q178" i="2"/>
  <c r="Q190" i="2"/>
  <c r="Q166" i="2"/>
  <c r="S34" i="22"/>
  <c r="R34" i="22"/>
  <c r="Q30" i="2"/>
  <c r="S23" i="22"/>
  <c r="R23" i="22"/>
  <c r="S10" i="22"/>
  <c r="R10" i="22"/>
  <c r="S7" i="22"/>
  <c r="R7" i="22"/>
  <c r="Q72" i="7"/>
  <c r="Q126" i="7"/>
  <c r="Q76" i="7"/>
  <c r="Q20" i="7"/>
  <c r="Q157" i="10"/>
  <c r="Q126" i="10"/>
  <c r="Q146" i="10"/>
  <c r="Q30" i="10"/>
  <c r="Q18" i="10"/>
  <c r="Q16" i="10"/>
  <c r="Q106" i="5"/>
  <c r="Q102" i="5"/>
  <c r="Q260" i="2"/>
  <c r="J431" i="2"/>
  <c r="J594" i="20"/>
  <c r="K431" i="2" s="1"/>
  <c r="Q271" i="2"/>
  <c r="Q250" i="2"/>
  <c r="Q137" i="2"/>
  <c r="Q34" i="2"/>
  <c r="S21" i="22"/>
  <c r="R21" i="22"/>
  <c r="S8" i="22"/>
  <c r="R8" i="22"/>
  <c r="Q109" i="10"/>
  <c r="Q105" i="10"/>
  <c r="Q101" i="10"/>
  <c r="Q68" i="10"/>
  <c r="Q64" i="10"/>
  <c r="Q26" i="10"/>
  <c r="Q180" i="5"/>
  <c r="Q169" i="5"/>
  <c r="Q148" i="5"/>
  <c r="Q116" i="5"/>
  <c r="Q179" i="2"/>
  <c r="Q147" i="2"/>
  <c r="Q21" i="2"/>
  <c r="Q255" i="2"/>
  <c r="Q192" i="2"/>
  <c r="Q144" i="2"/>
  <c r="Q136" i="2"/>
  <c r="Q56" i="2"/>
  <c r="Q53" i="2"/>
  <c r="S30" i="22"/>
  <c r="R30" i="22"/>
  <c r="S12" i="22"/>
  <c r="R12" i="22"/>
  <c r="Q249" i="8"/>
  <c r="Q274" i="8"/>
  <c r="Q270" i="8"/>
  <c r="Q266" i="8"/>
  <c r="Q262" i="8"/>
  <c r="Q258" i="8"/>
  <c r="Q254" i="8"/>
  <c r="Q250" i="8"/>
  <c r="Q248" i="8"/>
  <c r="Q244" i="8"/>
  <c r="Q275" i="8"/>
  <c r="Q259" i="8"/>
  <c r="Q263" i="8"/>
  <c r="Q267" i="8"/>
  <c r="Q251" i="8"/>
  <c r="Q245" i="8"/>
  <c r="Q271" i="8"/>
  <c r="Q255" i="8"/>
  <c r="Q349" i="2"/>
  <c r="Q346" i="2"/>
  <c r="Q276" i="2"/>
  <c r="Q170" i="2"/>
  <c r="Q40" i="2"/>
  <c r="Q16" i="2"/>
  <c r="Q386" i="8"/>
  <c r="Q322" i="8"/>
  <c r="Q306" i="8"/>
  <c r="Q261" i="8"/>
  <c r="Q220" i="2"/>
  <c r="Q114" i="2"/>
  <c r="Q71" i="2"/>
  <c r="Q51" i="2"/>
  <c r="Q257" i="8"/>
  <c r="Q309" i="4"/>
  <c r="Q285" i="4"/>
  <c r="Q79" i="4"/>
  <c r="Q78" i="4"/>
  <c r="Q77" i="4"/>
  <c r="Q69" i="4"/>
  <c r="Q62" i="4"/>
  <c r="Q61" i="4"/>
  <c r="Q54" i="4"/>
  <c r="Q52" i="4"/>
  <c r="Q58" i="4"/>
  <c r="Q49" i="4"/>
  <c r="Q48" i="4"/>
  <c r="Q70" i="4"/>
  <c r="Q65" i="4"/>
  <c r="Q53" i="4"/>
  <c r="Q74" i="4"/>
  <c r="Q73" i="4"/>
  <c r="Q66" i="4"/>
  <c r="Q57" i="4"/>
  <c r="Q226" i="5"/>
  <c r="Q216" i="5"/>
  <c r="Q95" i="5"/>
  <c r="Q90" i="5"/>
  <c r="Q103" i="2"/>
  <c r="Q418" i="2"/>
  <c r="Q393" i="2"/>
  <c r="Q374" i="2"/>
  <c r="Q314" i="2"/>
  <c r="Q310" i="2"/>
  <c r="Q306" i="2"/>
  <c r="Q302" i="2"/>
  <c r="Q226" i="2"/>
  <c r="Q193" i="2"/>
  <c r="Q177" i="2"/>
  <c r="Q142" i="2"/>
  <c r="Q461" i="8"/>
  <c r="Q405" i="8"/>
  <c r="Q383" i="8"/>
  <c r="Q336" i="8"/>
  <c r="Q305" i="8"/>
  <c r="Q272" i="8"/>
  <c r="Q256" i="8"/>
  <c r="Q230" i="8"/>
  <c r="Q214" i="8"/>
  <c r="Q188" i="8"/>
  <c r="Q172" i="8"/>
  <c r="Q99" i="8"/>
  <c r="Q301" i="2"/>
  <c r="Q401" i="8"/>
  <c r="Q370" i="2"/>
  <c r="Q171" i="2"/>
  <c r="Q403" i="8"/>
  <c r="Q334" i="8"/>
  <c r="Q247" i="8"/>
  <c r="Q227" i="8"/>
  <c r="Q211" i="8"/>
  <c r="Q170" i="8"/>
  <c r="Q158" i="8"/>
  <c r="Q154" i="8"/>
  <c r="Q132" i="8"/>
  <c r="Q155" i="8"/>
  <c r="Q150" i="8"/>
  <c r="Q146" i="8"/>
  <c r="Q142" i="8"/>
  <c r="Q138" i="8"/>
  <c r="Q134" i="8"/>
  <c r="Q128" i="8"/>
  <c r="Q147" i="8"/>
  <c r="Q156" i="8"/>
  <c r="Q151" i="8"/>
  <c r="Q135" i="8"/>
  <c r="Q129" i="8"/>
  <c r="Q139" i="8"/>
  <c r="Q143" i="8"/>
  <c r="Q290" i="4"/>
  <c r="Q415" i="2"/>
  <c r="Q111" i="2"/>
  <c r="Q97" i="2"/>
  <c r="Q444" i="8"/>
  <c r="Q145" i="8"/>
  <c r="Q198" i="5"/>
  <c r="Q42" i="2"/>
  <c r="Q393" i="8"/>
  <c r="Q237" i="8"/>
  <c r="Q80" i="5"/>
  <c r="Q70" i="5"/>
  <c r="Q74" i="5"/>
  <c r="Q50" i="5"/>
  <c r="Q118" i="10"/>
  <c r="Q114" i="10"/>
  <c r="Q100" i="10"/>
  <c r="Q112" i="10"/>
  <c r="Q108" i="10"/>
  <c r="Q92" i="10"/>
  <c r="Q88" i="10"/>
  <c r="Q104" i="10"/>
  <c r="Q236" i="10"/>
  <c r="Q211" i="10"/>
  <c r="Q117" i="10"/>
  <c r="S16" i="22"/>
  <c r="R16" i="22"/>
  <c r="Q41" i="7"/>
  <c r="Q40" i="7"/>
  <c r="Q12" i="7"/>
  <c r="Q16" i="7"/>
  <c r="Q32" i="7"/>
  <c r="Q119" i="7"/>
  <c r="Q106" i="7"/>
  <c r="Q103" i="7"/>
  <c r="Q99" i="7"/>
  <c r="Q91" i="7"/>
  <c r="Q87" i="7"/>
  <c r="Q92" i="7"/>
  <c r="Q88" i="7"/>
  <c r="Q215" i="5"/>
  <c r="Q71" i="5"/>
  <c r="Q55" i="2"/>
  <c r="Q119" i="8"/>
  <c r="Q116" i="8"/>
  <c r="Q112" i="8"/>
  <c r="Q108" i="8"/>
  <c r="Q104" i="8"/>
  <c r="Q100" i="8"/>
  <c r="Q96" i="8"/>
  <c r="Q90" i="8"/>
  <c r="Q109" i="8"/>
  <c r="Q87" i="8"/>
  <c r="Q113" i="8"/>
  <c r="Q97" i="8"/>
  <c r="Q91" i="8"/>
  <c r="Q105" i="8"/>
  <c r="Q117" i="8"/>
  <c r="Q101" i="8"/>
  <c r="Q93" i="8"/>
  <c r="Q128" i="7"/>
  <c r="Q93" i="7"/>
  <c r="Q49" i="2"/>
  <c r="S19" i="22"/>
  <c r="R19" i="22"/>
  <c r="Q296" i="8"/>
  <c r="Q290" i="8"/>
  <c r="Q308" i="8"/>
  <c r="Q293" i="8"/>
  <c r="Q313" i="8"/>
  <c r="Q311" i="8"/>
  <c r="Q301" i="8"/>
  <c r="Q300" i="8"/>
  <c r="Q299" i="8"/>
  <c r="Q295" i="8"/>
  <c r="Q289" i="8"/>
  <c r="Q287" i="8"/>
  <c r="Q286" i="8"/>
  <c r="Q285" i="8"/>
  <c r="Q314" i="8"/>
  <c r="Q294" i="8"/>
  <c r="Q303" i="8"/>
  <c r="Q312" i="8"/>
  <c r="Q284" i="8"/>
  <c r="Q304" i="8"/>
  <c r="Q283" i="8"/>
  <c r="Q282" i="8"/>
  <c r="Q310" i="8"/>
  <c r="Q309" i="8"/>
  <c r="Q288" i="8"/>
  <c r="Q37" i="2"/>
  <c r="S14" i="22"/>
  <c r="Q302" i="8"/>
  <c r="Q235" i="8"/>
  <c r="Q219" i="8"/>
  <c r="Q118" i="8"/>
  <c r="Q102" i="8"/>
  <c r="Q205" i="5"/>
  <c r="Q208" i="8"/>
  <c r="Q289" i="4"/>
  <c r="Q54" i="2"/>
  <c r="Q209" i="8"/>
  <c r="Q15" i="2"/>
  <c r="Q42" i="7"/>
  <c r="Q116" i="7"/>
  <c r="Q11" i="7"/>
  <c r="Q233" i="7"/>
  <c r="Q117" i="7"/>
  <c r="Q57" i="5"/>
  <c r="Q127" i="7"/>
  <c r="Q219" i="7"/>
  <c r="Q205" i="7"/>
  <c r="Q90" i="10"/>
  <c r="Q72" i="5"/>
  <c r="Q224" i="7"/>
  <c r="Q111" i="7"/>
  <c r="Q149" i="7"/>
  <c r="Q101" i="7"/>
  <c r="Q97" i="7"/>
  <c r="Q148" i="7"/>
  <c r="Q144" i="7"/>
  <c r="Q114" i="7"/>
  <c r="Q107" i="7"/>
  <c r="Q23" i="10"/>
  <c r="Q55" i="5"/>
  <c r="Q128" i="2"/>
  <c r="Q158" i="2"/>
  <c r="Q150" i="2"/>
  <c r="Q130" i="2"/>
  <c r="Q126" i="2"/>
  <c r="Q138" i="2"/>
  <c r="Q154" i="2"/>
  <c r="Q57" i="2"/>
  <c r="Q21" i="7"/>
  <c r="Q35" i="7"/>
  <c r="Q15" i="7"/>
  <c r="Q31" i="10"/>
  <c r="Q14" i="10"/>
  <c r="Q207" i="10"/>
  <c r="Q107" i="10"/>
  <c r="Q20" i="10"/>
  <c r="Q17" i="10"/>
  <c r="Q190" i="5"/>
  <c r="Q224" i="5"/>
  <c r="Q48" i="2"/>
  <c r="Q27" i="7"/>
  <c r="Q38" i="10"/>
  <c r="Q19" i="10"/>
  <c r="Q11" i="10"/>
  <c r="Q106" i="10"/>
  <c r="Q58" i="10"/>
  <c r="Q25" i="10"/>
  <c r="Q222" i="5"/>
  <c r="Q185" i="5"/>
  <c r="Q68" i="5"/>
  <c r="Q49" i="5"/>
  <c r="N41" i="5"/>
  <c r="Q15" i="10"/>
  <c r="Q116" i="10"/>
  <c r="Q223" i="5"/>
  <c r="Q182" i="5"/>
  <c r="Q277" i="2"/>
  <c r="Q264" i="2"/>
  <c r="Q256" i="2"/>
  <c r="Q248" i="2"/>
  <c r="Q155" i="2"/>
  <c r="Q79" i="2"/>
  <c r="Q23" i="2"/>
  <c r="Q9" i="2"/>
  <c r="Q263" i="2"/>
  <c r="Q38" i="2"/>
  <c r="Q36" i="2"/>
  <c r="S20" i="22"/>
  <c r="R20" i="22"/>
  <c r="Q18" i="2"/>
  <c r="Q12" i="2"/>
  <c r="Q80" i="7"/>
  <c r="Q67" i="7"/>
  <c r="Q79" i="7"/>
  <c r="Q63" i="7"/>
  <c r="Q75" i="7"/>
  <c r="Q140" i="7"/>
  <c r="Q135" i="7"/>
  <c r="Q132" i="7"/>
  <c r="Q36" i="7"/>
  <c r="Q28" i="7"/>
  <c r="Q18" i="7"/>
  <c r="Q14" i="7"/>
  <c r="Q10" i="7"/>
  <c r="Q226" i="10"/>
  <c r="Q56" i="10"/>
  <c r="Q225" i="10"/>
  <c r="Q221" i="10"/>
  <c r="Q205" i="10"/>
  <c r="Q13" i="10"/>
  <c r="Q9" i="10"/>
  <c r="Q76" i="5"/>
  <c r="M41" i="2"/>
  <c r="Q274" i="2"/>
  <c r="Q246" i="2"/>
  <c r="J354" i="20"/>
  <c r="J217" i="2"/>
  <c r="Q68" i="2"/>
  <c r="Q65" i="2"/>
  <c r="S37" i="22"/>
  <c r="R37" i="22"/>
  <c r="S31" i="22"/>
  <c r="S24" i="22"/>
  <c r="R24" i="22"/>
  <c r="Q233" i="4"/>
  <c r="Q230" i="4"/>
  <c r="Q222" i="4"/>
  <c r="Q215" i="4"/>
  <c r="Q207" i="4"/>
  <c r="Q219" i="4"/>
  <c r="Q231" i="4"/>
  <c r="Q223" i="4"/>
  <c r="Q214" i="4"/>
  <c r="Q206" i="4"/>
  <c r="Q226" i="4"/>
  <c r="Q218" i="4"/>
  <c r="Q203" i="4"/>
  <c r="Q202" i="4"/>
  <c r="Q227" i="4"/>
  <c r="Q211" i="4"/>
  <c r="Q210" i="4"/>
  <c r="Q60" i="7"/>
  <c r="Q56" i="7"/>
  <c r="Q98" i="7"/>
  <c r="Q217" i="10"/>
  <c r="Q22" i="10"/>
  <c r="Q188" i="5"/>
  <c r="Q257" i="2"/>
  <c r="Q249" i="2"/>
  <c r="Q195" i="2"/>
  <c r="Q17" i="2"/>
  <c r="Q432" i="2"/>
  <c r="Q417" i="2"/>
  <c r="Q258" i="2"/>
  <c r="Q184" i="2"/>
  <c r="Q181" i="2"/>
  <c r="Q64" i="2"/>
  <c r="S33" i="22"/>
  <c r="R33" i="22"/>
  <c r="Q32" i="2"/>
  <c r="S22" i="22"/>
  <c r="R22" i="22"/>
  <c r="Q139" i="2"/>
  <c r="Q116" i="2"/>
  <c r="Q119" i="2"/>
  <c r="Q102" i="2"/>
  <c r="Q118" i="2"/>
  <c r="Q106" i="2"/>
  <c r="Q94" i="2"/>
  <c r="Q343" i="2"/>
  <c r="Q339" i="2"/>
  <c r="Q303" i="2"/>
  <c r="Q287" i="2"/>
  <c r="Q151" i="2"/>
  <c r="Q131" i="2"/>
  <c r="Q67" i="2"/>
  <c r="J60" i="2"/>
  <c r="J202" i="20"/>
  <c r="S27" i="22"/>
  <c r="R27" i="22"/>
  <c r="S18" i="22"/>
  <c r="R18" i="22"/>
  <c r="R16" i="2"/>
  <c r="Q406" i="8"/>
  <c r="Q380" i="8"/>
  <c r="Q337" i="8"/>
  <c r="Q330" i="8"/>
  <c r="Q292" i="8"/>
  <c r="Q246" i="8"/>
  <c r="Q226" i="8"/>
  <c r="Q204" i="8"/>
  <c r="Q184" i="8"/>
  <c r="Q111" i="8"/>
  <c r="Q95" i="8"/>
  <c r="Q225" i="4"/>
  <c r="Q217" i="4"/>
  <c r="Q209" i="4"/>
  <c r="Q201" i="4"/>
  <c r="Q237" i="2"/>
  <c r="Q231" i="2"/>
  <c r="Q207" i="2"/>
  <c r="Q235" i="2"/>
  <c r="Q211" i="2"/>
  <c r="Q223" i="2"/>
  <c r="Q156" i="2"/>
  <c r="Q187" i="8"/>
  <c r="Q206" i="10"/>
  <c r="Q196" i="10"/>
  <c r="Q179" i="10"/>
  <c r="Q191" i="10"/>
  <c r="Q171" i="10"/>
  <c r="Q213" i="5"/>
  <c r="Q142" i="5"/>
  <c r="Q134" i="5"/>
  <c r="K119" i="5"/>
  <c r="Q419" i="2"/>
  <c r="Q376" i="2"/>
  <c r="Q368" i="2"/>
  <c r="Q395" i="2"/>
  <c r="Q367" i="2"/>
  <c r="Q398" i="2"/>
  <c r="Q377" i="2"/>
  <c r="Q373" i="2"/>
  <c r="Q397" i="2"/>
  <c r="Q389" i="2"/>
  <c r="Q391" i="2"/>
  <c r="Q379" i="2"/>
  <c r="J113" i="2"/>
  <c r="J254" i="20"/>
  <c r="K113" i="2" s="1"/>
  <c r="Q468" i="8"/>
  <c r="Q429" i="8"/>
  <c r="Q106" i="8"/>
  <c r="Q297" i="4"/>
  <c r="Q281" i="4"/>
  <c r="Q59" i="4"/>
  <c r="Q146" i="2"/>
  <c r="Q231" i="8"/>
  <c r="Q98" i="8"/>
  <c r="Q232" i="4"/>
  <c r="Q269" i="2"/>
  <c r="Q100" i="2"/>
  <c r="Q463" i="8"/>
  <c r="Q331" i="8"/>
  <c r="Q291" i="8"/>
  <c r="Q260" i="8"/>
  <c r="Q196" i="8"/>
  <c r="Q183" i="8"/>
  <c r="Q110" i="8"/>
  <c r="Q94" i="8"/>
  <c r="Q40" i="8"/>
  <c r="Q38" i="8"/>
  <c r="Q36" i="8"/>
  <c r="Q34" i="8"/>
  <c r="Q32" i="8"/>
  <c r="Q30" i="8"/>
  <c r="Q28" i="8"/>
  <c r="Q26" i="8"/>
  <c r="Q24" i="8"/>
  <c r="Q22" i="8"/>
  <c r="Q20" i="8"/>
  <c r="Q18" i="8"/>
  <c r="Q12" i="8"/>
  <c r="Q14" i="8"/>
  <c r="Q10" i="8"/>
  <c r="Q16" i="8"/>
  <c r="Q8" i="8"/>
  <c r="Q298" i="4"/>
  <c r="Q221" i="4"/>
  <c r="Q213" i="4"/>
  <c r="Q205" i="4"/>
  <c r="Q59" i="10"/>
  <c r="Q290" i="2"/>
  <c r="Q297" i="2"/>
  <c r="Q323" i="8"/>
  <c r="Q264" i="8"/>
  <c r="Q216" i="4"/>
  <c r="Q63" i="4"/>
  <c r="Q411" i="2"/>
  <c r="Q285" i="2"/>
  <c r="Q120" i="7"/>
  <c r="Q237" i="7"/>
  <c r="Q158" i="10"/>
  <c r="Q237" i="5"/>
  <c r="Q432" i="8"/>
  <c r="Q198" i="8"/>
  <c r="I42" i="5" l="1"/>
  <c r="J158" i="2"/>
  <c r="J398" i="2"/>
  <c r="J119" i="5"/>
  <c r="K240" i="20"/>
  <c r="L240" i="20" s="1"/>
  <c r="M99" i="2" s="1"/>
  <c r="M119" i="2" s="1"/>
  <c r="Q26" i="22"/>
  <c r="G121" i="5"/>
  <c r="M121" i="5"/>
  <c r="S120" i="5"/>
  <c r="R120" i="5"/>
  <c r="O121" i="5"/>
  <c r="Q120" i="5"/>
  <c r="I121" i="5"/>
  <c r="K121" i="5"/>
  <c r="N121" i="5"/>
  <c r="L121" i="5"/>
  <c r="J121" i="5"/>
  <c r="H121" i="5"/>
  <c r="Q18" i="22"/>
  <c r="Q7" i="22"/>
  <c r="M355" i="8"/>
  <c r="G355" i="8"/>
  <c r="J355" i="8"/>
  <c r="N355" i="8"/>
  <c r="K355" i="8"/>
  <c r="O355" i="8"/>
  <c r="L355" i="8"/>
  <c r="H355" i="8"/>
  <c r="I355" i="8"/>
  <c r="R39" i="24"/>
  <c r="Q19" i="22"/>
  <c r="Q35" i="22"/>
  <c r="Q31" i="22"/>
  <c r="Q23" i="22"/>
  <c r="Q30" i="22"/>
  <c r="Q12" i="22"/>
  <c r="Q33" i="22"/>
  <c r="Q24" i="22"/>
  <c r="Q16" i="22"/>
  <c r="Q15" i="22"/>
  <c r="Q29" i="22"/>
  <c r="Q17" i="22"/>
  <c r="Q36" i="22"/>
  <c r="Q22" i="22"/>
  <c r="Q27" i="22"/>
  <c r="Q32" i="22"/>
  <c r="Q10" i="22"/>
  <c r="Q28" i="22"/>
  <c r="Q11" i="22"/>
  <c r="Q38" i="22"/>
  <c r="Q37" i="22"/>
  <c r="Q9" i="22"/>
  <c r="Q25" i="22"/>
  <c r="Q21" i="22"/>
  <c r="Q13" i="22"/>
  <c r="Q34" i="22"/>
  <c r="Q14" i="22"/>
  <c r="Q8" i="22"/>
  <c r="Q20" i="22"/>
  <c r="K138" i="2"/>
  <c r="G82" i="5"/>
  <c r="K82" i="5"/>
  <c r="Q81" i="5"/>
  <c r="R81" i="5"/>
  <c r="O82" i="5"/>
  <c r="S81" i="5"/>
  <c r="M82" i="5"/>
  <c r="I82" i="5"/>
  <c r="J82" i="5"/>
  <c r="N82" i="5"/>
  <c r="H82" i="5"/>
  <c r="L82" i="5"/>
  <c r="M160" i="7"/>
  <c r="K160" i="7"/>
  <c r="I160" i="7"/>
  <c r="L160" i="7"/>
  <c r="G160" i="7"/>
  <c r="N160" i="7"/>
  <c r="H160" i="7"/>
  <c r="J160" i="7"/>
  <c r="R159" i="7"/>
  <c r="O160" i="7"/>
  <c r="S159" i="7"/>
  <c r="Q159" i="7"/>
  <c r="M82" i="7"/>
  <c r="G82" i="7"/>
  <c r="J82" i="7"/>
  <c r="K82" i="7"/>
  <c r="H82" i="7"/>
  <c r="L82" i="7"/>
  <c r="I82" i="7"/>
  <c r="N82" i="7"/>
  <c r="S81" i="7"/>
  <c r="Q81" i="7"/>
  <c r="R81" i="7"/>
  <c r="O82" i="7"/>
  <c r="H120" i="10"/>
  <c r="R119" i="10"/>
  <c r="O120" i="10"/>
  <c r="S119" i="10"/>
  <c r="Q119" i="10"/>
  <c r="K120" i="10"/>
  <c r="I120" i="10"/>
  <c r="L120" i="10"/>
  <c r="J120" i="10"/>
  <c r="N120" i="10"/>
  <c r="M120" i="10"/>
  <c r="G120" i="10"/>
  <c r="N400" i="2"/>
  <c r="G400" i="2"/>
  <c r="K400" i="2"/>
  <c r="M400" i="2"/>
  <c r="L400" i="2"/>
  <c r="J400" i="2"/>
  <c r="I400" i="2"/>
  <c r="R399" i="2"/>
  <c r="O400" i="2"/>
  <c r="S399" i="2"/>
  <c r="Q399" i="2"/>
  <c r="H400" i="2"/>
  <c r="J80" i="5"/>
  <c r="I158" i="7"/>
  <c r="J80" i="7"/>
  <c r="R354" i="8"/>
  <c r="S354" i="8"/>
  <c r="Q354" i="8"/>
  <c r="K353" i="8"/>
  <c r="J19" i="18"/>
  <c r="K20" i="10" s="1"/>
  <c r="I236" i="10"/>
  <c r="I237" i="2"/>
  <c r="M39" i="24"/>
  <c r="M39" i="22"/>
  <c r="I39" i="24"/>
  <c r="I39" i="22"/>
  <c r="O39" i="24"/>
  <c r="Q39" i="24" s="1"/>
  <c r="O39" i="22"/>
  <c r="R39" i="22" s="1"/>
  <c r="H81" i="10"/>
  <c r="J81" i="10"/>
  <c r="M81" i="10"/>
  <c r="I160" i="5"/>
  <c r="M160" i="5"/>
  <c r="S159" i="5"/>
  <c r="R159" i="5"/>
  <c r="O160" i="5"/>
  <c r="Q159" i="5"/>
  <c r="L81" i="10"/>
  <c r="R80" i="10"/>
  <c r="O81" i="10"/>
  <c r="S80" i="10"/>
  <c r="Q80" i="10"/>
  <c r="N81" i="10"/>
  <c r="K81" i="10"/>
  <c r="H160" i="5"/>
  <c r="G160" i="5"/>
  <c r="J160" i="5"/>
  <c r="G81" i="10"/>
  <c r="L160" i="5"/>
  <c r="K160" i="5"/>
  <c r="N160" i="5"/>
  <c r="I81" i="10"/>
  <c r="J158" i="5"/>
  <c r="K158" i="5"/>
  <c r="K331" i="2"/>
  <c r="K498" i="20"/>
  <c r="H439" i="2"/>
  <c r="L439" i="2"/>
  <c r="I439" i="2"/>
  <c r="M439" i="2"/>
  <c r="J439" i="2"/>
  <c r="N439" i="2"/>
  <c r="G439" i="2"/>
  <c r="K439" i="2"/>
  <c r="O439" i="2"/>
  <c r="S438" i="2"/>
  <c r="R438" i="2"/>
  <c r="Q438" i="2"/>
  <c r="K60" i="2"/>
  <c r="K202" i="20"/>
  <c r="J21" i="5"/>
  <c r="J20" i="19"/>
  <c r="J79" i="10"/>
  <c r="J359" i="2"/>
  <c r="L138" i="2"/>
  <c r="L278" i="20"/>
  <c r="M138" i="2" s="1"/>
  <c r="J80" i="2"/>
  <c r="K354" i="20"/>
  <c r="L354" i="20" s="1"/>
  <c r="K217" i="2"/>
  <c r="J40" i="10"/>
  <c r="I41" i="5"/>
  <c r="J119" i="2"/>
  <c r="K437" i="2"/>
  <c r="J237" i="2"/>
  <c r="S39" i="22"/>
  <c r="K119" i="2"/>
  <c r="K118" i="10"/>
  <c r="J236" i="10"/>
  <c r="J437" i="2"/>
  <c r="K209" i="2"/>
  <c r="K346" i="20"/>
  <c r="L209" i="2" s="1"/>
  <c r="K79" i="10"/>
  <c r="J118" i="10"/>
  <c r="K205" i="18"/>
  <c r="K216" i="10"/>
  <c r="J42" i="5" l="1"/>
  <c r="K158" i="2"/>
  <c r="L99" i="2"/>
  <c r="L119" i="2" s="1"/>
  <c r="K359" i="2"/>
  <c r="K19" i="18"/>
  <c r="L20" i="10" s="1"/>
  <c r="L331" i="2"/>
  <c r="L498" i="20"/>
  <c r="M331" i="2" s="1"/>
  <c r="L160" i="2"/>
  <c r="H160" i="2"/>
  <c r="R159" i="2"/>
  <c r="O160" i="2"/>
  <c r="Q159" i="2"/>
  <c r="K160" i="2"/>
  <c r="N160" i="2"/>
  <c r="J160" i="2"/>
  <c r="M160" i="2"/>
  <c r="I160" i="2"/>
  <c r="K236" i="10"/>
  <c r="M158" i="2"/>
  <c r="L216" i="10"/>
  <c r="L205" i="18"/>
  <c r="M216" i="10" s="1"/>
  <c r="L217" i="2"/>
  <c r="M217" i="2"/>
  <c r="L158" i="2"/>
  <c r="K40" i="10"/>
  <c r="K21" i="5"/>
  <c r="K20" i="19"/>
  <c r="L60" i="2"/>
  <c r="L202" i="20"/>
  <c r="M60" i="2" s="1"/>
  <c r="K237" i="2"/>
  <c r="J41" i="5"/>
  <c r="K80" i="2"/>
  <c r="K42" i="5" l="1"/>
  <c r="Q81" i="2"/>
  <c r="Q120" i="2"/>
  <c r="I121" i="2"/>
  <c r="K121" i="2"/>
  <c r="M121" i="2"/>
  <c r="H121" i="2"/>
  <c r="N121" i="2"/>
  <c r="J121" i="2"/>
  <c r="L121" i="2"/>
  <c r="G121" i="2"/>
  <c r="O121" i="2"/>
  <c r="R120" i="2"/>
  <c r="S120" i="2"/>
  <c r="O239" i="2"/>
  <c r="L19" i="18"/>
  <c r="M20" i="10" s="1"/>
  <c r="O238" i="10"/>
  <c r="S237" i="10"/>
  <c r="R237" i="10"/>
  <c r="Q237" i="10"/>
  <c r="J238" i="10"/>
  <c r="M238" i="10"/>
  <c r="L238" i="10"/>
  <c r="N238" i="10"/>
  <c r="K238" i="10"/>
  <c r="I238" i="10"/>
  <c r="H238" i="10"/>
  <c r="G238" i="10"/>
  <c r="G361" i="2"/>
  <c r="L361" i="2"/>
  <c r="J361" i="2"/>
  <c r="K361" i="2"/>
  <c r="I361" i="2"/>
  <c r="O361" i="2"/>
  <c r="S360" i="2"/>
  <c r="Q360" i="2"/>
  <c r="R360" i="2"/>
  <c r="M361" i="2"/>
  <c r="N361" i="2"/>
  <c r="H361" i="2"/>
  <c r="M359" i="2"/>
  <c r="L359" i="2"/>
  <c r="K239" i="2"/>
  <c r="G239" i="2"/>
  <c r="S238" i="2"/>
  <c r="R238" i="2"/>
  <c r="Q238" i="2"/>
  <c r="H239" i="2"/>
  <c r="L239" i="2"/>
  <c r="I239" i="2"/>
  <c r="M239" i="2"/>
  <c r="J239" i="2"/>
  <c r="N239" i="2"/>
  <c r="S81" i="2"/>
  <c r="R81" i="2"/>
  <c r="O82" i="2"/>
  <c r="K82" i="2"/>
  <c r="G82" i="2"/>
  <c r="H82" i="2"/>
  <c r="L82" i="2"/>
  <c r="I82" i="2"/>
  <c r="M82" i="2"/>
  <c r="J82" i="2"/>
  <c r="N82" i="2"/>
  <c r="K41" i="5"/>
  <c r="M80" i="2"/>
  <c r="L237" i="2"/>
  <c r="L80" i="2"/>
  <c r="L40" i="10"/>
  <c r="L20" i="19"/>
  <c r="M21" i="5" s="1"/>
  <c r="L21" i="5"/>
  <c r="M237" i="2"/>
  <c r="M236" i="10"/>
  <c r="L236" i="10"/>
  <c r="L42" i="5" l="1"/>
  <c r="M42" i="5"/>
  <c r="M40" i="10"/>
  <c r="G42" i="10"/>
  <c r="I42" i="10"/>
  <c r="N42" i="10"/>
  <c r="M42" i="10"/>
  <c r="L42" i="10"/>
  <c r="K42" i="10"/>
  <c r="H42" i="10"/>
  <c r="Q41" i="10"/>
  <c r="S41" i="10"/>
  <c r="R41" i="10"/>
  <c r="O42" i="10"/>
  <c r="J42" i="10"/>
  <c r="I43" i="5"/>
  <c r="H43" i="5"/>
  <c r="K43" i="5"/>
  <c r="G43" i="5"/>
  <c r="R42" i="5"/>
  <c r="P43" i="5"/>
  <c r="Q42" i="5"/>
  <c r="S42" i="5"/>
  <c r="O43" i="5"/>
  <c r="J43" i="5"/>
  <c r="M41" i="5"/>
  <c r="L41" i="5"/>
  <c r="M43" i="5" l="1"/>
  <c r="L43" i="5"/>
  <c r="N43" i="5"/>
  <c r="S159" i="2"/>
  <c r="G160" i="2"/>
  <c r="S198" i="7"/>
  <c r="G199" i="7"/>
</calcChain>
</file>

<file path=xl/comments1.xml><?xml version="1.0" encoding="utf-8"?>
<comments xmlns="http://schemas.openxmlformats.org/spreadsheetml/2006/main">
  <authors>
    <author>Juuko Alozious</author>
  </authors>
  <commentList>
    <comment ref="L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from EIF 2013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from EIF 2013</t>
        </r>
      </text>
    </comment>
    <comment ref="N16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4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4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4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5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8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9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3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4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4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4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6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7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9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6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7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7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0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2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2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3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4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5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6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6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7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7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9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9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9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2.xml><?xml version="1.0" encoding="utf-8"?>
<comments xmlns="http://schemas.openxmlformats.org/spreadsheetml/2006/main">
  <authors>
    <author>Juuko Alozious</author>
  </authors>
  <commentList>
    <comment ref="O2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2013 FIGURE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7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1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1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6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8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3.xml><?xml version="1.0" encoding="utf-8"?>
<comments xmlns="http://schemas.openxmlformats.org/spreadsheetml/2006/main">
  <authors>
    <author>Juuko Alozious</author>
  </authors>
  <commentList>
    <comment ref="N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9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4.xml><?xml version="1.0" encoding="utf-8"?>
<comments xmlns="http://schemas.openxmlformats.org/spreadsheetml/2006/main">
  <authors>
    <author>Juuko Alozious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5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2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6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8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0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sharedStrings.xml><?xml version="1.0" encoding="utf-8"?>
<sst xmlns="http://schemas.openxmlformats.org/spreadsheetml/2006/main" count="4038" uniqueCount="414">
  <si>
    <t>AT</t>
  </si>
  <si>
    <t>BE</t>
  </si>
  <si>
    <t>BG</t>
  </si>
  <si>
    <t>CH</t>
  </si>
  <si>
    <t>CY</t>
  </si>
  <si>
    <t xml:space="preserve">CZ 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</si>
  <si>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</si>
  <si>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</si>
  <si>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</si>
  <si>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</si>
  <si>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</si>
  <si>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</si>
  <si>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</si>
  <si>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</si>
  <si>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</si>
  <si>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</si>
  <si>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</si>
  <si>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</si>
  <si>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</si>
  <si>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</si>
  <si>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</si>
  <si>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</si>
  <si>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</si>
  <si>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</si>
  <si>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</si>
  <si>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</si>
  <si>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</si>
  <si>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</si>
  <si>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</si>
  <si>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 xml:space="preserve">SK </t>
  </si>
  <si>
    <t>TR</t>
  </si>
  <si>
    <t>GB</t>
  </si>
  <si>
    <t>National currency, million</t>
  </si>
  <si>
    <t>A. Structural data</t>
  </si>
  <si>
    <t>A.1 Number of active companies operating on your market providing Life insurance products</t>
  </si>
  <si>
    <t>A.1.a</t>
  </si>
  <si>
    <t>Domestic companies with the head office in your country</t>
  </si>
  <si>
    <t>A.1.a.I</t>
  </si>
  <si>
    <t>Subsidiaries of EU/EEA countries' companies in your country</t>
  </si>
  <si>
    <t>A.1.a.II</t>
  </si>
  <si>
    <t>Subsidiaries of third countries' (non-EU/EEA) companies in your country</t>
  </si>
  <si>
    <t>A.1.b</t>
  </si>
  <si>
    <t>Branches of third countries' (non-EU/EEA) companies established in your country</t>
  </si>
  <si>
    <t>A.1.c</t>
  </si>
  <si>
    <t>Domestic Market (A.1.a+A.1.b)</t>
  </si>
  <si>
    <t>A.1.d</t>
  </si>
  <si>
    <t>Branches of EU/EEA countries' companies established in your country</t>
  </si>
  <si>
    <t>A.1.e</t>
  </si>
  <si>
    <t>Companies operating through Freedom of Services (FOS)</t>
  </si>
  <si>
    <t>A.1.f</t>
  </si>
  <si>
    <t>Total Market (A.1.c+A.1.d+A.1.e)</t>
  </si>
  <si>
    <t>A.2 Number of persons insured</t>
  </si>
  <si>
    <t>A.2.a</t>
  </si>
  <si>
    <t>Total number of contracts</t>
  </si>
  <si>
    <t>A.2.b</t>
  </si>
  <si>
    <t>Total number of insureds</t>
  </si>
  <si>
    <t>Breakdown of number of insureds (A.2.b) per type of contract</t>
  </si>
  <si>
    <t>A.2.b.I</t>
  </si>
  <si>
    <t>Primary contracts</t>
  </si>
  <si>
    <t>A.2.b.I.1</t>
  </si>
  <si>
    <t>Individual contracts</t>
  </si>
  <si>
    <t>A.2.b.I.2</t>
  </si>
  <si>
    <t>Group contracts</t>
  </si>
  <si>
    <t>Breakdown of number of insureds (A.2.b) per type of risk</t>
  </si>
  <si>
    <t>Non-linked contracts</t>
  </si>
  <si>
    <t>Unit-linked contracts</t>
  </si>
  <si>
    <t xml:space="preserve">B. Premiums </t>
  </si>
  <si>
    <t>Business in force</t>
  </si>
  <si>
    <t>B.1</t>
  </si>
  <si>
    <t>Total direct premiums written on Domestic Market by domestic companies</t>
  </si>
  <si>
    <t>B.1.a</t>
  </si>
  <si>
    <t>Total direct premiums written on Domestic Market by subsidiaries of EU/EEA countries' companies</t>
  </si>
  <si>
    <t>B.1.b</t>
  </si>
  <si>
    <t>Total direct premiums written on Domestic Market by subsidiaries of third countries' (non-EU/EEA) companies</t>
  </si>
  <si>
    <t>B.2</t>
  </si>
  <si>
    <t>Total direct premiums written on Domestic Market by branches of third countries' (non-EU/EEA) countries</t>
  </si>
  <si>
    <t>B.3</t>
  </si>
  <si>
    <t>B.3.a</t>
  </si>
  <si>
    <t>B.3.a.I</t>
  </si>
  <si>
    <t>B.3.a.II</t>
  </si>
  <si>
    <t>B.4</t>
  </si>
  <si>
    <t>Total direct premiums written on Total Market by branches of EU/EEA companies established in your country</t>
  </si>
  <si>
    <t>B.5</t>
  </si>
  <si>
    <t>Total direct premiums written on Total Market by companies operating through Freedom of Services (FOS)</t>
  </si>
  <si>
    <t>B.6</t>
  </si>
  <si>
    <t>New Business</t>
  </si>
  <si>
    <t>B.7</t>
  </si>
  <si>
    <t>B.7.a</t>
  </si>
  <si>
    <t>B.7.b</t>
  </si>
  <si>
    <t>Total new direct premiums written on Domestic Market</t>
  </si>
  <si>
    <t>C. Benefits paid</t>
  </si>
  <si>
    <t>C.1</t>
  </si>
  <si>
    <t>Total benefits paid</t>
  </si>
  <si>
    <t>Breakdown of benefits paid (C.1) per type of contract</t>
  </si>
  <si>
    <t>C.1.a</t>
  </si>
  <si>
    <t>C.1.a.I</t>
  </si>
  <si>
    <t>C.1.a.II</t>
  </si>
  <si>
    <t>Breakdown of benefits paid (C.1) per type of risk</t>
  </si>
  <si>
    <t>C.1.b</t>
  </si>
  <si>
    <t>C.1.c</t>
  </si>
  <si>
    <t>D. Provisions</t>
  </si>
  <si>
    <t>D.1</t>
  </si>
  <si>
    <t>Total mathematical provisions</t>
  </si>
  <si>
    <t>Breakdown of mathematical provisions (D.1) per type of contract</t>
  </si>
  <si>
    <t>D.1.a</t>
  </si>
  <si>
    <t>D.1.a.I</t>
  </si>
  <si>
    <t>D.1.a.II</t>
  </si>
  <si>
    <t>Breakdown of mathematical provisions (D.1) per type of risk</t>
  </si>
  <si>
    <t>D.1.b</t>
  </si>
  <si>
    <t>D.1.c</t>
  </si>
  <si>
    <t>E. Other financial data</t>
  </si>
  <si>
    <t>E.1</t>
  </si>
  <si>
    <t>Net income from investments</t>
  </si>
  <si>
    <t>E.2</t>
  </si>
  <si>
    <t>Annual Benefits</t>
  </si>
  <si>
    <t>E.2.a</t>
  </si>
  <si>
    <t>Benefits paid</t>
  </si>
  <si>
    <t>E.2.b</t>
  </si>
  <si>
    <t xml:space="preserve">Change in mathematical provisions </t>
  </si>
  <si>
    <t>E.3</t>
  </si>
  <si>
    <t>Change in other technical provisions</t>
  </si>
  <si>
    <t>E.4</t>
  </si>
  <si>
    <t>Total gross provisions at year end</t>
  </si>
  <si>
    <t>A.2.b.II</t>
  </si>
  <si>
    <t>A.2.b.III</t>
  </si>
  <si>
    <t>Breakdown of total direct premiums earned through primary contracts written on Domestic Market (B.3) by type of contract</t>
  </si>
  <si>
    <t>Breakdown of total direct premiums earned through primary contracts written on Domestic Market (B.3) by type of risk</t>
  </si>
  <si>
    <t>B.3.b</t>
  </si>
  <si>
    <t>B.3.c</t>
  </si>
  <si>
    <t>LIFE CLASS TOTAL</t>
  </si>
  <si>
    <t>Total direct premiums written on Domestic Market (B.1+B.2)</t>
  </si>
  <si>
    <t>Total direct premiums written on Total Market (B.3+B.4+B.5)</t>
  </si>
  <si>
    <t>calculation</t>
  </si>
  <si>
    <t>in unit numbers</t>
  </si>
  <si>
    <t>in millions of national currency</t>
  </si>
  <si>
    <t>E. OTHER FINANCIAL DATA</t>
  </si>
  <si>
    <t>C. BENEFITS PAID</t>
  </si>
  <si>
    <t>B. PREMIUMS</t>
  </si>
  <si>
    <t>BUSINESS IN FORCE</t>
  </si>
  <si>
    <t>NEW BUSINESS</t>
  </si>
  <si>
    <t>Life Q: total nr of insureds</t>
  </si>
  <si>
    <t>A.1.e. NUMBER OF ACTIVE LIFE INSURANCE COMPANIES OPERATING THROUGH FOS</t>
  </si>
  <si>
    <t>B.1. TOTAL DIRECT LIFE PREMIUMS WRITTEN on Domestic Market by DOMESTIC COMPANIES</t>
  </si>
  <si>
    <r>
      <t xml:space="preserve">B.1.b. TOTAL DIRECT LIFE PREMIUMS WRITTEN on DOMESTIC MARKET by DOMESTIC COMPANIES,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by SUBSIDIARIES OF THIRD (NON-EU/EEA) COUNTRIES' COMPANIES</t>
    </r>
  </si>
  <si>
    <t>B.2. TOTAL DIRECT LIFE PREMIUMS WRITTEN on DOMESTIC MARKET by BRANCHES OF THIRD (NON-EU/EEA) COUNTRIES' COMPANIES</t>
  </si>
  <si>
    <r>
      <t>B.3. TOTAL DIRECT LIFE PREMIUMS WRITTEN on DOMESTIC MARKET (</t>
    </r>
    <r>
      <rPr>
        <sz val="14"/>
        <color theme="5"/>
        <rFont val="Calibri"/>
        <family val="2"/>
        <scheme val="minor"/>
      </rPr>
      <t xml:space="preserve">calculation: </t>
    </r>
    <r>
      <rPr>
        <b/>
        <sz val="14"/>
        <color theme="5"/>
        <rFont val="Calibri"/>
        <family val="2"/>
        <scheme val="minor"/>
      </rPr>
      <t>domestic companies + 3rd countries' branches)</t>
    </r>
  </si>
  <si>
    <r>
      <t xml:space="preserve">B.3.a. TOTAL DIRECT LIFE PREMIUMS WRITTEN on DOMESTIC MARKET, </t>
    </r>
    <r>
      <rPr>
        <i/>
        <sz val="14"/>
        <color theme="5"/>
        <rFont val="Calibri"/>
        <family val="2"/>
        <scheme val="minor"/>
      </rPr>
      <t>of which</t>
    </r>
    <r>
      <rPr>
        <b/>
        <sz val="14"/>
        <color theme="5"/>
        <rFont val="Calibri"/>
        <family val="2"/>
        <scheme val="minor"/>
      </rPr>
      <t>: PRIMARY CONTRACTS</t>
    </r>
  </si>
  <si>
    <r>
      <t xml:space="preserve">B.3.a.II. TOTAL DIRECT LIFE PREMIUMS WRITTEN on DOMESTIC MARKET: PRIMARY CONTRACTS, </t>
    </r>
    <r>
      <rPr>
        <i/>
        <sz val="14"/>
        <color theme="5"/>
        <rFont val="Calibri"/>
        <family val="2"/>
        <scheme val="minor"/>
      </rPr>
      <t xml:space="preserve">of which: </t>
    </r>
    <r>
      <rPr>
        <b/>
        <sz val="14"/>
        <color theme="5"/>
        <rFont val="Calibri"/>
        <family val="2"/>
        <scheme val="minor"/>
      </rPr>
      <t>GROUP CONTRACTS</t>
    </r>
  </si>
  <si>
    <r>
      <t xml:space="preserve">B.3.b. TOTAL DIRECT LIFE PREMIUMS WRITTEN on DOMESTIC MARKET, </t>
    </r>
    <r>
      <rPr>
        <i/>
        <sz val="14"/>
        <color theme="5"/>
        <rFont val="Calibri"/>
        <family val="2"/>
        <scheme val="minor"/>
      </rPr>
      <t xml:space="preserve">of which: </t>
    </r>
    <r>
      <rPr>
        <b/>
        <sz val="14"/>
        <color theme="5"/>
        <rFont val="Calibri"/>
        <family val="2"/>
        <scheme val="minor"/>
      </rPr>
      <t>NON-LINKED CONTRACTS</t>
    </r>
  </si>
  <si>
    <r>
      <t xml:space="preserve">B.3.c. TOTAL DIRECT LIFE PREMIUMS WRITTEN on DOMESTIC MARKET, </t>
    </r>
    <r>
      <rPr>
        <i/>
        <sz val="14"/>
        <color theme="5"/>
        <rFont val="Calibri"/>
        <family val="2"/>
        <scheme val="minor"/>
      </rPr>
      <t xml:space="preserve">of which: </t>
    </r>
    <r>
      <rPr>
        <b/>
        <sz val="14"/>
        <color theme="5"/>
        <rFont val="Calibri"/>
        <family val="2"/>
        <scheme val="minor"/>
      </rPr>
      <t>UNIT-LINKED CONTRACTS</t>
    </r>
  </si>
  <si>
    <t>B.5. TOTAL DIRECT LIFE PREMIUMS WRITTEN on TOTAL MARKET by COMPANIES OPERATING through FREEDOM OF SERVICES (FOS)</t>
  </si>
  <si>
    <r>
      <t>B.6. TOTAL DIRECT LIFE PREMIUMS WRITTEN on TOTAL MARKET (</t>
    </r>
    <r>
      <rPr>
        <sz val="14"/>
        <color theme="5"/>
        <rFont val="Calibri"/>
        <family val="2"/>
        <scheme val="minor"/>
      </rPr>
      <t xml:space="preserve">calculation: </t>
    </r>
    <r>
      <rPr>
        <b/>
        <sz val="14"/>
        <color theme="5"/>
        <rFont val="Calibri"/>
        <family val="2"/>
        <scheme val="minor"/>
      </rPr>
      <t>Domestic Market + EU/EEA branches + FOS)</t>
    </r>
  </si>
  <si>
    <t>B.7. TOTAL NEW DIRECT LIFE PREMIUMS WRITTEN ON DOMESTIC MARKET</t>
  </si>
  <si>
    <r>
      <t xml:space="preserve">B.7.a. TOTAL NEW DIRECT LIFE PREMIUMS WRITTEN ON DOMESTIC MARKET, </t>
    </r>
    <r>
      <rPr>
        <i/>
        <sz val="14"/>
        <color theme="6" tint="-0.249977111117893"/>
        <rFont val="Calibri"/>
        <family val="2"/>
        <scheme val="minor"/>
      </rPr>
      <t>of which:</t>
    </r>
    <r>
      <rPr>
        <b/>
        <sz val="14"/>
        <color theme="6" tint="-0.249977111117893"/>
        <rFont val="Calibri"/>
        <family val="2"/>
        <scheme val="minor"/>
      </rPr>
      <t xml:space="preserve"> INDIVIDUAL CONTRACTS</t>
    </r>
  </si>
  <si>
    <r>
      <t xml:space="preserve">B.7.b. TOTAL NEW DIRECT LIFE PREMIUMS WRITTEN ON DOMESTIC MARKET, </t>
    </r>
    <r>
      <rPr>
        <i/>
        <sz val="14"/>
        <color theme="6" tint="-0.249977111117893"/>
        <rFont val="Calibri"/>
        <family val="2"/>
        <scheme val="minor"/>
      </rPr>
      <t>of which:</t>
    </r>
    <r>
      <rPr>
        <b/>
        <sz val="14"/>
        <color theme="6" tint="-0.249977111117893"/>
        <rFont val="Calibri"/>
        <family val="2"/>
        <scheme val="minor"/>
      </rPr>
      <t xml:space="preserve"> GROUP CONTRACTS</t>
    </r>
  </si>
  <si>
    <t>C.1. TOTAL BENEFITS PAID</t>
  </si>
  <si>
    <r>
      <t xml:space="preserve">C.1.a. TOTAL BENEFITS PAID,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PRIMARY CONTRACTS</t>
    </r>
  </si>
  <si>
    <r>
      <t xml:space="preserve">C.1.a.I. TOTAL BENEFITS PAID: PRIMARY CONTRACTS, </t>
    </r>
    <r>
      <rPr>
        <i/>
        <sz val="14"/>
        <color theme="5"/>
        <rFont val="Calibri"/>
        <family val="2"/>
        <scheme val="minor"/>
      </rPr>
      <t xml:space="preserve">of which: </t>
    </r>
    <r>
      <rPr>
        <b/>
        <sz val="14"/>
        <color theme="5"/>
        <rFont val="Calibri"/>
        <family val="2"/>
        <scheme val="minor"/>
      </rPr>
      <t>INDIVIDUAL CONTRACTS</t>
    </r>
  </si>
  <si>
    <r>
      <t xml:space="preserve">C.1.a.II. TOTAL BENEFITS PAID: PRIMARY CONTRACTS,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GROUP CONTRACTS</t>
    </r>
  </si>
  <si>
    <r>
      <t>C.1.b. TOTAL BENEFITS PAID,</t>
    </r>
    <r>
      <rPr>
        <i/>
        <sz val="14"/>
        <color theme="5"/>
        <rFont val="Calibri"/>
        <family val="2"/>
        <scheme val="minor"/>
      </rPr>
      <t xml:space="preserve"> of which: </t>
    </r>
    <r>
      <rPr>
        <b/>
        <sz val="14"/>
        <color theme="5"/>
        <rFont val="Calibri"/>
        <family val="2"/>
        <scheme val="minor"/>
      </rPr>
      <t>NON-LINKED CONTRACTS</t>
    </r>
  </si>
  <si>
    <r>
      <t xml:space="preserve">C.1.c. TOTAL BENEFITS PAID,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UNIT-LINKED CONTRACTS</t>
    </r>
  </si>
  <si>
    <t>DATA REPRESENTATIVENESS (4.C.)</t>
  </si>
  <si>
    <t>D. PROVISIONS</t>
  </si>
  <si>
    <t>D.1. TOTAL MATHEMATICAL PROVISIONS</t>
  </si>
  <si>
    <r>
      <t xml:space="preserve">D.1.a. TOTAL MATHEMATICAL PROVISIONS,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PRIMARY CONTRACTS</t>
    </r>
  </si>
  <si>
    <r>
      <t xml:space="preserve">D.1.a.I. TOTAL MATHEMATICAL PROVISIONS: PRIMARY CONTRACTS, </t>
    </r>
    <r>
      <rPr>
        <i/>
        <sz val="14"/>
        <color theme="5"/>
        <rFont val="Calibri"/>
        <family val="2"/>
        <scheme val="minor"/>
      </rPr>
      <t xml:space="preserve">of which: </t>
    </r>
    <r>
      <rPr>
        <b/>
        <sz val="14"/>
        <color theme="5"/>
        <rFont val="Calibri"/>
        <family val="2"/>
        <scheme val="minor"/>
      </rPr>
      <t>INDIVIDUAL CONTRACTS</t>
    </r>
  </si>
  <si>
    <r>
      <t xml:space="preserve">D.1.a.II. TOTAL MATHEMATICAL PROVISIONS: PRIMARY CONTRACTS,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GROUP CONTRACTS</t>
    </r>
  </si>
  <si>
    <r>
      <t>D.1.b. TOTAL MATHEMATICAL PROVISIONS,</t>
    </r>
    <r>
      <rPr>
        <i/>
        <sz val="14"/>
        <color theme="5"/>
        <rFont val="Calibri"/>
        <family val="2"/>
        <scheme val="minor"/>
      </rPr>
      <t xml:space="preserve"> of which: </t>
    </r>
    <r>
      <rPr>
        <b/>
        <sz val="14"/>
        <color theme="5"/>
        <rFont val="Calibri"/>
        <family val="2"/>
        <scheme val="minor"/>
      </rPr>
      <t>NON-LINKED CONTRACTS</t>
    </r>
  </si>
  <si>
    <r>
      <t xml:space="preserve">D.1.c. TOTAL MATHEMATICAL PROVISIONS,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UNIT-LINKED CONTRACTS</t>
    </r>
  </si>
  <si>
    <t>DATA REPRESENTATIVENESS (4.D.)</t>
  </si>
  <si>
    <t xml:space="preserve">EIF Q -&gt; Mathematical provisions total </t>
  </si>
  <si>
    <t>E.1. NET INCOME FROM INVESTMENTS</t>
  </si>
  <si>
    <t>E.2. ANNUAL BENEFITS</t>
  </si>
  <si>
    <r>
      <t>E.2.a. ANNUAL BENEFITS,</t>
    </r>
    <r>
      <rPr>
        <i/>
        <sz val="14"/>
        <color theme="5"/>
        <rFont val="Calibri"/>
        <family val="2"/>
        <scheme val="minor"/>
      </rPr>
      <t xml:space="preserve"> of which</t>
    </r>
    <r>
      <rPr>
        <b/>
        <sz val="14"/>
        <color theme="5"/>
        <rFont val="Calibri"/>
        <family val="2"/>
        <scheme val="minor"/>
      </rPr>
      <t>: BENEFITS PAID</t>
    </r>
  </si>
  <si>
    <r>
      <t xml:space="preserve">E.2.b. ANNUAL BENEFITS,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CHANGE IN MATHEMATICAL PROVISIONS</t>
    </r>
  </si>
  <si>
    <t>E.3. CHANGE IN OTHER TECHNICAL PROVISIONS</t>
  </si>
  <si>
    <t>E.4. TOTAL GROSS PROVISIONS AT YEAR END</t>
  </si>
  <si>
    <t>DATA REPRESENTATIVENESS (4.E.)</t>
  </si>
  <si>
    <r>
      <t>B.1.a. TOTAL DIRECT LIFE PREMIUMS WRITTEN on DOMESTIC MARKET by DOMESTIC COMPANIES,</t>
    </r>
    <r>
      <rPr>
        <sz val="14"/>
        <color theme="5"/>
        <rFont val="Calibri"/>
        <family val="2"/>
        <scheme val="minor"/>
      </rPr>
      <t xml:space="preserve"> </t>
    </r>
    <r>
      <rPr>
        <i/>
        <sz val="14"/>
        <color theme="5"/>
        <rFont val="Calibri"/>
        <family val="2"/>
        <scheme val="minor"/>
      </rPr>
      <t>of which:</t>
    </r>
    <r>
      <rPr>
        <b/>
        <sz val="14"/>
        <color theme="5"/>
        <rFont val="Calibri"/>
        <family val="2"/>
        <scheme val="minor"/>
      </rPr>
      <t xml:space="preserve"> by SUBSIDIARIES OF EU/EEA COUNTRIES' COMPANIES</t>
    </r>
  </si>
  <si>
    <t>B.4. TOTAL DIRECT LIFE PREMIUMS WRITTEN on TOTAL MARKET by BRANCHES OF EU/EEA COMPANIES ESTABLISHED IN YOUR COUNTRY</t>
  </si>
  <si>
    <t>UK</t>
  </si>
  <si>
    <t>Link to KFB Dataset</t>
  </si>
  <si>
    <t>CZ</t>
  </si>
  <si>
    <t>SK</t>
  </si>
  <si>
    <t>Links to KFB dataset</t>
  </si>
  <si>
    <t>Please Choose</t>
  </si>
  <si>
    <t>National Currency</t>
  </si>
  <si>
    <t>Current Exchange rate</t>
  </si>
  <si>
    <t>Constant Exchange rate</t>
  </si>
  <si>
    <t>Exchange rates</t>
  </si>
  <si>
    <t>Info on the entry to the euro area</t>
  </si>
  <si>
    <t xml:space="preserve">Historical data for euro area countries' pre-euro exchange rates: </t>
  </si>
  <si>
    <t>ert_h_eur_a</t>
  </si>
  <si>
    <t>Euro/ECU exchange rates - annual data [ert_bil_eur_a]</t>
  </si>
  <si>
    <t>Source</t>
  </si>
  <si>
    <t>Value at the end of the period</t>
  </si>
  <si>
    <t>National currency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</si>
  <si>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</si>
  <si>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</si>
  <si>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</si>
  <si>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</si>
  <si>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</si>
  <si>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</si>
  <si>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</si>
  <si>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</si>
  <si>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</si>
  <si>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</si>
  <si>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</si>
  <si>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</si>
  <si>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</si>
  <si>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</si>
  <si>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</si>
  <si>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</si>
  <si>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</si>
  <si>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</si>
  <si>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</si>
  <si>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</si>
  <si>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</si>
  <si>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</si>
  <si>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</si>
  <si>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:</t>
  </si>
  <si>
    <t>Ins. Europe</t>
  </si>
  <si>
    <t>Sample</t>
  </si>
  <si>
    <t>% Change</t>
  </si>
  <si>
    <t>Market Share</t>
  </si>
  <si>
    <t>% 2012/2013</t>
  </si>
  <si>
    <t>%2004/2013</t>
  </si>
  <si>
    <t>%2012/2013</t>
  </si>
  <si>
    <t>Market share</t>
  </si>
  <si>
    <t>% 2013/2014</t>
  </si>
  <si>
    <t>Trend</t>
  </si>
  <si>
    <t>NUMBER OF ACTIVE DOMESTIC LIFE INSURANCE COMPANIES WITH THE HEAD OFFICE IN YOUR COUNTRY</t>
  </si>
  <si>
    <t xml:space="preserve">NUMBER OF ACTIVE LIFE INSURANCE BRANCHES of EU/EEA COUNTRIES' COMPANIES </t>
  </si>
  <si>
    <t xml:space="preserve"> TOTAL MATHEMATICAL PROVISIONS</t>
  </si>
  <si>
    <r>
      <t xml:space="preserve">TOTAL MATHEMATICAL PROVISIONS: PRIMARY CONTRACTS,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>INDIVIDUAL CONTRACTS</t>
    </r>
  </si>
  <si>
    <r>
      <t xml:space="preserve">TOTAL MATHEMATICAL PROVISIONS,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PRIMARY CONTRACTS</t>
    </r>
  </si>
  <si>
    <r>
      <t xml:space="preserve">TOTAL MATHEMATICAL PROVISIONS: PRIMARY CONTRACTS,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GROUP CONTRACTS</t>
    </r>
  </si>
  <si>
    <r>
      <t xml:space="preserve"> TOTAL MATHEMATICAL PROVISIONS,</t>
    </r>
    <r>
      <rPr>
        <i/>
        <sz val="14"/>
        <color rgb="FF002060"/>
        <rFont val="Calibri"/>
        <family val="2"/>
        <scheme val="minor"/>
      </rPr>
      <t xml:space="preserve"> of which: </t>
    </r>
    <r>
      <rPr>
        <b/>
        <sz val="14"/>
        <color rgb="FF002060"/>
        <rFont val="Calibri"/>
        <family val="2"/>
        <scheme val="minor"/>
      </rPr>
      <t>NON-LINKED CONTRACTS</t>
    </r>
  </si>
  <si>
    <r>
      <t xml:space="preserve">TOTAL MATHEMATICAL PROVISIONS,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UNIT-LINKED CONTRACTS</t>
    </r>
  </si>
  <si>
    <t>ANNUAL BENEFITS</t>
  </si>
  <si>
    <r>
      <t xml:space="preserve"> ANNUAL BENEFITS,</t>
    </r>
    <r>
      <rPr>
        <i/>
        <sz val="14"/>
        <color rgb="FF002060"/>
        <rFont val="Calibri"/>
        <family val="2"/>
        <scheme val="minor"/>
      </rPr>
      <t xml:space="preserve"> of which</t>
    </r>
    <r>
      <rPr>
        <b/>
        <sz val="14"/>
        <color rgb="FF002060"/>
        <rFont val="Calibri"/>
        <family val="2"/>
        <scheme val="minor"/>
      </rPr>
      <t>: BENEFITS PAID</t>
    </r>
  </si>
  <si>
    <t>NET INCOME FROM INVESTMENTS</t>
  </si>
  <si>
    <r>
      <t xml:space="preserve"> ANNUAL BENEFITS,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CHANGE IN MATHEMATICAL PROVISIONS</t>
    </r>
  </si>
  <si>
    <t>CHANGE IN OTHER TECHNICAL PROVISIONS</t>
  </si>
  <si>
    <t xml:space="preserve"> TOTAL GROSS PROVISIONS AT YEAR END</t>
  </si>
  <si>
    <t>TOTAL BENEFITS PAID</t>
  </si>
  <si>
    <r>
      <t xml:space="preserve"> TOTAL BENEFITS PAID,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PRIMARY CONTRACTS</t>
    </r>
  </si>
  <si>
    <r>
      <t xml:space="preserve">TOTAL BENEFITS PAID: PRIMARY CONTRACTS,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>INDIVIDUAL CONTRACTS</t>
    </r>
  </si>
  <si>
    <r>
      <t xml:space="preserve">TOTAL BENEFITS PAID: PRIMARY CONTRACTS,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GROUP CONTRACTS</t>
    </r>
  </si>
  <si>
    <r>
      <t xml:space="preserve"> TOTAL BENEFITS PAID,</t>
    </r>
    <r>
      <rPr>
        <i/>
        <sz val="14"/>
        <color rgb="FF002060"/>
        <rFont val="Calibri"/>
        <family val="2"/>
        <scheme val="minor"/>
      </rPr>
      <t xml:space="preserve"> of which: </t>
    </r>
    <r>
      <rPr>
        <b/>
        <sz val="14"/>
        <color rgb="FF002060"/>
        <rFont val="Calibri"/>
        <family val="2"/>
        <scheme val="minor"/>
      </rPr>
      <t>NON-LINKED CONTRACTS</t>
    </r>
  </si>
  <si>
    <r>
      <t xml:space="preserve">TOTAL BENEFITS PAID,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UNIT-LINKED CONTRACTS</t>
    </r>
  </si>
  <si>
    <t xml:space="preserve">                            TOTAL DIRECT LIFE PREMIUMS WRITTEN on TOTAL MARKET by COMPANIES OPERATING through FREEDOM OF SERVICES (FOS)</t>
  </si>
  <si>
    <t>TOTAL NUMBER OF CONTRACTS</t>
  </si>
  <si>
    <t xml:space="preserve"> TOTAL NUMBER OF INSUREDS</t>
  </si>
  <si>
    <r>
      <t xml:space="preserve"> NUMBER OF ACTIVE LIFE INSURANCE COMPANIES ON DOMESTIC MARKET (</t>
    </r>
    <r>
      <rPr>
        <sz val="14"/>
        <color rgb="FF002060"/>
        <rFont val="Calibri"/>
        <family val="2"/>
        <scheme val="minor"/>
      </rPr>
      <t>calculation:</t>
    </r>
    <r>
      <rPr>
        <b/>
        <sz val="14"/>
        <color rgb="FF002060"/>
        <rFont val="Calibri"/>
        <family val="2"/>
        <scheme val="minor"/>
      </rPr>
      <t xml:space="preserve"> domestic + non-EU/EEA branches)</t>
    </r>
  </si>
  <si>
    <r>
      <t>NUMBER OF ACTIVE LIFE INSURANCE COMPANIES ON DOMESTIC MARKET (</t>
    </r>
    <r>
      <rPr>
        <sz val="14"/>
        <color rgb="FF002060"/>
        <rFont val="Calibri"/>
        <family val="2"/>
        <scheme val="minor"/>
      </rPr>
      <t xml:space="preserve">calculation: </t>
    </r>
    <r>
      <rPr>
        <b/>
        <sz val="14"/>
        <color rgb="FF002060"/>
        <rFont val="Calibri"/>
        <family val="2"/>
        <scheme val="minor"/>
      </rPr>
      <t>domestic + non-EU/EEA branches)</t>
    </r>
  </si>
  <si>
    <t xml:space="preserve">NUMBER OF ACTIVE LIFE INSURANCE BRANCHES of THIRD (NON-EU/EEA) COUNTRIES' COMPANIES </t>
  </si>
  <si>
    <r>
      <t xml:space="preserve"> NUMBER OF ACTIVE DOMESTIC LIFE INSURANCE COMPANIES WITH THE HEAD OFFICE IN YOUR COUNTRY, </t>
    </r>
    <r>
      <rPr>
        <i/>
        <sz val="8"/>
        <color rgb="FF002060"/>
        <rFont val="Calibri"/>
        <family val="2"/>
        <scheme val="minor"/>
      </rPr>
      <t xml:space="preserve">of which: </t>
    </r>
    <r>
      <rPr>
        <b/>
        <sz val="8"/>
        <color rgb="FF002060"/>
        <rFont val="Calibri"/>
        <family val="2"/>
        <scheme val="minor"/>
      </rPr>
      <t xml:space="preserve">NUMBER OF ACTIVE LIFE INSURANCE  SUBSIDIARIES of THIRD (NON-EU/EEA) COUNTRIES' COMPANIES </t>
    </r>
  </si>
  <si>
    <t xml:space="preserve"> </t>
  </si>
  <si>
    <t xml:space="preserve">NUMBER OF ACTIVE LIFE INSURANCE SUBSIDIARIES of EU/EEA COUNTRIES' COMPANIES </t>
  </si>
  <si>
    <t>STRUCTURAL DATA - COMPANIES</t>
  </si>
  <si>
    <t>STRUCTURAL DATA - CONTRACTS&amp;INSUREDS</t>
  </si>
  <si>
    <t>TOTAL NUMBER OF NON-LINKED CONTRACTS</t>
  </si>
  <si>
    <r>
      <t xml:space="preserve">TOTAL NUMBER OF  PRIMARY CONTRACTS,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 xml:space="preserve">GROUP CONTRACTS     </t>
    </r>
  </si>
  <si>
    <r>
      <t xml:space="preserve"> TOTAL NUMBER OF </t>
    </r>
    <r>
      <rPr>
        <b/>
        <sz val="14"/>
        <color rgb="FF002060"/>
        <rFont val="Calibri"/>
        <family val="2"/>
        <scheme val="minor"/>
      </rPr>
      <t xml:space="preserve">PRIMARY CONTRACTS,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INDIVIDUAL CONTRACTS</t>
    </r>
  </si>
  <si>
    <t xml:space="preserve"> TOTAL NUMBER OF UNIT-LINKED CONTRACTS </t>
  </si>
  <si>
    <t xml:space="preserve"> TOTAL NUMBER OF INSUREDS THROUGH PRIMARY CONTRACTS</t>
  </si>
  <si>
    <r>
      <t xml:space="preserve">TOTAL NUMBER OF INSUREDS THROUGH PRIMARY CONTRACTS,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>INDIVIDUAL CONTRACTS</t>
    </r>
  </si>
  <si>
    <r>
      <t xml:space="preserve">TOTAL NUMBER OF INSUREDS THROUGH PRIMARY CONTRACTS, </t>
    </r>
    <r>
      <rPr>
        <i/>
        <sz val="14"/>
        <color rgb="FF002060"/>
        <rFont val="Calibri"/>
        <family val="2"/>
        <scheme val="minor"/>
      </rPr>
      <t>of which</t>
    </r>
    <r>
      <rPr>
        <b/>
        <sz val="14"/>
        <color rgb="FF002060"/>
        <rFont val="Calibri"/>
        <family val="2"/>
        <scheme val="minor"/>
      </rPr>
      <t>: GROUP CONTRACTS</t>
    </r>
  </si>
  <si>
    <r>
      <t xml:space="preserve">TOTAL NUMBER OF INSUREDS, </t>
    </r>
    <r>
      <rPr>
        <i/>
        <sz val="14"/>
        <color rgb="FF002060"/>
        <rFont val="Calibri"/>
        <family val="2"/>
        <scheme val="minor"/>
      </rPr>
      <t>of which</t>
    </r>
    <r>
      <rPr>
        <b/>
        <sz val="14"/>
        <color rgb="FF002060"/>
        <rFont val="Calibri"/>
        <family val="2"/>
        <scheme val="minor"/>
      </rPr>
      <t>: NON-LINKED CONTRACTS</t>
    </r>
  </si>
  <si>
    <r>
      <t xml:space="preserve">TOTAL NUMBER OF INSUREDS, </t>
    </r>
    <r>
      <rPr>
        <i/>
        <sz val="14"/>
        <color rgb="FF002060"/>
        <rFont val="Calibri"/>
        <family val="2"/>
        <scheme val="minor"/>
      </rPr>
      <t>of which</t>
    </r>
    <r>
      <rPr>
        <b/>
        <sz val="14"/>
        <color rgb="FF002060"/>
        <rFont val="Calibri"/>
        <family val="2"/>
        <scheme val="minor"/>
      </rPr>
      <t>: UNIT-LINKED CONTRACTS</t>
    </r>
  </si>
  <si>
    <t>TOTAL DIRECT LIFE PREMIUMS WRITTEN ON DOMESTIC MARKET BY DOMESTIC COMPANIES</t>
  </si>
  <si>
    <t xml:space="preserve"> TOTAL DIRECT LIFE PREMIUMS WRITTEN on DOMESTIC MARKET through PRIMARY CONTRACTS</t>
  </si>
  <si>
    <r>
      <t xml:space="preserve">TOTAL DIRECT LIFE PREMIUMS WRITTEN on DOMESTIC MARKET through PRIMARY CONTRACTS,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INDIVIDUAL CONTRACTS</t>
    </r>
  </si>
  <si>
    <t>TOTAL DIRECT LIFE PREMIUMS WRITTEN on DOMESTIC MARKET through NON-LINKED CONTRACTS</t>
  </si>
  <si>
    <t xml:space="preserve"> TOTAL DIRECT LIFE PREMIUMS WRITTEN on TOTAL MARKET by BRANCHES OF EU/EEA COMPANIES ESTABLISHED IN YOUR COUNTRY</t>
  </si>
  <si>
    <r>
      <t xml:space="preserve"> TOTAL DIRECT LIFE PREMIUMS WRITTEN on DOMESTIC MARKET,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>UNIT-LINKED CONTRACTS</t>
    </r>
  </si>
  <si>
    <t>TOTAL NEW DIRECT LIFE PREMIUMS WRITTEN ON DOMESTIC MARKET</t>
  </si>
  <si>
    <r>
      <t xml:space="preserve">TOTAL NEW DIRECT LIFE PREMIUMS WRITTEN ON DOMESTIC MARKET,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INDIVIDUAL CONTRACTS</t>
    </r>
  </si>
  <si>
    <r>
      <t xml:space="preserve">TOTAL NEW DIRECT LIFE PREMIUMS WRITTEN ON DOMESTIC MARKET, </t>
    </r>
    <r>
      <rPr>
        <i/>
        <sz val="14"/>
        <color rgb="FF002060"/>
        <rFont val="Calibri"/>
        <family val="2"/>
        <scheme val="minor"/>
      </rPr>
      <t>of which:</t>
    </r>
    <r>
      <rPr>
        <b/>
        <sz val="14"/>
        <color rgb="FF002060"/>
        <rFont val="Calibri"/>
        <family val="2"/>
        <scheme val="minor"/>
      </rPr>
      <t xml:space="preserve"> GROUP CONTRACTS</t>
    </r>
  </si>
  <si>
    <t>NUMBER OF CONTRACTS: PRIMARY CONTRACTS</t>
  </si>
  <si>
    <t>% 2004/2013</t>
  </si>
  <si>
    <t>% 2005/2014</t>
  </si>
  <si>
    <t>Table 1.</t>
  </si>
  <si>
    <t xml:space="preserve"> BENEFITS PAID</t>
  </si>
  <si>
    <t>PREMIUMS</t>
  </si>
  <si>
    <t xml:space="preserve"> PROVISIONS</t>
  </si>
  <si>
    <t xml:space="preserve">Table 2. </t>
  </si>
  <si>
    <t>Total number of insureds.</t>
  </si>
  <si>
    <t>General comment</t>
  </si>
  <si>
    <t xml:space="preserve">Table 1. </t>
  </si>
  <si>
    <t>Number of active domestic life insurance companies with the head office in your country.</t>
  </si>
  <si>
    <t>Table 2.</t>
  </si>
  <si>
    <t>Number of active life insurance subsidiaries of EU/EEA countries' companies.</t>
  </si>
  <si>
    <t>Table 3.</t>
  </si>
  <si>
    <t>Table 10.</t>
  </si>
  <si>
    <t>Table 9.</t>
  </si>
  <si>
    <t>Table 8.</t>
  </si>
  <si>
    <t>Total number of insureds through primary contracts, which Group contracts.</t>
  </si>
  <si>
    <t xml:space="preserve">Table 8. </t>
  </si>
  <si>
    <t>Total new direct life premiums written on domestic market.</t>
  </si>
  <si>
    <t>Table 11.</t>
  </si>
  <si>
    <t>Total new direct life premiums written on domestic market, of which: individual contracts.</t>
  </si>
  <si>
    <t>Total new direct life premiums written on domestic market, of which: group contracts.</t>
  </si>
  <si>
    <t>Life gross benefits paid.</t>
  </si>
  <si>
    <t>Total benefits paid, of which: primary contracts.</t>
  </si>
  <si>
    <t>Table 4.</t>
  </si>
  <si>
    <t>Total benefits paid: primary contracts, of which: group contracts.</t>
  </si>
  <si>
    <t>Total benefits paid: primary contracts, of which: individual contracts.</t>
  </si>
  <si>
    <t>Annual Benefits of which Benefits paid.</t>
  </si>
  <si>
    <t xml:space="preserve">Table 4. </t>
  </si>
  <si>
    <t>Table 6.</t>
  </si>
  <si>
    <t>Population</t>
  </si>
  <si>
    <t>Country</t>
  </si>
  <si>
    <t>Insurance Europe</t>
  </si>
  <si>
    <t>GDP</t>
  </si>
  <si>
    <t>http://epp.eurostat.ec.europa.eu/tgm/refreshTableAction.do?tab=table&amp;plugin=1&amp;pcode=tec00001&amp;language=en</t>
  </si>
  <si>
    <t>LT</t>
  </si>
  <si>
    <t>COMPANIES</t>
  </si>
  <si>
    <t>LIFE PREMIUMS</t>
  </si>
  <si>
    <t>For DE, figures are for EEA companies only.</t>
  </si>
  <si>
    <t>Total direct life premiums written on total market by companies operating through freedom of services (fos).</t>
  </si>
  <si>
    <t>For DE, figures are for the total market including "pensionskassen" and pension funds.</t>
  </si>
  <si>
    <t>For DE, figures exclude "Pensionskassen" and pension funds.</t>
  </si>
  <si>
    <t>For DE, figures include "Pensionskassen" and pension funds.</t>
  </si>
  <si>
    <t>For LI, figures include foreign business.</t>
  </si>
  <si>
    <t xml:space="preserve">LIFE BENEFITS </t>
  </si>
  <si>
    <t>PROVISIONS</t>
  </si>
  <si>
    <t>OTHER FINANCIAL DATA</t>
  </si>
  <si>
    <t>For ES, figures include surrenders.</t>
  </si>
  <si>
    <t>For FI, figures include pension funds (statutory pension insurance).</t>
  </si>
  <si>
    <t>For LV, figures are for direct life insurance only (excluding health and accident activities of life insurance companies).</t>
  </si>
  <si>
    <t>Total direct life premiums written on domestic market through primary contracts, of which: individual contracts.</t>
  </si>
  <si>
    <t>Total direct life premiums written on domestic market through primary contracts, of which: group contracts.</t>
  </si>
  <si>
    <t>Table 5.</t>
  </si>
  <si>
    <t>Total benefits paid, of which: unit-linked contracts.</t>
  </si>
  <si>
    <t>For HU, figures are from the Hungarian Central Bank (Insurance technical reserves).</t>
  </si>
  <si>
    <t>Total mathematical provisions, of which: unit-linked contracts.</t>
  </si>
  <si>
    <t xml:space="preserve">For HU, exact figures for the period 2010 - 2013 are not available. </t>
  </si>
  <si>
    <t>(Premiums to population)</t>
  </si>
  <si>
    <t xml:space="preserve">Density </t>
  </si>
  <si>
    <t xml:space="preserve">Penetration </t>
  </si>
  <si>
    <t>(Premiums to GDP)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</si>
  <si>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</si>
  <si>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</si>
  <si>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</si>
  <si>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</si>
  <si>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</si>
  <si>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</si>
  <si>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</si>
  <si>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</si>
  <si>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</si>
  <si>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</si>
  <si>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</si>
  <si>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</si>
  <si>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TOTAL DIRECT LIFE PREMIUMS WRITTEN on DOMESTIC MARKET through PRIMARY CONTRACTS, of which: GROUP CONTRACTS</t>
  </si>
  <si>
    <t>PENETRATION</t>
  </si>
  <si>
    <t>DENSITY</t>
  </si>
  <si>
    <t>Table 12.</t>
  </si>
  <si>
    <t>Total number of insurerds of which unit-linked contracts.</t>
  </si>
  <si>
    <t>Total direct life premiums written on domestic market through primary contracts.</t>
  </si>
  <si>
    <t>Total number of insureds of which non-linked contracts.</t>
  </si>
  <si>
    <t>Total number of contracts.</t>
  </si>
  <si>
    <t>For DE, figures exclude "Pensionskassen".</t>
  </si>
  <si>
    <t>Total number of insureds through primary contracts.</t>
  </si>
  <si>
    <t>Total number of insured through primary contracts, of which Invidual contracts.</t>
  </si>
  <si>
    <t>For DE, figures include "Pensionskassen" but exclude pension funds.</t>
  </si>
  <si>
    <t>For DE, figures exclude "Pensionskassen" and pension funds and as at 1 January 2014, a residual debt insurance portfolio was transferred from a non-member to a member company. Hence the 2014 figure is not comparable to the 2013 figure.</t>
  </si>
  <si>
    <t xml:space="preserve">For BE, figures are for the domestic market excluding foreign activity of domestic companies. </t>
  </si>
  <si>
    <r>
      <t>B.3.a.I. TOTAL DIRECT LIFE PREMIUMS WRITTEN on DOMESTIC MARKET</t>
    </r>
    <r>
      <rPr>
        <i/>
        <sz val="12"/>
        <color theme="5"/>
        <rFont val="Calibri"/>
        <family val="2"/>
        <scheme val="minor"/>
      </rPr>
      <t>:</t>
    </r>
    <r>
      <rPr>
        <b/>
        <sz val="12"/>
        <color theme="5"/>
        <rFont val="Calibri"/>
        <family val="2"/>
        <scheme val="minor"/>
      </rPr>
      <t xml:space="preserve"> PRIMARY CONTRACTS, </t>
    </r>
    <r>
      <rPr>
        <i/>
        <sz val="12"/>
        <color theme="5"/>
        <rFont val="Calibri"/>
        <family val="2"/>
        <scheme val="minor"/>
      </rPr>
      <t>of which:</t>
    </r>
    <r>
      <rPr>
        <b/>
        <sz val="12"/>
        <color theme="5"/>
        <rFont val="Calibri"/>
        <family val="2"/>
        <scheme val="minor"/>
      </rPr>
      <t xml:space="preserve"> INDIVIDUAL CONTRACTS</t>
    </r>
  </si>
  <si>
    <t>Link to KFB Questionnaire</t>
  </si>
  <si>
    <t>Link to AEIM Questionnaire</t>
  </si>
  <si>
    <t xml:space="preserve">Table 5. </t>
  </si>
  <si>
    <t>Total direct life premiums written on domestic market through non-linked contracts.</t>
  </si>
  <si>
    <t>Total direct life premiums written on domestic market, of which: unit-linked contracts.</t>
  </si>
  <si>
    <t>-</t>
  </si>
  <si>
    <t>B.4. TOTAL DIRECT LIFE PREMIUMS WRITTEN on TOTAL MARKET by BRANCHES OF NON-EU/EEA COMPANIES ESTABLISHED IN YOUR COUNTRY</t>
  </si>
  <si>
    <t>For LV, figures are for direct life insurance only, excluding health and accident activities of life insurance companies.</t>
  </si>
  <si>
    <t>For CZ, figures are for both life and universal insurers, domestic according to the regulator's distinction. Figures are also from the Czech National Bank.</t>
  </si>
  <si>
    <t xml:space="preserve">For DE, figures refer to companies under Federal supervision. Figures also include "Pensionskassen", funeral expenses funds and non-EU/EEA branches, but exclude companies under Land supervision and pension funds. </t>
  </si>
  <si>
    <t>For LV, figures show  total number of "contracts concluded in the respective period" and not total number of contracts in force as these figures are not available.</t>
  </si>
  <si>
    <t>For DE, figures  include "Pensionskassen" and pension funds. Also, as at 1 January 2014, a residual debt insurance portfolio was transferred from a non-member to a member company. Hence, the 2014 figure is not comparable to the 2013 figure.</t>
  </si>
  <si>
    <t>For DE, figures exclude "Pensionskassen" and pension funds. Also, as at 1 January 2014, a residual debt insurance portfolio was transferred from a non-member to a member company. Hence, the 2014 figure is not comparable to the 2013 figure.</t>
  </si>
  <si>
    <t>For FI, the 2013 figures are estimates.</t>
  </si>
  <si>
    <t>For BE, figures are for the domestic market excluding foreign activities of domestic companies.</t>
  </si>
  <si>
    <t>For DK, figures cover life insurance and multi-employer pension funds under Danish supervision. Also, company pension funds which make up only 3% of the market are not covered and do not write any new contarcts. Furthermore, foreign business is included but is not estimated to be substancial.</t>
  </si>
  <si>
    <t>For NL, 2013 and 2014 figures are a sum of direct and indirect business.</t>
  </si>
  <si>
    <t>For BE, figures are for the domestic market, excluding foreign activities of domestic companies.</t>
  </si>
  <si>
    <t>For FI,  figures include pension funds (statutory pension insurance). Also, 2014 figures are estimates.</t>
  </si>
  <si>
    <t>For LV, figures for domestic companies are only available for 2008 and 2009.</t>
  </si>
  <si>
    <t>For MT, figures are from MIA statistics, referring to MIA Life Insurers' business transacted in Malta for Maltese risks.</t>
  </si>
  <si>
    <t>For MT,  figures are from MIA statistics, referring to MIA Life Insurers' business transacted in Malta for Maltese risks.</t>
  </si>
  <si>
    <t>For MT, figures are from the MIA statistics, referring to MIA Life Insurers' business transacted in Malta for Maltese risks.</t>
  </si>
  <si>
    <t>Total benefits paid, of which: non-linked contracts.</t>
  </si>
  <si>
    <t>For ES, figures do not include unit-linked provisions.</t>
  </si>
  <si>
    <t>Total mathematical provisions, of which: non-linked contracts.</t>
  </si>
  <si>
    <t>Annual benefits, of which: change in mathematical provisions.</t>
  </si>
  <si>
    <t>Total direct life premiums written on domestic market by domestic companies.</t>
  </si>
  <si>
    <t>For LV, figures are for direct life insurance only, excluding health and accident activities of life insurance companies. Also, figures show written premiums and not premiums gained.</t>
  </si>
  <si>
    <t>For CZ, figures correspond to the total market.</t>
  </si>
  <si>
    <t>Total mathematical provisions.</t>
  </si>
  <si>
    <t>Total mathematical provisions, of which: primary contracts.</t>
  </si>
  <si>
    <t>Total mathematical provisions: primary contracts, of which: individual contracts.</t>
  </si>
  <si>
    <t>For HU, figures correspond to life insurance premium reserves.</t>
  </si>
  <si>
    <t>For HU, figures correspond to unit-linked insurance premium reserves.</t>
  </si>
  <si>
    <t>For CZ, figures correspond to the total market. Also, figures are calculated by total income from investments minus investment costs.</t>
  </si>
  <si>
    <t>For CZ, Other financial data is given only in gross values where possible.</t>
  </si>
  <si>
    <t xml:space="preserve">Figures in grey are estimates based on Insurance Europe's calculations.
</t>
  </si>
  <si>
    <t>LIFE INSURANCE EXPLANATION NOTES AND COMMENTS</t>
  </si>
  <si>
    <t>Insurance Europe totals include all the figures reported in that year. Sample totals include only countries reporting figures for the entire series (2004-2014).</t>
  </si>
  <si>
    <t xml:space="preserve">For MT, the drop in 2008 is because prior to 2008, cross-border business was included. </t>
  </si>
  <si>
    <t>For FR, total benefits paid and breakdowns per type of contracts and type of risk come from two differents studies. Due to this reason, there may be some differences.</t>
  </si>
  <si>
    <t>For MT, figures are from MIA statistics, referring to MIA Life Insurers' business transacted in Malta for Maltese risks. This also applied to figures in tables 3 to 7.</t>
  </si>
  <si>
    <r>
      <t xml:space="preserve">Unless otherwise stated, figures refer to </t>
    </r>
    <r>
      <rPr>
        <b/>
        <sz val="12"/>
        <color theme="3" tint="-0.249977111117893"/>
        <rFont val="Calibri"/>
        <family val="2"/>
        <scheme val="minor"/>
      </rPr>
      <t>Domestic market</t>
    </r>
    <r>
      <rPr>
        <sz val="12"/>
        <color theme="1" tint="0.249977111117893"/>
        <rFont val="Calibri"/>
        <family val="2"/>
        <scheme val="minor"/>
      </rPr>
      <t>, ie domestic companies (including subsidiaries) and branches of non EU/EEA countries companies.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</si>
</sst>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73" x14ac:knownFonts="1"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4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color theme="1"/>
      <name val="Verdana"/>
      <family val="2"/>
    </font>
    <font>
      <sz val="8"/>
      <color theme="1" tint="0.499984740745262"/>
      <name val="Verdana"/>
      <family val="2"/>
    </font>
    <font>
      <b/>
      <sz val="12"/>
      <color rgb="FF0070C0"/>
      <name val="Verdana"/>
      <family val="2"/>
    </font>
    <font>
      <b/>
      <sz val="8"/>
      <color rgb="FF0070C0"/>
      <name val="Verdana"/>
      <family val="2"/>
    </font>
    <font>
      <sz val="8"/>
      <color rgb="FF0070C0"/>
      <name val="Verdana"/>
      <family val="2"/>
    </font>
    <font>
      <i/>
      <sz val="8"/>
      <color rgb="FF0070C0"/>
      <name val="Verdana"/>
      <family val="2"/>
    </font>
    <font>
      <sz val="8"/>
      <color rgb="FFFF0000"/>
      <name val="Verdana"/>
      <family val="2"/>
    </font>
    <font>
      <b/>
      <sz val="10"/>
      <color theme="6" tint="-0.249977111117893"/>
      <name val="Verdana"/>
      <family val="2"/>
    </font>
    <font>
      <b/>
      <sz val="10"/>
      <color theme="5"/>
      <name val="Verdana"/>
      <family val="2"/>
    </font>
    <font>
      <b/>
      <sz val="14"/>
      <color theme="6" tint="-0.249977111117893"/>
      <name val="Calibri"/>
      <family val="2"/>
      <scheme val="minor"/>
    </font>
    <font>
      <sz val="14"/>
      <color theme="5"/>
      <name val="Calibri"/>
      <family val="2"/>
      <scheme val="minor"/>
    </font>
    <font>
      <i/>
      <sz val="10"/>
      <color rgb="FFFF0000"/>
      <name val="Verdana"/>
      <family val="2"/>
    </font>
    <font>
      <i/>
      <sz val="14"/>
      <color theme="5"/>
      <name val="Calibri"/>
      <family val="2"/>
      <scheme val="minor"/>
    </font>
    <font>
      <b/>
      <sz val="9"/>
      <color theme="1" tint="0.499984740745262"/>
      <name val="Verdana"/>
      <family val="2"/>
    </font>
    <font>
      <i/>
      <sz val="14"/>
      <color theme="6" tint="-0.249977111117893"/>
      <name val="Calibri"/>
      <family val="2"/>
      <scheme val="minor"/>
    </font>
    <font>
      <sz val="8"/>
      <color theme="1"/>
      <name val="Verdana"/>
      <family val="2"/>
    </font>
    <font>
      <sz val="10"/>
      <name val="Calibri"/>
      <family val="2"/>
      <scheme val="minor"/>
    </font>
    <font>
      <sz val="9"/>
      <color rgb="FFFF0000"/>
      <name val="Verdana"/>
      <family val="2"/>
    </font>
    <font>
      <b/>
      <sz val="8"/>
      <color theme="5"/>
      <name val="Verdana"/>
      <family val="2"/>
    </font>
    <font>
      <sz val="9"/>
      <color theme="2" tint="-0.499984740745262"/>
      <name val="Verdan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6" tint="-0.249977111117893"/>
      <name val="Calibri"/>
      <family val="2"/>
      <scheme val="minor"/>
    </font>
    <font>
      <u/>
      <sz val="10"/>
      <color indexed="12"/>
      <name val="Bookman Old Style"/>
      <family val="1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theme="3"/>
      <name val="Verdana"/>
      <family val="2"/>
    </font>
    <font>
      <b/>
      <sz val="14"/>
      <color theme="0"/>
      <name val="Calibri"/>
      <family val="2"/>
      <scheme val="minor"/>
    </font>
    <font>
      <i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10"/>
      <color theme="0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8"/>
      <color rgb="FF00206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name val="Verdana"/>
      <family val="2"/>
    </font>
    <font>
      <b/>
      <sz val="8"/>
      <color theme="1" tint="0.499984740745262"/>
      <name val="Verdana"/>
      <family val="2"/>
    </font>
    <font>
      <b/>
      <sz val="12"/>
      <color theme="5"/>
      <name val="Calibri"/>
      <family val="2"/>
      <scheme val="minor"/>
    </font>
    <font>
      <i/>
      <sz val="12"/>
      <color theme="5"/>
      <name val="Calibri"/>
      <family val="2"/>
      <scheme val="minor"/>
    </font>
    <font>
      <sz val="12"/>
      <color theme="1"/>
      <name val="Verdana"/>
      <family val="2"/>
    </font>
    <font>
      <b/>
      <sz val="12"/>
      <name val="Calibri"/>
      <family val="2"/>
      <scheme val="minor"/>
    </font>
    <font>
      <b/>
      <sz val="11"/>
      <name val="Verdana"/>
      <family val="2"/>
    </font>
    <font>
      <b/>
      <sz val="1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E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double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double">
        <color theme="4"/>
      </top>
      <bottom style="double">
        <color theme="4"/>
      </bottom>
      <diagonal/>
    </border>
    <border>
      <left style="thin">
        <color theme="4" tint="0.59996337778862885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/>
      <right/>
      <top style="thin">
        <color rgb="FF0070C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0070C0"/>
      </top>
      <bottom style="thin">
        <color theme="4"/>
      </bottom>
      <diagonal/>
    </border>
    <border>
      <left/>
      <right/>
      <top style="thin">
        <color rgb="FF0070C0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/>
      <diagonal/>
    </border>
    <border>
      <left style="thin">
        <color rgb="FF0070C0"/>
      </left>
      <right/>
      <top style="thin">
        <color rgb="FF0070C0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theme="4"/>
      </bottom>
      <diagonal/>
    </border>
  </borders>
  <cellStyleXfs count="10">
    <xf numFmtId="0" fontId="0" fillId="0" borderId="0"/>
    <xf numFmtId="9" fontId="2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36" fillId="0" borderId="15" applyNumberFormat="0" applyFill="0" applyAlignment="0" applyProtection="0"/>
    <xf numFmtId="0" fontId="72" fillId="0" borderId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8" fillId="5" borderId="0" xfId="0" applyFont="1" applyFill="1"/>
    <xf numFmtId="0" fontId="9" fillId="0" borderId="0" xfId="0" applyFont="1"/>
    <xf numFmtId="0" fontId="10" fillId="6" borderId="0" xfId="0" applyFont="1" applyFill="1"/>
    <xf numFmtId="0" fontId="11" fillId="6" borderId="0" xfId="0" applyFont="1" applyFill="1"/>
    <xf numFmtId="0" fontId="12" fillId="0" borderId="0" xfId="0" applyFont="1"/>
    <xf numFmtId="0" fontId="0" fillId="7" borderId="0" xfId="0" applyFill="1"/>
    <xf numFmtId="0" fontId="13" fillId="0" borderId="0" xfId="0" applyFont="1"/>
    <xf numFmtId="3" fontId="6" fillId="0" borderId="8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14" fillId="0" borderId="0" xfId="0" applyFont="1"/>
    <xf numFmtId="0" fontId="7" fillId="7" borderId="0" xfId="0" applyFont="1" applyFill="1"/>
    <xf numFmtId="0" fontId="15" fillId="0" borderId="0" xfId="0" applyFont="1"/>
    <xf numFmtId="0" fontId="18" fillId="0" borderId="0" xfId="0" applyFont="1"/>
    <xf numFmtId="0" fontId="20" fillId="0" borderId="0" xfId="0" applyFont="1"/>
    <xf numFmtId="0" fontId="6" fillId="3" borderId="2" xfId="0" applyFont="1" applyFill="1" applyBorder="1" applyAlignment="1">
      <alignment vertical="center"/>
    </xf>
    <xf numFmtId="9" fontId="6" fillId="0" borderId="0" xfId="1" applyFont="1" applyFill="1" applyBorder="1" applyAlignment="1">
      <alignment vertical="center"/>
    </xf>
    <xf numFmtId="9" fontId="6" fillId="0" borderId="1" xfId="1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5" fillId="0" borderId="0" xfId="0" applyFont="1"/>
    <xf numFmtId="3" fontId="6" fillId="10" borderId="0" xfId="0" applyNumberFormat="1" applyFont="1" applyFill="1" applyBorder="1" applyAlignment="1">
      <alignment vertical="center"/>
    </xf>
    <xf numFmtId="3" fontId="6" fillId="10" borderId="1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0" fillId="0" borderId="0" xfId="0" applyNumberFormat="1"/>
    <xf numFmtId="3" fontId="27" fillId="0" borderId="0" xfId="0" applyNumberFormat="1" applyFont="1" applyBorder="1" applyAlignment="1">
      <alignment vertical="center"/>
    </xf>
    <xf numFmtId="0" fontId="30" fillId="0" borderId="0" xfId="0" applyFont="1"/>
    <xf numFmtId="0" fontId="23" fillId="0" borderId="0" xfId="0" applyFont="1"/>
    <xf numFmtId="0" fontId="32" fillId="0" borderId="0" xfId="4" applyFont="1" applyAlignment="1" applyProtection="1"/>
    <xf numFmtId="0" fontId="23" fillId="0" borderId="13" xfId="0" applyFont="1" applyBorder="1"/>
    <xf numFmtId="0" fontId="23" fillId="0" borderId="3" xfId="0" applyFont="1" applyBorder="1"/>
    <xf numFmtId="0" fontId="23" fillId="0" borderId="14" xfId="0" applyFont="1" applyBorder="1"/>
    <xf numFmtId="0" fontId="6" fillId="0" borderId="0" xfId="0" applyNumberFormat="1" applyFont="1" applyFill="1" applyBorder="1" applyAlignment="1"/>
    <xf numFmtId="0" fontId="33" fillId="0" borderId="0" xfId="0" applyNumberFormat="1" applyFont="1" applyFill="1" applyBorder="1" applyAlignment="1"/>
    <xf numFmtId="0" fontId="34" fillId="0" borderId="0" xfId="0" applyFont="1" applyFill="1"/>
    <xf numFmtId="0" fontId="23" fillId="0" borderId="0" xfId="0" applyNumberFormat="1" applyFont="1" applyFill="1" applyBorder="1" applyAlignment="1"/>
    <xf numFmtId="0" fontId="34" fillId="4" borderId="0" xfId="0" applyFont="1" applyFill="1"/>
    <xf numFmtId="0" fontId="35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0" xfId="0" applyNumberFormat="1"/>
    <xf numFmtId="0" fontId="6" fillId="0" borderId="0" xfId="0" applyFont="1"/>
    <xf numFmtId="0" fontId="38" fillId="3" borderId="16" xfId="6" applyFont="1" applyFill="1" applyBorder="1" applyAlignment="1">
      <alignment horizontal="center" vertical="center"/>
    </xf>
    <xf numFmtId="0" fontId="33" fillId="3" borderId="17" xfId="6" applyFont="1" applyFill="1" applyBorder="1" applyAlignment="1">
      <alignment horizontal="center" vertical="center"/>
    </xf>
    <xf numFmtId="0" fontId="33" fillId="3" borderId="18" xfId="6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3" fillId="4" borderId="19" xfId="6" applyFont="1" applyFill="1" applyBorder="1" applyAlignment="1">
      <alignment horizontal="center"/>
    </xf>
    <xf numFmtId="165" fontId="6" fillId="0" borderId="21" xfId="5" applyNumberFormat="1" applyFont="1" applyFill="1" applyBorder="1" applyAlignment="1">
      <alignment horizontal="left" indent="1"/>
    </xf>
    <xf numFmtId="9" fontId="6" fillId="0" borderId="19" xfId="1" applyNumberFormat="1" applyFont="1" applyBorder="1" applyAlignment="1">
      <alignment horizontal="center"/>
    </xf>
    <xf numFmtId="165" fontId="6" fillId="0" borderId="23" xfId="5" applyNumberFormat="1" applyFont="1" applyFill="1" applyBorder="1" applyAlignment="1">
      <alignment horizontal="left" indent="1"/>
    </xf>
    <xf numFmtId="0" fontId="33" fillId="4" borderId="24" xfId="6" applyFont="1" applyFill="1" applyBorder="1" applyAlignment="1">
      <alignment horizontal="center"/>
    </xf>
    <xf numFmtId="0" fontId="33" fillId="4" borderId="27" xfId="6" applyFont="1" applyFill="1" applyBorder="1" applyAlignment="1">
      <alignment horizontal="center" vertical="center"/>
    </xf>
    <xf numFmtId="165" fontId="33" fillId="4" borderId="25" xfId="5" applyNumberFormat="1" applyFont="1" applyFill="1" applyBorder="1" applyAlignment="1">
      <alignment horizontal="center" vertical="center"/>
    </xf>
    <xf numFmtId="0" fontId="33" fillId="4" borderId="30" xfId="6" applyFont="1" applyFill="1" applyBorder="1" applyAlignment="1">
      <alignment horizontal="center" vertical="center"/>
    </xf>
    <xf numFmtId="0" fontId="33" fillId="4" borderId="30" xfId="6" applyFont="1" applyFill="1" applyBorder="1" applyAlignment="1">
      <alignment horizontal="center"/>
    </xf>
    <xf numFmtId="9" fontId="39" fillId="0" borderId="31" xfId="6" applyNumberFormat="1" applyFont="1" applyBorder="1" applyAlignment="1">
      <alignment horizontal="right"/>
    </xf>
    <xf numFmtId="166" fontId="40" fillId="0" borderId="32" xfId="6" applyNumberFormat="1" applyFont="1" applyBorder="1" applyAlignment="1">
      <alignment horizontal="center"/>
    </xf>
    <xf numFmtId="166" fontId="41" fillId="0" borderId="19" xfId="1" applyNumberFormat="1" applyFont="1" applyBorder="1" applyAlignment="1">
      <alignment horizontal="center"/>
    </xf>
    <xf numFmtId="0" fontId="42" fillId="0" borderId="0" xfId="0" applyFont="1"/>
    <xf numFmtId="166" fontId="40" fillId="0" borderId="0" xfId="6" applyNumberFormat="1" applyFont="1" applyBorder="1" applyAlignment="1">
      <alignment horizontal="center"/>
    </xf>
    <xf numFmtId="166" fontId="41" fillId="0" borderId="0" xfId="1" applyNumberFormat="1" applyFont="1" applyBorder="1" applyAlignment="1">
      <alignment horizontal="center"/>
    </xf>
    <xf numFmtId="0" fontId="37" fillId="0" borderId="17" xfId="6" applyFont="1" applyBorder="1" applyAlignment="1">
      <alignment horizontal="center" vertical="center"/>
    </xf>
    <xf numFmtId="0" fontId="43" fillId="0" borderId="0" xfId="0" applyFont="1"/>
    <xf numFmtId="0" fontId="33" fillId="4" borderId="19" xfId="6" applyFont="1" applyFill="1" applyBorder="1" applyAlignment="1">
      <alignment horizontal="center" vertical="center"/>
    </xf>
    <xf numFmtId="165" fontId="6" fillId="0" borderId="21" xfId="5" applyNumberFormat="1" applyFont="1" applyFill="1" applyBorder="1" applyAlignment="1">
      <alignment horizontal="center" vertical="top" wrapText="1"/>
    </xf>
    <xf numFmtId="165" fontId="6" fillId="0" borderId="23" xfId="5" applyNumberFormat="1" applyFont="1" applyFill="1" applyBorder="1" applyAlignment="1">
      <alignment horizontal="center" vertical="top" wrapText="1"/>
    </xf>
    <xf numFmtId="165" fontId="6" fillId="0" borderId="36" xfId="5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166" fontId="6" fillId="0" borderId="19" xfId="1" applyNumberFormat="1" applyFont="1" applyBorder="1" applyAlignment="1">
      <alignment horizontal="center"/>
    </xf>
    <xf numFmtId="0" fontId="33" fillId="4" borderId="27" xfId="6" applyFont="1" applyFill="1" applyBorder="1" applyAlignment="1">
      <alignment horizontal="center"/>
    </xf>
    <xf numFmtId="166" fontId="40" fillId="0" borderId="31" xfId="6" applyNumberFormat="1" applyFont="1" applyBorder="1" applyAlignment="1">
      <alignment horizontal="center"/>
    </xf>
    <xf numFmtId="0" fontId="37" fillId="0" borderId="16" xfId="6" applyFont="1" applyBorder="1" applyAlignment="1">
      <alignment vertical="center"/>
    </xf>
    <xf numFmtId="166" fontId="33" fillId="0" borderId="0" xfId="6" applyNumberFormat="1" applyFont="1" applyBorder="1" applyAlignment="1">
      <alignment horizontal="center"/>
    </xf>
    <xf numFmtId="0" fontId="6" fillId="0" borderId="0" xfId="0" applyFont="1" applyFill="1"/>
    <xf numFmtId="0" fontId="42" fillId="0" borderId="0" xfId="0" applyFont="1" applyAlignment="1">
      <alignment horizontal="right"/>
    </xf>
    <xf numFmtId="164" fontId="0" fillId="12" borderId="2" xfId="0" applyNumberFormat="1" applyFill="1" applyBorder="1" applyAlignment="1">
      <alignment horizontal="center"/>
    </xf>
    <xf numFmtId="0" fontId="33" fillId="3" borderId="18" xfId="6" applyFont="1" applyFill="1" applyBorder="1" applyAlignment="1">
      <alignment horizontal="center" vertical="center"/>
    </xf>
    <xf numFmtId="165" fontId="33" fillId="4" borderId="27" xfId="5" applyNumberFormat="1" applyFont="1" applyFill="1" applyBorder="1" applyAlignment="1">
      <alignment horizontal="center"/>
    </xf>
    <xf numFmtId="166" fontId="39" fillId="0" borderId="31" xfId="6" applyNumberFormat="1" applyFont="1" applyBorder="1" applyAlignment="1">
      <alignment horizontal="right"/>
    </xf>
    <xf numFmtId="166" fontId="39" fillId="0" borderId="32" xfId="6" applyNumberFormat="1" applyFont="1" applyBorder="1" applyAlignment="1">
      <alignment horizontal="right"/>
    </xf>
    <xf numFmtId="0" fontId="33" fillId="4" borderId="28" xfId="6" applyFont="1" applyFill="1" applyBorder="1" applyAlignment="1">
      <alignment horizontal="center"/>
    </xf>
    <xf numFmtId="166" fontId="39" fillId="0" borderId="0" xfId="6" applyNumberFormat="1" applyFont="1" applyBorder="1" applyAlignment="1">
      <alignment horizontal="right"/>
    </xf>
    <xf numFmtId="0" fontId="38" fillId="3" borderId="30" xfId="6" applyFont="1" applyFill="1" applyBorder="1" applyAlignment="1">
      <alignment horizontal="center" vertical="center"/>
    </xf>
    <xf numFmtId="0" fontId="33" fillId="3" borderId="31" xfId="6" applyFont="1" applyFill="1" applyBorder="1" applyAlignment="1">
      <alignment horizontal="center" vertical="center"/>
    </xf>
    <xf numFmtId="165" fontId="33" fillId="4" borderId="24" xfId="5" applyNumberFormat="1" applyFont="1" applyFill="1" applyBorder="1" applyAlignment="1">
      <alignment horizontal="center"/>
    </xf>
    <xf numFmtId="166" fontId="39" fillId="0" borderId="17" xfId="6" applyNumberFormat="1" applyFont="1" applyBorder="1" applyAlignment="1">
      <alignment horizontal="right"/>
    </xf>
    <xf numFmtId="166" fontId="39" fillId="0" borderId="18" xfId="6" applyNumberFormat="1" applyFont="1" applyBorder="1" applyAlignment="1">
      <alignment horizontal="right"/>
    </xf>
    <xf numFmtId="43" fontId="6" fillId="0" borderId="23" xfId="5" applyNumberFormat="1" applyFont="1" applyFill="1" applyBorder="1" applyAlignment="1">
      <alignment horizontal="center" vertical="top" wrapText="1"/>
    </xf>
    <xf numFmtId="1" fontId="0" fillId="0" borderId="0" xfId="0" applyNumberFormat="1"/>
    <xf numFmtId="165" fontId="6" fillId="0" borderId="23" xfId="5" applyNumberFormat="1" applyFont="1" applyFill="1" applyBorder="1" applyAlignment="1">
      <alignment horizontal="left" vertical="top" wrapText="1" indent="1"/>
    </xf>
    <xf numFmtId="165" fontId="6" fillId="0" borderId="23" xfId="5" applyNumberFormat="1" applyFont="1" applyFill="1" applyBorder="1" applyAlignment="1">
      <alignment horizontal="left" vertical="top" wrapText="1" indent="2"/>
    </xf>
    <xf numFmtId="165" fontId="6" fillId="0" borderId="23" xfId="5" applyNumberFormat="1" applyFont="1" applyFill="1" applyBorder="1" applyAlignment="1">
      <alignment horizontal="left" vertical="top" wrapText="1" indent="3"/>
    </xf>
    <xf numFmtId="165" fontId="6" fillId="0" borderId="23" xfId="5" applyNumberFormat="1" applyFont="1" applyFill="1" applyBorder="1" applyAlignment="1">
      <alignment horizontal="left" vertical="top" wrapText="1" indent="4"/>
    </xf>
    <xf numFmtId="165" fontId="33" fillId="4" borderId="27" xfId="5" applyNumberFormat="1" applyFont="1" applyFill="1" applyBorder="1" applyAlignment="1">
      <alignment horizontal="left" indent="1"/>
    </xf>
    <xf numFmtId="0" fontId="51" fillId="0" borderId="0" xfId="0" applyFont="1"/>
    <xf numFmtId="0" fontId="0" fillId="0" borderId="0" xfId="0" applyAlignment="1">
      <alignment horizontal="right"/>
    </xf>
    <xf numFmtId="166" fontId="6" fillId="0" borderId="19" xfId="1" applyNumberFormat="1" applyFont="1" applyBorder="1" applyAlignment="1">
      <alignment horizontal="right"/>
    </xf>
    <xf numFmtId="166" fontId="40" fillId="0" borderId="17" xfId="6" applyNumberFormat="1" applyFont="1" applyBorder="1" applyAlignment="1">
      <alignment horizontal="center"/>
    </xf>
    <xf numFmtId="166" fontId="40" fillId="0" borderId="18" xfId="6" applyNumberFormat="1" applyFont="1" applyBorder="1" applyAlignment="1">
      <alignment horizontal="center"/>
    </xf>
    <xf numFmtId="165" fontId="33" fillId="4" borderId="20" xfId="5" applyNumberFormat="1" applyFont="1" applyFill="1" applyBorder="1" applyAlignment="1">
      <alignment horizontal="center" vertical="center"/>
    </xf>
    <xf numFmtId="9" fontId="39" fillId="0" borderId="17" xfId="6" applyNumberFormat="1" applyFont="1" applyBorder="1" applyAlignment="1">
      <alignment horizontal="right"/>
    </xf>
    <xf numFmtId="9" fontId="39" fillId="0" borderId="18" xfId="6" applyNumberFormat="1" applyFont="1" applyBorder="1" applyAlignment="1">
      <alignment horizontal="right"/>
    </xf>
    <xf numFmtId="166" fontId="39" fillId="0" borderId="37" xfId="6" applyNumberFormat="1" applyFont="1" applyBorder="1" applyAlignment="1">
      <alignment horizontal="right"/>
    </xf>
    <xf numFmtId="166" fontId="39" fillId="0" borderId="29" xfId="6" applyNumberFormat="1" applyFont="1" applyBorder="1" applyAlignment="1">
      <alignment horizontal="right"/>
    </xf>
    <xf numFmtId="0" fontId="33" fillId="4" borderId="22" xfId="6" applyFont="1" applyFill="1" applyBorder="1" applyAlignment="1">
      <alignment horizontal="center"/>
    </xf>
    <xf numFmtId="0" fontId="37" fillId="0" borderId="0" xfId="0" applyFont="1" applyBorder="1" applyAlignment="1">
      <alignment horizontal="left" vertical="center" indent="44"/>
    </xf>
    <xf numFmtId="0" fontId="37" fillId="0" borderId="0" xfId="0" applyFont="1" applyBorder="1" applyAlignment="1">
      <alignment horizontal="left" vertical="center" indent="50"/>
    </xf>
    <xf numFmtId="0" fontId="33" fillId="4" borderId="16" xfId="6" applyFont="1" applyFill="1" applyBorder="1" applyAlignment="1">
      <alignment horizontal="center"/>
    </xf>
    <xf numFmtId="165" fontId="39" fillId="0" borderId="17" xfId="6" applyNumberFormat="1" applyFont="1" applyBorder="1" applyAlignment="1">
      <alignment horizontal="right"/>
    </xf>
    <xf numFmtId="0" fontId="33" fillId="4" borderId="22" xfId="6" applyFont="1" applyFill="1" applyBorder="1" applyAlignment="1">
      <alignment horizontal="center" vertical="center"/>
    </xf>
    <xf numFmtId="9" fontId="0" fillId="0" borderId="0" xfId="1" applyFont="1"/>
    <xf numFmtId="165" fontId="0" fillId="0" borderId="0" xfId="0" applyNumberFormat="1"/>
    <xf numFmtId="0" fontId="33" fillId="4" borderId="28" xfId="6" applyFont="1" applyFill="1" applyBorder="1" applyAlignment="1">
      <alignment horizontal="center"/>
    </xf>
    <xf numFmtId="0" fontId="53" fillId="0" borderId="0" xfId="0" applyFont="1" applyBorder="1" applyProtection="1"/>
    <xf numFmtId="0" fontId="23" fillId="0" borderId="0" xfId="2" applyFont="1"/>
    <xf numFmtId="0" fontId="53" fillId="0" borderId="0" xfId="0" applyFont="1" applyBorder="1" applyAlignment="1" applyProtection="1">
      <alignment horizontal="center"/>
    </xf>
    <xf numFmtId="3" fontId="23" fillId="0" borderId="0" xfId="0" applyNumberFormat="1" applyFont="1" applyBorder="1" applyProtection="1"/>
    <xf numFmtId="0" fontId="53" fillId="0" borderId="8" xfId="0" applyFont="1" applyBorder="1"/>
    <xf numFmtId="0" fontId="53" fillId="0" borderId="0" xfId="0" applyFont="1" applyBorder="1"/>
    <xf numFmtId="0" fontId="31" fillId="0" borderId="0" xfId="4" applyAlignment="1" applyProtection="1"/>
    <xf numFmtId="3" fontId="23" fillId="0" borderId="0" xfId="0" applyNumberFormat="1" applyFont="1" applyBorder="1"/>
    <xf numFmtId="3" fontId="23" fillId="8" borderId="0" xfId="0" applyNumberFormat="1" applyFont="1" applyFill="1" applyBorder="1"/>
    <xf numFmtId="0" fontId="23" fillId="8" borderId="0" xfId="2" applyFont="1" applyFill="1"/>
    <xf numFmtId="4" fontId="23" fillId="8" borderId="0" xfId="2" applyNumberFormat="1" applyFont="1" applyFill="1"/>
    <xf numFmtId="1" fontId="6" fillId="0" borderId="19" xfId="1" applyNumberFormat="1" applyFont="1" applyBorder="1" applyAlignment="1">
      <alignment horizontal="center"/>
    </xf>
    <xf numFmtId="0" fontId="54" fillId="0" borderId="0" xfId="0" applyFont="1"/>
    <xf numFmtId="164" fontId="6" fillId="0" borderId="19" xfId="1" applyNumberFormat="1" applyFont="1" applyBorder="1" applyAlignment="1">
      <alignment horizontal="center"/>
    </xf>
    <xf numFmtId="0" fontId="33" fillId="4" borderId="24" xfId="6" applyFont="1" applyFill="1" applyBorder="1" applyAlignment="1">
      <alignment horizontal="center" vertical="center"/>
    </xf>
    <xf numFmtId="0" fontId="33" fillId="4" borderId="38" xfId="6" applyFont="1" applyFill="1" applyBorder="1" applyAlignment="1">
      <alignment horizontal="center" vertical="center"/>
    </xf>
    <xf numFmtId="0" fontId="33" fillId="4" borderId="38" xfId="6" applyFont="1" applyFill="1" applyBorder="1" applyAlignment="1">
      <alignment horizontal="center"/>
    </xf>
    <xf numFmtId="165" fontId="33" fillId="4" borderId="38" xfId="5" applyNumberFormat="1" applyFont="1" applyFill="1" applyBorder="1" applyAlignment="1">
      <alignment horizontal="center"/>
    </xf>
    <xf numFmtId="0" fontId="33" fillId="3" borderId="42" xfId="0" applyFont="1" applyFill="1" applyBorder="1" applyAlignment="1">
      <alignment horizontal="center" vertical="center"/>
    </xf>
    <xf numFmtId="0" fontId="38" fillId="3" borderId="43" xfId="6" applyFont="1" applyFill="1" applyBorder="1" applyAlignment="1">
      <alignment horizontal="center" vertical="center"/>
    </xf>
    <xf numFmtId="0" fontId="55" fillId="0" borderId="0" xfId="0" applyFont="1"/>
    <xf numFmtId="0" fontId="47" fillId="0" borderId="0" xfId="0" applyFont="1"/>
    <xf numFmtId="0" fontId="56" fillId="0" borderId="0" xfId="0" applyFont="1"/>
    <xf numFmtId="0" fontId="57" fillId="0" borderId="0" xfId="0" applyFont="1"/>
    <xf numFmtId="0" fontId="47" fillId="0" borderId="0" xfId="0" applyFont="1" applyAlignment="1"/>
    <xf numFmtId="0" fontId="58" fillId="0" borderId="0" xfId="0" applyFont="1"/>
    <xf numFmtId="0" fontId="59" fillId="0" borderId="0" xfId="0" applyFont="1"/>
    <xf numFmtId="0" fontId="47" fillId="0" borderId="0" xfId="0" applyFont="1" applyAlignment="1">
      <alignment horizontal="left"/>
    </xf>
    <xf numFmtId="166" fontId="6" fillId="0" borderId="21" xfId="5" applyNumberFormat="1" applyFont="1" applyFill="1" applyBorder="1" applyAlignment="1">
      <alignment horizontal="center" vertical="top" wrapText="1"/>
    </xf>
    <xf numFmtId="166" fontId="6" fillId="0" borderId="23" xfId="5" applyNumberFormat="1" applyFont="1" applyFill="1" applyBorder="1" applyAlignment="1">
      <alignment horizontal="center" vertical="top" wrapText="1"/>
    </xf>
    <xf numFmtId="0" fontId="37" fillId="9" borderId="44" xfId="0" applyFont="1" applyFill="1" applyBorder="1" applyAlignment="1">
      <alignment horizontal="center" vertical="center"/>
    </xf>
    <xf numFmtId="0" fontId="37" fillId="9" borderId="0" xfId="0" applyFont="1" applyFill="1" applyBorder="1" applyAlignment="1">
      <alignment horizontal="center" vertical="center"/>
    </xf>
    <xf numFmtId="165" fontId="6" fillId="0" borderId="21" xfId="5" applyNumberFormat="1" applyFont="1" applyFill="1" applyBorder="1" applyAlignment="1">
      <alignment horizontal="left" vertical="top" wrapText="1"/>
    </xf>
    <xf numFmtId="165" fontId="6" fillId="0" borderId="23" xfId="5" applyNumberFormat="1" applyFont="1" applyFill="1" applyBorder="1" applyAlignment="1">
      <alignment horizontal="left" vertical="top" wrapText="1"/>
    </xf>
    <xf numFmtId="166" fontId="33" fillId="4" borderId="39" xfId="6" applyNumberFormat="1" applyFont="1" applyFill="1" applyBorder="1" applyAlignment="1">
      <alignment horizontal="center" vertical="top"/>
    </xf>
    <xf numFmtId="166" fontId="33" fillId="4" borderId="40" xfId="6" applyNumberFormat="1" applyFont="1" applyFill="1" applyBorder="1" applyAlignment="1">
      <alignment horizontal="center" vertical="top"/>
    </xf>
    <xf numFmtId="166" fontId="33" fillId="4" borderId="40" xfId="6" applyNumberFormat="1" applyFont="1" applyFill="1" applyBorder="1" applyAlignment="1">
      <alignment horizontal="center" vertical="top" wrapText="1"/>
    </xf>
    <xf numFmtId="166" fontId="33" fillId="4" borderId="41" xfId="6" applyNumberFormat="1" applyFont="1" applyFill="1" applyBorder="1" applyAlignment="1">
      <alignment horizontal="center" vertical="top" wrapText="1"/>
    </xf>
    <xf numFmtId="3" fontId="6" fillId="13" borderId="0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3" fontId="6" fillId="10" borderId="9" xfId="0" applyNumberFormat="1" applyFont="1" applyFill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52" fillId="2" borderId="0" xfId="0" applyNumberFormat="1" applyFont="1" applyFill="1" applyBorder="1"/>
    <xf numFmtId="3" fontId="6" fillId="10" borderId="12" xfId="0" applyNumberFormat="1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3" xfId="0" applyBorder="1"/>
    <xf numFmtId="0" fontId="0" fillId="0" borderId="14" xfId="0" applyBorder="1"/>
    <xf numFmtId="0" fontId="61" fillId="0" borderId="0" xfId="0" applyFont="1"/>
    <xf numFmtId="0" fontId="62" fillId="0" borderId="0" xfId="0" applyFont="1"/>
    <xf numFmtId="3" fontId="27" fillId="13" borderId="0" xfId="0" applyNumberFormat="1" applyFont="1" applyFill="1" applyBorder="1" applyAlignment="1">
      <alignment vertical="center"/>
    </xf>
    <xf numFmtId="3" fontId="27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27" fillId="13" borderId="9" xfId="0" applyNumberFormat="1" applyFont="1" applyFill="1" applyBorder="1" applyAlignment="1">
      <alignment vertical="center"/>
    </xf>
    <xf numFmtId="3" fontId="27" fillId="0" borderId="12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63" fillId="0" borderId="5" xfId="0" applyFont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3" fontId="6" fillId="13" borderId="8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0" fillId="0" borderId="3" xfId="0" applyFont="1" applyBorder="1"/>
    <xf numFmtId="0" fontId="0" fillId="0" borderId="14" xfId="0" applyFont="1" applyBorder="1"/>
    <xf numFmtId="0" fontId="16" fillId="0" borderId="13" xfId="0" applyFont="1" applyBorder="1" applyAlignment="1">
      <alignment vertical="center"/>
    </xf>
    <xf numFmtId="3" fontId="6" fillId="13" borderId="9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3" fillId="13" borderId="9" xfId="0" applyFont="1" applyFill="1" applyBorder="1"/>
    <xf numFmtId="0" fontId="5" fillId="0" borderId="6" xfId="0" applyFont="1" applyBorder="1" applyAlignment="1">
      <alignment horizontal="left"/>
    </xf>
    <xf numFmtId="0" fontId="26" fillId="10" borderId="6" xfId="0" applyFont="1" applyFill="1" applyBorder="1"/>
    <xf numFmtId="0" fontId="26" fillId="10" borderId="7" xfId="0" applyFont="1" applyFill="1" applyBorder="1"/>
    <xf numFmtId="3" fontId="27" fillId="0" borderId="9" xfId="0" applyNumberFormat="1" applyFont="1" applyBorder="1" applyAlignment="1">
      <alignment vertical="center"/>
    </xf>
    <xf numFmtId="3" fontId="27" fillId="0" borderId="12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9" fontId="6" fillId="0" borderId="9" xfId="1" applyFont="1" applyFill="1" applyBorder="1" applyAlignment="1">
      <alignment vertical="center"/>
    </xf>
    <xf numFmtId="9" fontId="6" fillId="0" borderId="12" xfId="1" applyFont="1" applyFill="1" applyBorder="1" applyAlignment="1">
      <alignment vertical="center"/>
    </xf>
    <xf numFmtId="0" fontId="24" fillId="0" borderId="7" xfId="0" applyFont="1" applyBorder="1"/>
    <xf numFmtId="4" fontId="6" fillId="13" borderId="0" xfId="0" applyNumberFormat="1" applyFont="1" applyFill="1" applyBorder="1" applyAlignment="1">
      <alignment vertical="center"/>
    </xf>
    <xf numFmtId="0" fontId="66" fillId="0" borderId="0" xfId="0" applyFont="1" applyBorder="1" applyAlignment="1">
      <alignment vertical="center"/>
    </xf>
    <xf numFmtId="3" fontId="6" fillId="13" borderId="1" xfId="0" applyNumberFormat="1" applyFont="1" applyFill="1" applyBorder="1" applyAlignment="1">
      <alignment vertical="center"/>
    </xf>
    <xf numFmtId="165" fontId="6" fillId="0" borderId="45" xfId="5" applyNumberFormat="1" applyFont="1" applyFill="1" applyBorder="1" applyAlignment="1">
      <alignment horizontal="center" vertical="top" wrapText="1"/>
    </xf>
    <xf numFmtId="165" fontId="6" fillId="0" borderId="46" xfId="5" applyNumberFormat="1" applyFont="1" applyFill="1" applyBorder="1" applyAlignment="1">
      <alignment horizontal="center" vertical="top" wrapText="1"/>
    </xf>
    <xf numFmtId="0" fontId="67" fillId="0" borderId="6" xfId="0" applyFont="1" applyBorder="1" applyAlignment="1">
      <alignment vertical="center"/>
    </xf>
    <xf numFmtId="0" fontId="68" fillId="0" borderId="6" xfId="0" applyFont="1" applyBorder="1" applyAlignment="1">
      <alignment horizontal="left" vertical="center"/>
    </xf>
    <xf numFmtId="0" fontId="51" fillId="0" borderId="3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166" fontId="0" fillId="0" borderId="0" xfId="1" applyNumberFormat="1" applyFont="1"/>
    <xf numFmtId="165" fontId="69" fillId="0" borderId="23" xfId="5" applyNumberFormat="1" applyFont="1" applyFill="1" applyBorder="1" applyAlignment="1">
      <alignment horizontal="center" vertical="top" wrapText="1"/>
    </xf>
    <xf numFmtId="165" fontId="6" fillId="4" borderId="21" xfId="5" applyNumberFormat="1" applyFont="1" applyFill="1" applyBorder="1" applyAlignment="1">
      <alignment horizontal="center" vertical="top" wrapText="1"/>
    </xf>
    <xf numFmtId="165" fontId="6" fillId="4" borderId="23" xfId="5" applyNumberFormat="1" applyFont="1" applyFill="1" applyBorder="1" applyAlignment="1">
      <alignment horizontal="center" vertical="top" wrapText="1"/>
    </xf>
    <xf numFmtId="165" fontId="6" fillId="4" borderId="36" xfId="5" applyNumberFormat="1" applyFont="1" applyFill="1" applyBorder="1" applyAlignment="1">
      <alignment horizontal="center" vertical="top" wrapText="1"/>
    </xf>
    <xf numFmtId="165" fontId="69" fillId="0" borderId="36" xfId="5" applyNumberFormat="1" applyFont="1" applyFill="1" applyBorder="1" applyAlignment="1">
      <alignment horizontal="center" vertical="top" wrapText="1"/>
    </xf>
    <xf numFmtId="165" fontId="69" fillId="0" borderId="21" xfId="5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vertical="center"/>
    </xf>
    <xf numFmtId="0" fontId="0" fillId="0" borderId="2" xfId="0" applyBorder="1"/>
    <xf numFmtId="0" fontId="37" fillId="0" borderId="0" xfId="6" applyFont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0" fillId="0" borderId="0" xfId="0" applyBorder="1"/>
    <xf numFmtId="3" fontId="6" fillId="0" borderId="4" xfId="0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65" fontId="70" fillId="0" borderId="23" xfId="5" applyNumberFormat="1" applyFont="1" applyFill="1" applyBorder="1" applyAlignment="1">
      <alignment horizontal="center" vertical="top" wrapText="1"/>
    </xf>
    <xf numFmtId="0" fontId="47" fillId="0" borderId="0" xfId="6" applyFont="1" applyBorder="1" applyAlignment="1">
      <alignment horizontal="center" vertical="center"/>
    </xf>
    <xf numFmtId="165" fontId="6" fillId="0" borderId="0" xfId="5" applyNumberFormat="1" applyFont="1" applyFill="1" applyBorder="1" applyAlignment="1">
      <alignment horizontal="left" indent="1"/>
    </xf>
    <xf numFmtId="3" fontId="6" fillId="0" borderId="9" xfId="0" applyNumberFormat="1" applyFont="1" applyBorder="1" applyAlignment="1">
      <alignment horizontal="right" vertical="center"/>
    </xf>
    <xf numFmtId="0" fontId="63" fillId="0" borderId="13" xfId="0" applyFont="1" applyBorder="1" applyAlignment="1">
      <alignment vertical="center"/>
    </xf>
    <xf numFmtId="0" fontId="65" fillId="0" borderId="3" xfId="0" applyFont="1" applyBorder="1"/>
    <xf numFmtId="166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5" fontId="33" fillId="4" borderId="25" xfId="5" applyNumberFormat="1" applyFont="1" applyFill="1" applyBorder="1" applyAlignment="1">
      <alignment horizontal="center"/>
    </xf>
    <xf numFmtId="0" fontId="37" fillId="0" borderId="16" xfId="6" applyFont="1" applyBorder="1" applyAlignment="1">
      <alignment horizontal="center" vertical="center"/>
    </xf>
    <xf numFmtId="0" fontId="37" fillId="0" borderId="17" xfId="6" applyFont="1" applyBorder="1" applyAlignment="1">
      <alignment horizontal="center" vertical="center"/>
    </xf>
    <xf numFmtId="0" fontId="37" fillId="0" borderId="18" xfId="6" applyFont="1" applyBorder="1" applyAlignment="1">
      <alignment horizontal="center" vertical="center"/>
    </xf>
    <xf numFmtId="0" fontId="38" fillId="0" borderId="16" xfId="6" applyFont="1" applyBorder="1" applyAlignment="1">
      <alignment horizontal="center" vertical="center"/>
    </xf>
    <xf numFmtId="0" fontId="38" fillId="0" borderId="18" xfId="6" applyFont="1" applyBorder="1" applyAlignment="1">
      <alignment horizontal="center" vertical="center"/>
    </xf>
    <xf numFmtId="0" fontId="47" fillId="0" borderId="16" xfId="6" applyFont="1" applyBorder="1" applyAlignment="1">
      <alignment horizontal="center" vertical="center"/>
    </xf>
    <xf numFmtId="0" fontId="47" fillId="0" borderId="17" xfId="6" applyFont="1" applyBorder="1" applyAlignment="1">
      <alignment horizontal="center" vertical="center"/>
    </xf>
    <xf numFmtId="0" fontId="47" fillId="0" borderId="18" xfId="6" applyFont="1" applyBorder="1" applyAlignment="1">
      <alignment horizontal="center" vertical="center"/>
    </xf>
    <xf numFmtId="165" fontId="6" fillId="0" borderId="16" xfId="5" applyNumberFormat="1" applyFont="1" applyFill="1" applyBorder="1" applyAlignment="1">
      <alignment horizontal="center"/>
    </xf>
    <xf numFmtId="165" fontId="6" fillId="0" borderId="18" xfId="5" applyNumberFormat="1" applyFont="1" applyFill="1" applyBorder="1" applyAlignment="1">
      <alignment horizontal="center"/>
    </xf>
    <xf numFmtId="0" fontId="33" fillId="3" borderId="16" xfId="6" applyFont="1" applyFill="1" applyBorder="1" applyAlignment="1">
      <alignment horizontal="center" vertical="center"/>
    </xf>
    <xf numFmtId="0" fontId="33" fillId="3" borderId="18" xfId="6" applyFont="1" applyFill="1" applyBorder="1" applyAlignment="1">
      <alignment horizontal="center" vertical="center"/>
    </xf>
    <xf numFmtId="0" fontId="33" fillId="4" borderId="25" xfId="6" applyFont="1" applyFill="1" applyBorder="1" applyAlignment="1">
      <alignment horizontal="center"/>
    </xf>
    <xf numFmtId="0" fontId="33" fillId="4" borderId="26" xfId="6" applyFont="1" applyFill="1" applyBorder="1" applyAlignment="1">
      <alignment horizontal="center"/>
    </xf>
    <xf numFmtId="0" fontId="33" fillId="4" borderId="28" xfId="6" applyFont="1" applyFill="1" applyBorder="1" applyAlignment="1">
      <alignment horizontal="center"/>
    </xf>
    <xf numFmtId="0" fontId="33" fillId="4" borderId="29" xfId="6" applyFont="1" applyFill="1" applyBorder="1" applyAlignment="1">
      <alignment horizontal="center"/>
    </xf>
    <xf numFmtId="0" fontId="37" fillId="9" borderId="33" xfId="0" applyFont="1" applyFill="1" applyBorder="1" applyAlignment="1">
      <alignment horizontal="center" vertical="center"/>
    </xf>
    <xf numFmtId="0" fontId="37" fillId="9" borderId="34" xfId="0" applyFont="1" applyFill="1" applyBorder="1" applyAlignment="1">
      <alignment horizontal="center" vertical="center"/>
    </xf>
    <xf numFmtId="0" fontId="37" fillId="9" borderId="35" xfId="0" applyFont="1" applyFill="1" applyBorder="1" applyAlignment="1">
      <alignment horizontal="center" vertical="center"/>
    </xf>
    <xf numFmtId="0" fontId="38" fillId="0" borderId="16" xfId="6" applyFont="1" applyFill="1" applyBorder="1" applyAlignment="1">
      <alignment horizontal="center" vertical="center"/>
    </xf>
    <xf numFmtId="0" fontId="38" fillId="0" borderId="18" xfId="6" applyFont="1" applyFill="1" applyBorder="1" applyAlignment="1">
      <alignment horizontal="center" vertical="center"/>
    </xf>
    <xf numFmtId="0" fontId="37" fillId="9" borderId="16" xfId="0" applyFont="1" applyFill="1" applyBorder="1" applyAlignment="1">
      <alignment horizontal="center" vertical="center"/>
    </xf>
    <xf numFmtId="0" fontId="37" fillId="9" borderId="17" xfId="0" applyFont="1" applyFill="1" applyBorder="1" applyAlignment="1">
      <alignment horizontal="center" vertical="center"/>
    </xf>
    <xf numFmtId="0" fontId="37" fillId="9" borderId="18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4" fillId="11" borderId="0" xfId="0" applyFont="1" applyFill="1" applyBorder="1" applyAlignment="1">
      <alignment horizontal="center" vertical="center"/>
    </xf>
    <xf numFmtId="0" fontId="37" fillId="0" borderId="33" xfId="6" applyFont="1" applyBorder="1" applyAlignment="1">
      <alignment horizontal="center" vertical="center"/>
    </xf>
    <xf numFmtId="0" fontId="37" fillId="0" borderId="34" xfId="6" applyFont="1" applyBorder="1" applyAlignment="1">
      <alignment horizontal="center" vertical="center"/>
    </xf>
    <xf numFmtId="0" fontId="37" fillId="0" borderId="35" xfId="6" applyFont="1" applyBorder="1" applyAlignment="1">
      <alignment horizontal="center" vertical="center"/>
    </xf>
    <xf numFmtId="0" fontId="37" fillId="0" borderId="34" xfId="0" applyFont="1" applyBorder="1" applyAlignment="1">
      <alignment horizontal="left" vertical="center" indent="49"/>
    </xf>
    <xf numFmtId="0" fontId="37" fillId="0" borderId="35" xfId="0" applyFont="1" applyBorder="1" applyAlignment="1">
      <alignment horizontal="left" vertical="center" indent="49"/>
    </xf>
    <xf numFmtId="0" fontId="63" fillId="0" borderId="13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3" fillId="4" borderId="16" xfId="6" applyFont="1" applyFill="1" applyBorder="1" applyAlignment="1">
      <alignment horizontal="center"/>
    </xf>
    <xf numFmtId="0" fontId="33" fillId="4" borderId="18" xfId="6" applyFont="1" applyFill="1" applyBorder="1" applyAlignment="1">
      <alignment horizontal="center"/>
    </xf>
    <xf numFmtId="0" fontId="37" fillId="9" borderId="33" xfId="0" applyFont="1" applyFill="1" applyBorder="1" applyAlignment="1">
      <alignment horizontal="left" vertical="center" indent="48"/>
    </xf>
    <xf numFmtId="0" fontId="37" fillId="9" borderId="34" xfId="0" applyFont="1" applyFill="1" applyBorder="1" applyAlignment="1">
      <alignment horizontal="left" vertical="center" indent="48"/>
    </xf>
    <xf numFmtId="0" fontId="37" fillId="9" borderId="35" xfId="0" applyFont="1" applyFill="1" applyBorder="1" applyAlignment="1">
      <alignment horizontal="left" vertical="center" indent="48"/>
    </xf>
    <xf numFmtId="0" fontId="60" fillId="9" borderId="44" xfId="0" applyFont="1" applyFill="1" applyBorder="1" applyAlignment="1">
      <alignment horizontal="center" vertical="center"/>
    </xf>
    <xf numFmtId="0" fontId="37" fillId="9" borderId="33" xfId="0" applyFont="1" applyFill="1" applyBorder="1" applyAlignment="1">
      <alignment horizontal="left" vertical="center" indent="49"/>
    </xf>
    <xf numFmtId="0" fontId="37" fillId="9" borderId="34" xfId="0" applyFont="1" applyFill="1" applyBorder="1" applyAlignment="1">
      <alignment horizontal="left" vertical="center" indent="49"/>
    </xf>
    <xf numFmtId="0" fontId="37" fillId="9" borderId="35" xfId="0" applyFont="1" applyFill="1" applyBorder="1" applyAlignment="1">
      <alignment horizontal="left" vertical="center" indent="49"/>
    </xf>
  </cellXfs>
  <cellStyles count="10">
    <cellStyle name="Comma" xfId="5" builtinId="3"/>
    <cellStyle name="Comma 2" xfId="8"/>
    <cellStyle name="Hyperlink" xfId="4" builtinId="8"/>
    <cellStyle name="Normal" xfId="0" builtinId="0"/>
    <cellStyle name="Normal 2" xfId="2"/>
    <cellStyle name="Normal 3" xfId="7"/>
    <cellStyle name="Percent" xfId="1" builtinId="5"/>
    <cellStyle name="Percent 2" xfId="3"/>
    <cellStyle name="Percent 3" xfId="9"/>
    <cellStyle name="Total" xfId="6" builtinId="25"/>
  </cellStyles>
  <dxfs count="835"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C5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3" name="T_Pop" displayName="T_Pop" ref="C4:N37" totalsRowShown="0" headerRowDxfId="29" dataDxfId="28">
  <autoFilter ref="C4:N37"/>
  <tableColumns count="12">
    <tableColumn id="1" name="Country" dataDxfId="27"/>
    <tableColumn id="2" name="2004" dataDxfId="26"/>
    <tableColumn id="3" name="2005" dataDxfId="25"/>
    <tableColumn id="4" name="2006" dataDxfId="24"/>
    <tableColumn id="5" name="2007" dataDxfId="23"/>
    <tableColumn id="6" name="2008" dataDxfId="22"/>
    <tableColumn id="7" name="2009" dataDxfId="21"/>
    <tableColumn id="8" name="2010" dataDxfId="20"/>
    <tableColumn id="9" name="2011" dataDxfId="19"/>
    <tableColumn id="10" name="2012" dataDxfId="18"/>
    <tableColumn id="11" name="2013" dataDxfId="17"/>
    <tableColumn id="12" name="2014" dataDxfId="1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4" name="T_GDP" displayName="T_GDP" ref="C40:N72" totalsRowShown="0" headerRowDxfId="15" dataDxfId="14">
  <autoFilter ref="C40:N72"/>
  <tableColumns count="12">
    <tableColumn id="1" name="Country" dataDxfId="13"/>
    <tableColumn id="2" name="2004" dataDxfId="12"/>
    <tableColumn id="3" name="2005" dataDxfId="11"/>
    <tableColumn id="4" name="2006" dataDxfId="10"/>
    <tableColumn id="5" name="2007" dataDxfId="9"/>
    <tableColumn id="6" name="2008" dataDxfId="8"/>
    <tableColumn id="7" name="2009" dataDxfId="7"/>
    <tableColumn id="8" name="2010" dataDxfId="6"/>
    <tableColumn id="9" name="2011" dataDxfId="5"/>
    <tableColumn id="10" name="2012" dataDxfId="4"/>
    <tableColumn id="11" name="2013" dataDxfId="3"/>
    <tableColumn id="12" name="2014" dataDxfId="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://epp.eurostat.ec.europa.eu/tgm/refreshTableAction.do?tab=table&amp;plugin=1&amp;pcode=tec00001&amp;language=en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03"/>
  <sheetViews>
    <sheetView topLeftCell="A37" workbookViewId="0">
      <selection activeCell="J31" sqref="J31"/>
    </sheetView>
  </sheetViews>
  <sheetFormatPr defaultRowHeight="10.5" x14ac:dyDescent="0.15"/>
  <cols>
    <col min="2" max="2" width="93.28515625" bestFit="1" customWidth="1"/>
    <col min="3" max="3" width="9.5703125" bestFit="1" customWidth="1"/>
  </cols>
  <sheetData>
    <row r="1" spans="1:3" ht="15" x14ac:dyDescent="0.2">
      <c r="A1" s="12" t="s">
        <v>129</v>
      </c>
    </row>
    <row r="4" spans="1:3" x14ac:dyDescent="0.15">
      <c r="A4" s="13" t="s">
        <v>33</v>
      </c>
      <c r="B4" s="14"/>
      <c r="C4" s="14"/>
    </row>
    <row r="5" spans="1:3" x14ac:dyDescent="0.15">
      <c r="A5" s="15" t="s">
        <v>133</v>
      </c>
    </row>
    <row r="6" spans="1:3" x14ac:dyDescent="0.15">
      <c r="A6" s="16" t="s">
        <v>34</v>
      </c>
      <c r="B6" s="16"/>
    </row>
    <row r="7" spans="1:3" x14ac:dyDescent="0.15">
      <c r="A7" s="16" t="s">
        <v>35</v>
      </c>
      <c r="B7" s="16" t="s">
        <v>36</v>
      </c>
    </row>
    <row r="8" spans="1:3" x14ac:dyDescent="0.15">
      <c r="A8" s="16" t="s">
        <v>37</v>
      </c>
      <c r="B8" s="16" t="s">
        <v>38</v>
      </c>
    </row>
    <row r="9" spans="1:3" x14ac:dyDescent="0.15">
      <c r="A9" s="16" t="s">
        <v>39</v>
      </c>
      <c r="B9" s="16" t="s">
        <v>40</v>
      </c>
    </row>
    <row r="10" spans="1:3" x14ac:dyDescent="0.15">
      <c r="A10" s="16" t="s">
        <v>41</v>
      </c>
      <c r="B10" s="16" t="s">
        <v>42</v>
      </c>
    </row>
    <row r="11" spans="1:3" x14ac:dyDescent="0.15">
      <c r="A11" s="16" t="s">
        <v>43</v>
      </c>
      <c r="B11" s="16" t="s">
        <v>44</v>
      </c>
      <c r="C11" s="11" t="s">
        <v>132</v>
      </c>
    </row>
    <row r="12" spans="1:3" x14ac:dyDescent="0.15">
      <c r="A12" s="16" t="s">
        <v>45</v>
      </c>
      <c r="B12" s="16" t="s">
        <v>46</v>
      </c>
    </row>
    <row r="13" spans="1:3" x14ac:dyDescent="0.15">
      <c r="A13" s="16" t="s">
        <v>47</v>
      </c>
      <c r="B13" s="16" t="s">
        <v>48</v>
      </c>
    </row>
    <row r="14" spans="1:3" x14ac:dyDescent="0.15">
      <c r="A14" s="16" t="s">
        <v>49</v>
      </c>
      <c r="B14" s="16" t="s">
        <v>50</v>
      </c>
      <c r="C14" s="11" t="s">
        <v>132</v>
      </c>
    </row>
    <row r="17" spans="1:3" x14ac:dyDescent="0.15">
      <c r="A17" s="16" t="s">
        <v>51</v>
      </c>
      <c r="B17" s="16"/>
    </row>
    <row r="18" spans="1:3" x14ac:dyDescent="0.15">
      <c r="A18" s="16" t="s">
        <v>52</v>
      </c>
      <c r="B18" s="16" t="s">
        <v>53</v>
      </c>
    </row>
    <row r="19" spans="1:3" x14ac:dyDescent="0.15">
      <c r="A19" s="16" t="s">
        <v>54</v>
      </c>
      <c r="B19" s="16" t="s">
        <v>55</v>
      </c>
    </row>
    <row r="21" spans="1:3" x14ac:dyDescent="0.15">
      <c r="A21" s="16" t="s">
        <v>56</v>
      </c>
      <c r="B21" s="16"/>
    </row>
    <row r="22" spans="1:3" x14ac:dyDescent="0.15">
      <c r="A22" s="16" t="s">
        <v>57</v>
      </c>
      <c r="B22" s="16" t="s">
        <v>58</v>
      </c>
    </row>
    <row r="23" spans="1:3" x14ac:dyDescent="0.15">
      <c r="A23" s="16" t="s">
        <v>59</v>
      </c>
      <c r="B23" s="16" t="s">
        <v>60</v>
      </c>
    </row>
    <row r="24" spans="1:3" x14ac:dyDescent="0.15">
      <c r="A24" s="16" t="s">
        <v>61</v>
      </c>
      <c r="B24" s="16" t="s">
        <v>62</v>
      </c>
    </row>
    <row r="27" spans="1:3" x14ac:dyDescent="0.15">
      <c r="A27" s="16" t="s">
        <v>63</v>
      </c>
      <c r="B27" s="16"/>
    </row>
    <row r="28" spans="1:3" x14ac:dyDescent="0.15">
      <c r="A28" s="16" t="s">
        <v>123</v>
      </c>
      <c r="B28" s="16" t="s">
        <v>64</v>
      </c>
    </row>
    <row r="29" spans="1:3" x14ac:dyDescent="0.15">
      <c r="A29" s="16" t="s">
        <v>124</v>
      </c>
      <c r="B29" s="16" t="s">
        <v>65</v>
      </c>
    </row>
    <row r="32" spans="1:3" x14ac:dyDescent="0.15">
      <c r="A32" s="13" t="s">
        <v>66</v>
      </c>
      <c r="B32" s="14"/>
      <c r="C32" s="14"/>
    </row>
    <row r="33" spans="1:3" x14ac:dyDescent="0.15">
      <c r="A33" s="15" t="s">
        <v>134</v>
      </c>
    </row>
    <row r="34" spans="1:3" x14ac:dyDescent="0.15">
      <c r="A34" s="16"/>
      <c r="B34" s="21" t="s">
        <v>67</v>
      </c>
    </row>
    <row r="35" spans="1:3" x14ac:dyDescent="0.15">
      <c r="A35" s="16" t="s">
        <v>68</v>
      </c>
      <c r="B35" s="16" t="s">
        <v>69</v>
      </c>
    </row>
    <row r="36" spans="1:3" x14ac:dyDescent="0.15">
      <c r="A36" s="16" t="s">
        <v>70</v>
      </c>
      <c r="B36" s="16" t="s">
        <v>71</v>
      </c>
    </row>
    <row r="37" spans="1:3" x14ac:dyDescent="0.15">
      <c r="A37" s="16" t="s">
        <v>72</v>
      </c>
      <c r="B37" s="16" t="s">
        <v>73</v>
      </c>
    </row>
    <row r="38" spans="1:3" x14ac:dyDescent="0.15">
      <c r="A38" s="16" t="s">
        <v>74</v>
      </c>
      <c r="B38" s="16" t="s">
        <v>75</v>
      </c>
    </row>
    <row r="39" spans="1:3" x14ac:dyDescent="0.15">
      <c r="A39" s="16" t="s">
        <v>76</v>
      </c>
      <c r="B39" s="16" t="s">
        <v>130</v>
      </c>
      <c r="C39" s="11" t="s">
        <v>132</v>
      </c>
    </row>
    <row r="40" spans="1:3" x14ac:dyDescent="0.15">
      <c r="A40" s="16"/>
      <c r="B40" s="16"/>
    </row>
    <row r="41" spans="1:3" x14ac:dyDescent="0.15">
      <c r="A41" s="16"/>
      <c r="B41" s="16"/>
    </row>
    <row r="42" spans="1:3" x14ac:dyDescent="0.15">
      <c r="A42" s="16" t="s">
        <v>125</v>
      </c>
      <c r="B42" s="16"/>
    </row>
    <row r="43" spans="1:3" x14ac:dyDescent="0.15">
      <c r="A43" s="16"/>
      <c r="B43" s="16"/>
    </row>
    <row r="44" spans="1:3" x14ac:dyDescent="0.15">
      <c r="A44" s="16" t="s">
        <v>77</v>
      </c>
      <c r="B44" s="16" t="s">
        <v>58</v>
      </c>
    </row>
    <row r="45" spans="1:3" x14ac:dyDescent="0.15">
      <c r="A45" s="16" t="s">
        <v>78</v>
      </c>
      <c r="B45" s="16" t="s">
        <v>60</v>
      </c>
    </row>
    <row r="46" spans="1:3" x14ac:dyDescent="0.15">
      <c r="A46" s="16" t="s">
        <v>79</v>
      </c>
      <c r="B46" s="16" t="s">
        <v>62</v>
      </c>
    </row>
    <row r="49" spans="1:3" x14ac:dyDescent="0.15">
      <c r="A49" s="16" t="s">
        <v>126</v>
      </c>
      <c r="B49" s="16"/>
    </row>
    <row r="50" spans="1:3" x14ac:dyDescent="0.15">
      <c r="A50" s="16" t="s">
        <v>127</v>
      </c>
      <c r="B50" s="16" t="s">
        <v>64</v>
      </c>
    </row>
    <row r="51" spans="1:3" x14ac:dyDescent="0.15">
      <c r="A51" s="16" t="s">
        <v>128</v>
      </c>
      <c r="B51" s="16" t="s">
        <v>65</v>
      </c>
    </row>
    <row r="54" spans="1:3" x14ac:dyDescent="0.15">
      <c r="A54" s="16"/>
      <c r="B54" s="21" t="s">
        <v>67</v>
      </c>
    </row>
    <row r="55" spans="1:3" x14ac:dyDescent="0.15">
      <c r="A55" s="16" t="s">
        <v>80</v>
      </c>
      <c r="B55" s="16" t="s">
        <v>81</v>
      </c>
    </row>
    <row r="56" spans="1:3" x14ac:dyDescent="0.15">
      <c r="A56" s="16" t="s">
        <v>82</v>
      </c>
      <c r="B56" s="16" t="s">
        <v>83</v>
      </c>
    </row>
    <row r="57" spans="1:3" x14ac:dyDescent="0.15">
      <c r="A57" s="16" t="s">
        <v>84</v>
      </c>
      <c r="B57" s="16" t="s">
        <v>131</v>
      </c>
      <c r="C57" s="11" t="s">
        <v>132</v>
      </c>
    </row>
    <row r="60" spans="1:3" x14ac:dyDescent="0.15">
      <c r="A60" s="16"/>
      <c r="B60" s="21" t="s">
        <v>85</v>
      </c>
    </row>
    <row r="61" spans="1:3" x14ac:dyDescent="0.15">
      <c r="A61" s="16" t="s">
        <v>86</v>
      </c>
      <c r="B61" s="16" t="s">
        <v>89</v>
      </c>
    </row>
    <row r="62" spans="1:3" x14ac:dyDescent="0.15">
      <c r="A62" s="16" t="s">
        <v>87</v>
      </c>
      <c r="B62" s="16" t="s">
        <v>60</v>
      </c>
    </row>
    <row r="63" spans="1:3" x14ac:dyDescent="0.15">
      <c r="A63" s="16" t="s">
        <v>88</v>
      </c>
      <c r="B63" s="16" t="s">
        <v>62</v>
      </c>
    </row>
    <row r="66" spans="1:3" x14ac:dyDescent="0.15">
      <c r="A66" s="13" t="s">
        <v>90</v>
      </c>
      <c r="B66" s="14"/>
      <c r="C66" s="14"/>
    </row>
    <row r="67" spans="1:3" x14ac:dyDescent="0.15">
      <c r="A67" s="15" t="s">
        <v>134</v>
      </c>
    </row>
    <row r="68" spans="1:3" x14ac:dyDescent="0.15">
      <c r="A68" s="16" t="s">
        <v>91</v>
      </c>
      <c r="B68" s="16" t="s">
        <v>92</v>
      </c>
    </row>
    <row r="69" spans="1:3" x14ac:dyDescent="0.15">
      <c r="A69" s="16"/>
      <c r="B69" s="16"/>
    </row>
    <row r="70" spans="1:3" x14ac:dyDescent="0.15">
      <c r="A70" s="16"/>
      <c r="B70" s="16"/>
    </row>
    <row r="71" spans="1:3" x14ac:dyDescent="0.15">
      <c r="A71" s="16" t="s">
        <v>93</v>
      </c>
      <c r="B71" s="16"/>
    </row>
    <row r="72" spans="1:3" x14ac:dyDescent="0.15">
      <c r="A72" s="16" t="s">
        <v>94</v>
      </c>
      <c r="B72" s="16" t="s">
        <v>58</v>
      </c>
    </row>
    <row r="73" spans="1:3" x14ac:dyDescent="0.15">
      <c r="A73" s="16" t="s">
        <v>95</v>
      </c>
      <c r="B73" s="16" t="s">
        <v>60</v>
      </c>
    </row>
    <row r="74" spans="1:3" x14ac:dyDescent="0.15">
      <c r="A74" s="16" t="s">
        <v>96</v>
      </c>
      <c r="B74" s="16" t="s">
        <v>62</v>
      </c>
    </row>
    <row r="76" spans="1:3" x14ac:dyDescent="0.15">
      <c r="A76" s="16" t="s">
        <v>97</v>
      </c>
      <c r="B76" s="16"/>
    </row>
    <row r="77" spans="1:3" x14ac:dyDescent="0.15">
      <c r="A77" s="16" t="s">
        <v>98</v>
      </c>
      <c r="B77" s="16" t="s">
        <v>64</v>
      </c>
    </row>
    <row r="78" spans="1:3" x14ac:dyDescent="0.15">
      <c r="A78" s="16" t="s">
        <v>99</v>
      </c>
      <c r="B78" s="16" t="s">
        <v>65</v>
      </c>
    </row>
    <row r="81" spans="1:3" x14ac:dyDescent="0.15">
      <c r="A81" s="13" t="s">
        <v>100</v>
      </c>
      <c r="B81" s="14"/>
      <c r="C81" s="14"/>
    </row>
    <row r="82" spans="1:3" x14ac:dyDescent="0.15">
      <c r="A82" s="15" t="s">
        <v>134</v>
      </c>
    </row>
    <row r="83" spans="1:3" x14ac:dyDescent="0.15">
      <c r="A83" s="16" t="s">
        <v>101</v>
      </c>
      <c r="B83" s="16" t="s">
        <v>102</v>
      </c>
    </row>
    <row r="84" spans="1:3" x14ac:dyDescent="0.15">
      <c r="A84" s="16"/>
      <c r="B84" s="16"/>
    </row>
    <row r="85" spans="1:3" x14ac:dyDescent="0.15">
      <c r="A85" s="16" t="s">
        <v>103</v>
      </c>
      <c r="B85" s="16"/>
    </row>
    <row r="86" spans="1:3" x14ac:dyDescent="0.15">
      <c r="A86" s="16" t="s">
        <v>104</v>
      </c>
      <c r="B86" s="16" t="s">
        <v>58</v>
      </c>
    </row>
    <row r="87" spans="1:3" x14ac:dyDescent="0.15">
      <c r="A87" s="16" t="s">
        <v>105</v>
      </c>
      <c r="B87" s="16" t="s">
        <v>60</v>
      </c>
    </row>
    <row r="88" spans="1:3" x14ac:dyDescent="0.15">
      <c r="A88" s="16" t="s">
        <v>106</v>
      </c>
      <c r="B88" s="16" t="s">
        <v>62</v>
      </c>
    </row>
    <row r="91" spans="1:3" x14ac:dyDescent="0.15">
      <c r="A91" s="16" t="s">
        <v>107</v>
      </c>
      <c r="B91" s="16"/>
    </row>
    <row r="92" spans="1:3" x14ac:dyDescent="0.15">
      <c r="A92" s="16" t="s">
        <v>108</v>
      </c>
      <c r="B92" s="16" t="s">
        <v>64</v>
      </c>
    </row>
    <row r="93" spans="1:3" x14ac:dyDescent="0.15">
      <c r="A93" s="16" t="s">
        <v>109</v>
      </c>
      <c r="B93" s="16" t="s">
        <v>65</v>
      </c>
    </row>
    <row r="96" spans="1:3" x14ac:dyDescent="0.15">
      <c r="A96" s="13" t="s">
        <v>110</v>
      </c>
      <c r="B96" s="14"/>
      <c r="C96" s="14"/>
    </row>
    <row r="97" spans="1:2" x14ac:dyDescent="0.15">
      <c r="A97" s="15" t="s">
        <v>134</v>
      </c>
    </row>
    <row r="98" spans="1:2" x14ac:dyDescent="0.15">
      <c r="A98" s="16" t="s">
        <v>111</v>
      </c>
      <c r="B98" s="16" t="s">
        <v>112</v>
      </c>
    </row>
    <row r="99" spans="1:2" x14ac:dyDescent="0.15">
      <c r="A99" s="16" t="s">
        <v>113</v>
      </c>
      <c r="B99" s="16" t="s">
        <v>114</v>
      </c>
    </row>
    <row r="100" spans="1:2" x14ac:dyDescent="0.15">
      <c r="A100" s="16" t="s">
        <v>115</v>
      </c>
      <c r="B100" s="16" t="s">
        <v>116</v>
      </c>
    </row>
    <row r="101" spans="1:2" x14ac:dyDescent="0.15">
      <c r="A101" t="s">
        <v>117</v>
      </c>
      <c r="B101" t="s">
        <v>118</v>
      </c>
    </row>
    <row r="102" spans="1:2" x14ac:dyDescent="0.15">
      <c r="A102" t="s">
        <v>119</v>
      </c>
      <c r="B102" t="s">
        <v>120</v>
      </c>
    </row>
    <row r="103" spans="1:2" x14ac:dyDescent="0.15">
      <c r="A103" t="s">
        <v>121</v>
      </c>
      <c r="B103" t="s">
        <v>122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D1:AF261"/>
  <sheetViews>
    <sheetView topLeftCell="A214" zoomScale="80" zoomScaleNormal="80" workbookViewId="0">
      <selection activeCell="S223" sqref="S223"/>
    </sheetView>
  </sheetViews>
  <sheetFormatPr defaultRowHeight="10.5" x14ac:dyDescent="0.15"/>
  <cols>
    <col min="4" max="14" width="17.28515625" customWidth="1"/>
    <col min="15" max="15" width="14" customWidth="1"/>
  </cols>
  <sheetData>
    <row r="1" spans="4:32" ht="15.75" x14ac:dyDescent="0.15">
      <c r="D1" s="199" t="s">
        <v>135</v>
      </c>
    </row>
    <row r="2" spans="4:32" ht="11.25" x14ac:dyDescent="0.15">
      <c r="D2" s="24" t="s">
        <v>32</v>
      </c>
    </row>
    <row r="4" spans="4:32" ht="15.75" x14ac:dyDescent="0.15">
      <c r="D4" s="179" t="s">
        <v>171</v>
      </c>
      <c r="E4" s="177"/>
      <c r="F4" s="177"/>
      <c r="G4" s="177"/>
      <c r="H4" s="177"/>
      <c r="I4" s="177"/>
      <c r="J4" s="177"/>
      <c r="K4" s="177"/>
      <c r="L4" s="177"/>
      <c r="M4" s="203" t="s">
        <v>371</v>
      </c>
      <c r="N4" s="197"/>
      <c r="O4" s="197"/>
    </row>
    <row r="5" spans="4:32" ht="15" x14ac:dyDescent="0.15">
      <c r="D5" s="2">
        <v>126</v>
      </c>
      <c r="E5" s="3">
        <v>2004</v>
      </c>
      <c r="F5" s="3">
        <f t="shared" ref="F5:O5" si="0">E5+1</f>
        <v>2005</v>
      </c>
      <c r="G5" s="3">
        <f t="shared" si="0"/>
        <v>2006</v>
      </c>
      <c r="H5" s="3">
        <f t="shared" si="0"/>
        <v>2007</v>
      </c>
      <c r="I5" s="3">
        <f t="shared" si="0"/>
        <v>2008</v>
      </c>
      <c r="J5" s="3">
        <f t="shared" si="0"/>
        <v>2009</v>
      </c>
      <c r="K5" s="3">
        <f t="shared" si="0"/>
        <v>2010</v>
      </c>
      <c r="L5" s="3">
        <f t="shared" si="0"/>
        <v>2011</v>
      </c>
      <c r="M5" s="3">
        <f t="shared" si="0"/>
        <v>2012</v>
      </c>
      <c r="N5" s="161">
        <f t="shared" si="0"/>
        <v>2013</v>
      </c>
      <c r="O5" s="161">
        <f t="shared" si="0"/>
        <v>2014</v>
      </c>
    </row>
    <row r="6" spans="4:32" ht="15" x14ac:dyDescent="0.15">
      <c r="D6" s="4" t="s">
        <v>0</v>
      </c>
      <c r="E6" s="160">
        <v>2258</v>
      </c>
      <c r="F6" s="160">
        <v>2600</v>
      </c>
      <c r="G6" s="160">
        <v>2603</v>
      </c>
      <c r="H6" s="160">
        <v>2424</v>
      </c>
      <c r="I6" s="160">
        <v>1614</v>
      </c>
      <c r="J6" s="160">
        <v>1883</v>
      </c>
      <c r="K6" s="160">
        <v>2208</v>
      </c>
      <c r="L6" s="160">
        <v>1846</v>
      </c>
      <c r="M6" s="160">
        <v>2200</v>
      </c>
      <c r="N6" s="174">
        <v>2200</v>
      </c>
      <c r="O6" s="163">
        <v>0</v>
      </c>
      <c r="AF6" t="s">
        <v>185</v>
      </c>
    </row>
    <row r="7" spans="4:32" ht="15" x14ac:dyDescent="0.15">
      <c r="D7" s="4" t="s">
        <v>1</v>
      </c>
      <c r="E7" s="5">
        <v>4477.6421395799998</v>
      </c>
      <c r="F7" s="5">
        <v>5709.3252469600002</v>
      </c>
      <c r="G7" s="5">
        <v>6126.2868603400002</v>
      </c>
      <c r="H7" s="5">
        <v>6867.3510020900003</v>
      </c>
      <c r="I7" s="5">
        <v>452.84194944000001</v>
      </c>
      <c r="J7" s="5">
        <v>6625.0946326700005</v>
      </c>
      <c r="K7" s="5">
        <v>6586.9828953900005</v>
      </c>
      <c r="L7" s="5">
        <v>4633.8401714799993</v>
      </c>
      <c r="M7" s="5">
        <v>7658.1007019500003</v>
      </c>
      <c r="N7" s="163">
        <v>7518.8414830499996</v>
      </c>
      <c r="O7" s="163">
        <v>7970.5160134100006</v>
      </c>
      <c r="AF7" t="s">
        <v>186</v>
      </c>
    </row>
    <row r="8" spans="4:32" ht="15" x14ac:dyDescent="0.15">
      <c r="D8" s="4" t="s">
        <v>2</v>
      </c>
      <c r="E8" s="171"/>
      <c r="F8" s="171"/>
      <c r="G8" s="171"/>
      <c r="H8" s="160">
        <v>53</v>
      </c>
      <c r="I8" s="160">
        <v>26</v>
      </c>
      <c r="J8" s="160">
        <v>37</v>
      </c>
      <c r="K8" s="160">
        <v>44</v>
      </c>
      <c r="L8" s="160">
        <v>57</v>
      </c>
      <c r="M8" s="160">
        <v>58</v>
      </c>
      <c r="N8" s="174">
        <v>58</v>
      </c>
      <c r="O8" s="163">
        <v>0</v>
      </c>
      <c r="AF8" t="s">
        <v>187</v>
      </c>
    </row>
    <row r="9" spans="4:32" ht="15" x14ac:dyDescent="0.15">
      <c r="D9" s="4" t="s">
        <v>3</v>
      </c>
      <c r="E9" s="5">
        <v>10697.81</v>
      </c>
      <c r="F9" s="5">
        <v>10372.147999999999</v>
      </c>
      <c r="G9" s="5">
        <v>10365.102999999999</v>
      </c>
      <c r="H9" s="5">
        <v>11605.155000000001</v>
      </c>
      <c r="I9" s="5">
        <v>3417.0419999999999</v>
      </c>
      <c r="J9" s="5">
        <v>8183.3109999999997</v>
      </c>
      <c r="K9" s="5">
        <v>7836.0439999999999</v>
      </c>
      <c r="L9" s="5">
        <v>9230.8169999999991</v>
      </c>
      <c r="M9" s="5">
        <v>10034.816999999999</v>
      </c>
      <c r="N9" s="163">
        <v>9518.0329999999994</v>
      </c>
      <c r="O9" s="163">
        <v>10695.441000000001</v>
      </c>
      <c r="AF9" t="s">
        <v>188</v>
      </c>
    </row>
    <row r="10" spans="4:32" ht="15" x14ac:dyDescent="0.15">
      <c r="D10" s="4" t="s">
        <v>4</v>
      </c>
      <c r="E10" s="160">
        <v>28.1</v>
      </c>
      <c r="F10" s="160">
        <v>119</v>
      </c>
      <c r="G10" s="160">
        <v>191.7</v>
      </c>
      <c r="H10" s="160">
        <v>109.4</v>
      </c>
      <c r="I10" s="160">
        <v>-255</v>
      </c>
      <c r="J10" s="160">
        <v>176</v>
      </c>
      <c r="K10" s="160">
        <v>19</v>
      </c>
      <c r="L10" s="160">
        <v>30</v>
      </c>
      <c r="M10" s="5">
        <v>0</v>
      </c>
      <c r="N10" s="163">
        <v>0</v>
      </c>
      <c r="O10" s="163">
        <v>0</v>
      </c>
    </row>
    <row r="11" spans="4:32" ht="15" x14ac:dyDescent="0.15">
      <c r="D11" s="4" t="s">
        <v>5</v>
      </c>
      <c r="E11" s="5">
        <v>7512</v>
      </c>
      <c r="F11" s="5">
        <v>7938</v>
      </c>
      <c r="G11" s="5">
        <v>8189</v>
      </c>
      <c r="H11" s="5">
        <v>9318</v>
      </c>
      <c r="I11" s="5">
        <v>6756</v>
      </c>
      <c r="J11" s="5">
        <v>11704</v>
      </c>
      <c r="K11" s="5">
        <v>16512</v>
      </c>
      <c r="L11" s="5">
        <v>8188</v>
      </c>
      <c r="M11" s="5">
        <v>10892</v>
      </c>
      <c r="N11" s="163">
        <v>7387</v>
      </c>
      <c r="O11" s="163">
        <v>8553</v>
      </c>
      <c r="X11" s="33"/>
    </row>
    <row r="12" spans="4:32" ht="15" x14ac:dyDescent="0.15">
      <c r="D12" s="4" t="s">
        <v>6</v>
      </c>
      <c r="E12" s="5">
        <v>30336</v>
      </c>
      <c r="F12" s="5">
        <v>33064</v>
      </c>
      <c r="G12" s="5">
        <v>31709</v>
      </c>
      <c r="H12" s="5">
        <v>31429</v>
      </c>
      <c r="I12" s="5">
        <v>24264</v>
      </c>
      <c r="J12" s="5">
        <v>29152</v>
      </c>
      <c r="K12" s="5">
        <v>30804</v>
      </c>
      <c r="L12" s="5">
        <v>30577</v>
      </c>
      <c r="M12" s="5">
        <v>34733</v>
      </c>
      <c r="N12" s="163">
        <v>37149</v>
      </c>
      <c r="O12" s="163">
        <v>38074</v>
      </c>
      <c r="Q12" s="33"/>
      <c r="R12" s="33"/>
    </row>
    <row r="13" spans="4:32" ht="15" x14ac:dyDescent="0.15">
      <c r="D13" s="4" t="s">
        <v>7</v>
      </c>
      <c r="E13" s="160">
        <v>106780</v>
      </c>
      <c r="F13" s="5">
        <v>165132</v>
      </c>
      <c r="G13" s="5">
        <v>55016.474000000002</v>
      </c>
      <c r="H13" s="5">
        <v>14030.415999999999</v>
      </c>
      <c r="I13" s="5">
        <v>-70177.017999999996</v>
      </c>
      <c r="J13" s="5">
        <v>120963.348</v>
      </c>
      <c r="K13" s="5">
        <v>158611.18799999999</v>
      </c>
      <c r="L13" s="5">
        <v>127840.579</v>
      </c>
      <c r="M13" s="5">
        <v>194227.79</v>
      </c>
      <c r="N13" s="163">
        <v>75295.698999999993</v>
      </c>
      <c r="O13" s="163">
        <v>248651.965</v>
      </c>
      <c r="S13" s="33"/>
      <c r="T13" s="33"/>
      <c r="U13" s="33"/>
      <c r="V13" s="33"/>
      <c r="W13" s="33"/>
      <c r="X13" s="33"/>
      <c r="Y13" s="33"/>
    </row>
    <row r="14" spans="4:32" ht="15" x14ac:dyDescent="0.15">
      <c r="D14" s="4" t="s">
        <v>8</v>
      </c>
      <c r="E14" s="5">
        <v>108.1</v>
      </c>
      <c r="F14" s="5">
        <v>182.1</v>
      </c>
      <c r="G14" s="5">
        <v>136.69999999999999</v>
      </c>
      <c r="H14" s="5">
        <v>128.19999999999999</v>
      </c>
      <c r="I14" s="5">
        <v>-317.29199999999997</v>
      </c>
      <c r="J14" s="5">
        <v>400.61</v>
      </c>
      <c r="K14" s="5">
        <v>294.56599999999997</v>
      </c>
      <c r="L14" s="34">
        <f>AVERAGE(K14,M14)</f>
        <v>158.23299999999998</v>
      </c>
      <c r="M14" s="5">
        <v>21.9</v>
      </c>
      <c r="N14" s="163">
        <v>8.4190000000000005</v>
      </c>
      <c r="O14" s="163">
        <v>0</v>
      </c>
      <c r="R14" s="33"/>
    </row>
    <row r="15" spans="4:32" ht="15" x14ac:dyDescent="0.15">
      <c r="D15" s="4" t="s">
        <v>9</v>
      </c>
      <c r="E15" s="5">
        <v>6115.3046071400004</v>
      </c>
      <c r="F15" s="5">
        <v>6311.3730784300005</v>
      </c>
      <c r="G15" s="5">
        <v>6963.5139764600008</v>
      </c>
      <c r="H15" s="5">
        <v>7946.7244602699993</v>
      </c>
      <c r="I15" s="5">
        <v>4010.2102462700004</v>
      </c>
      <c r="J15" s="5">
        <v>7619.4222193288115</v>
      </c>
      <c r="K15" s="5">
        <v>6460.4927769772039</v>
      </c>
      <c r="L15" s="5">
        <v>6229.9157496205044</v>
      </c>
      <c r="M15" s="5">
        <v>8002.9987424614019</v>
      </c>
      <c r="N15" s="163">
        <v>8609.7848382599004</v>
      </c>
      <c r="O15" s="163">
        <v>8961.4715464297024</v>
      </c>
    </row>
    <row r="16" spans="4:32" ht="15" x14ac:dyDescent="0.15">
      <c r="D16" s="4" t="s">
        <v>10</v>
      </c>
      <c r="E16" s="5">
        <v>4541</v>
      </c>
      <c r="F16" s="5">
        <v>6564</v>
      </c>
      <c r="G16" s="5">
        <v>6902</v>
      </c>
      <c r="H16" s="5">
        <v>5986</v>
      </c>
      <c r="I16" s="5">
        <v>-10045</v>
      </c>
      <c r="J16" s="5">
        <v>9103</v>
      </c>
      <c r="K16" s="5">
        <v>6611</v>
      </c>
      <c r="L16" s="5">
        <v>-866</v>
      </c>
      <c r="M16" s="5">
        <v>6415</v>
      </c>
      <c r="N16" s="163">
        <v>7580</v>
      </c>
      <c r="O16" s="163">
        <v>5933</v>
      </c>
    </row>
    <row r="17" spans="4:18" ht="15" x14ac:dyDescent="0.15">
      <c r="D17" s="4" t="s">
        <v>11</v>
      </c>
      <c r="E17" s="5">
        <v>34556.641885602599</v>
      </c>
      <c r="F17" s="5">
        <v>37901.438197231946</v>
      </c>
      <c r="G17" s="5">
        <v>40941.644648308793</v>
      </c>
      <c r="H17" s="5">
        <v>46316.738490684183</v>
      </c>
      <c r="I17" s="5">
        <v>41500.198668116536</v>
      </c>
      <c r="J17" s="5">
        <v>41961.333347833344</v>
      </c>
      <c r="K17" s="5">
        <v>45104.240724511772</v>
      </c>
      <c r="L17" s="5">
        <v>36082.08802598757</v>
      </c>
      <c r="M17" s="5">
        <v>43686.217351785548</v>
      </c>
      <c r="N17" s="163">
        <v>45778.295575784978</v>
      </c>
      <c r="O17" s="163">
        <v>0</v>
      </c>
    </row>
    <row r="18" spans="4:18" ht="15" x14ac:dyDescent="0.15">
      <c r="D18" s="4" t="s">
        <v>12</v>
      </c>
      <c r="E18" s="160">
        <v>65</v>
      </c>
      <c r="F18" s="160">
        <v>625</v>
      </c>
      <c r="G18" s="160">
        <v>644</v>
      </c>
      <c r="H18" s="160">
        <v>511</v>
      </c>
      <c r="I18" s="160">
        <v>86</v>
      </c>
      <c r="J18" s="160">
        <v>929</v>
      </c>
      <c r="K18" s="160">
        <v>701</v>
      </c>
      <c r="L18" s="160">
        <v>653</v>
      </c>
      <c r="M18" s="5">
        <v>1255</v>
      </c>
      <c r="N18" s="163">
        <v>1142</v>
      </c>
      <c r="O18" s="163">
        <v>0</v>
      </c>
    </row>
    <row r="19" spans="4:18" ht="15" x14ac:dyDescent="0.15">
      <c r="D19" s="4" t="s">
        <v>13</v>
      </c>
      <c r="E19" s="171"/>
      <c r="F19" s="160">
        <v>433</v>
      </c>
      <c r="G19" s="160">
        <v>595</v>
      </c>
      <c r="H19" s="160">
        <v>517</v>
      </c>
      <c r="I19" s="160">
        <v>175</v>
      </c>
      <c r="J19" s="160">
        <v>542</v>
      </c>
      <c r="K19" s="171">
        <f>AVERAGE(J19,L19)</f>
        <v>674</v>
      </c>
      <c r="L19" s="5">
        <v>806</v>
      </c>
      <c r="M19" s="5">
        <v>814</v>
      </c>
      <c r="N19" s="163">
        <v>895</v>
      </c>
      <c r="O19" s="163">
        <v>0</v>
      </c>
    </row>
    <row r="20" spans="4:18" ht="15" x14ac:dyDescent="0.15">
      <c r="D20" s="4" t="s">
        <v>14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163">
        <v>0</v>
      </c>
      <c r="O20" s="163">
        <v>0</v>
      </c>
    </row>
    <row r="21" spans="4:18" ht="15" x14ac:dyDescent="0.15">
      <c r="D21" s="4" t="s">
        <v>15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63">
        <v>0</v>
      </c>
      <c r="O21" s="163">
        <v>0</v>
      </c>
    </row>
    <row r="22" spans="4:18" ht="15" x14ac:dyDescent="0.15">
      <c r="D22" s="4" t="s">
        <v>16</v>
      </c>
      <c r="E22" s="5">
        <v>0</v>
      </c>
      <c r="F22" s="5">
        <v>0</v>
      </c>
      <c r="G22" s="5">
        <v>0</v>
      </c>
      <c r="H22" s="5">
        <v>895</v>
      </c>
      <c r="I22" s="5">
        <v>785</v>
      </c>
      <c r="J22" s="5">
        <v>862</v>
      </c>
      <c r="K22" s="5">
        <v>730</v>
      </c>
      <c r="L22" s="5">
        <v>902</v>
      </c>
      <c r="M22" s="5">
        <v>358</v>
      </c>
      <c r="N22" s="192">
        <v>358</v>
      </c>
      <c r="O22" s="163">
        <v>0</v>
      </c>
    </row>
    <row r="23" spans="4:18" ht="15" x14ac:dyDescent="0.15">
      <c r="D23" s="4" t="s">
        <v>17</v>
      </c>
      <c r="E23" s="5">
        <v>13523</v>
      </c>
      <c r="F23" s="5">
        <v>17062</v>
      </c>
      <c r="G23" s="5">
        <v>12126</v>
      </c>
      <c r="H23" s="5">
        <v>8176</v>
      </c>
      <c r="I23" s="5">
        <v>-11030</v>
      </c>
      <c r="J23" s="5">
        <v>23996</v>
      </c>
      <c r="K23" s="5">
        <v>12617</v>
      </c>
      <c r="L23" s="5">
        <v>3019</v>
      </c>
      <c r="M23" s="5">
        <v>25382</v>
      </c>
      <c r="N23" s="163">
        <v>18409</v>
      </c>
      <c r="O23" s="163">
        <v>20588</v>
      </c>
    </row>
    <row r="24" spans="4:18" ht="15" x14ac:dyDescent="0.15">
      <c r="D24" s="4" t="s">
        <v>18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163">
        <v>0</v>
      </c>
      <c r="O24" s="163">
        <v>0</v>
      </c>
    </row>
    <row r="25" spans="4:18" ht="15" x14ac:dyDescent="0.15">
      <c r="D25" s="4" t="s">
        <v>19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63">
        <v>0</v>
      </c>
      <c r="O25" s="163">
        <v>0</v>
      </c>
    </row>
    <row r="26" spans="4:18" ht="15" x14ac:dyDescent="0.15">
      <c r="D26" s="4" t="s">
        <v>20</v>
      </c>
      <c r="E26" s="5">
        <v>0.74</v>
      </c>
      <c r="F26" s="5">
        <v>1.1399999999999999</v>
      </c>
      <c r="G26" s="5">
        <v>0.77</v>
      </c>
      <c r="H26" s="5">
        <v>1.44</v>
      </c>
      <c r="I26" s="5">
        <v>0.96</v>
      </c>
      <c r="J26" s="5">
        <v>3.15</v>
      </c>
      <c r="K26" s="5">
        <v>2.8</v>
      </c>
      <c r="L26" s="5">
        <v>-4.24</v>
      </c>
      <c r="M26" s="5">
        <v>4.28</v>
      </c>
      <c r="N26" s="163">
        <v>1.04</v>
      </c>
      <c r="O26" s="163">
        <v>0</v>
      </c>
      <c r="R26" s="33"/>
    </row>
    <row r="27" spans="4:18" ht="15" x14ac:dyDescent="0.15">
      <c r="D27" s="4" t="s">
        <v>21</v>
      </c>
      <c r="E27" s="160">
        <v>44.51</v>
      </c>
      <c r="F27" s="160">
        <v>99.86</v>
      </c>
      <c r="G27" s="160">
        <v>45.47</v>
      </c>
      <c r="H27" s="160">
        <v>27.89</v>
      </c>
      <c r="I27" s="160">
        <v>-64</v>
      </c>
      <c r="J27" s="160">
        <v>96</v>
      </c>
      <c r="K27" s="5">
        <v>0</v>
      </c>
      <c r="L27" s="5">
        <v>0</v>
      </c>
      <c r="M27" s="5">
        <v>0</v>
      </c>
      <c r="N27" s="163">
        <v>0</v>
      </c>
      <c r="O27" s="163">
        <v>0</v>
      </c>
    </row>
    <row r="28" spans="4:18" ht="15" x14ac:dyDescent="0.15">
      <c r="D28" s="4" t="s">
        <v>22</v>
      </c>
      <c r="E28" s="160">
        <v>10408</v>
      </c>
      <c r="F28" s="160">
        <v>20971</v>
      </c>
      <c r="G28" s="160">
        <v>14582</v>
      </c>
      <c r="H28" s="160">
        <v>12077</v>
      </c>
      <c r="I28" s="160">
        <v>-5440</v>
      </c>
      <c r="J28" s="160">
        <v>16411</v>
      </c>
      <c r="K28" s="160">
        <v>18783</v>
      </c>
      <c r="L28" s="160">
        <v>16280</v>
      </c>
      <c r="M28" s="160">
        <v>23665</v>
      </c>
      <c r="N28" s="163">
        <v>11294</v>
      </c>
      <c r="O28" s="163">
        <v>37178</v>
      </c>
    </row>
    <row r="29" spans="4:18" ht="15" x14ac:dyDescent="0.15">
      <c r="D29" s="4" t="s">
        <v>23</v>
      </c>
      <c r="E29" s="5">
        <v>31552</v>
      </c>
      <c r="F29" s="5">
        <v>44418</v>
      </c>
      <c r="G29" s="5">
        <v>48010</v>
      </c>
      <c r="H29" s="5">
        <v>48487</v>
      </c>
      <c r="I29" s="5">
        <v>48342</v>
      </c>
      <c r="J29" s="5">
        <v>44345</v>
      </c>
      <c r="K29" s="5">
        <v>51546</v>
      </c>
      <c r="L29" s="5">
        <v>17227</v>
      </c>
      <c r="M29" s="5">
        <v>54474</v>
      </c>
      <c r="N29" s="163">
        <v>63310</v>
      </c>
      <c r="O29" s="163">
        <v>68161</v>
      </c>
    </row>
    <row r="30" spans="4:18" ht="15" x14ac:dyDescent="0.15">
      <c r="D30" s="4" t="s">
        <v>24</v>
      </c>
      <c r="E30" s="160">
        <v>2630</v>
      </c>
      <c r="F30" s="160">
        <v>3265</v>
      </c>
      <c r="G30" s="160">
        <v>4451</v>
      </c>
      <c r="H30" s="160">
        <v>4961</v>
      </c>
      <c r="I30" s="160">
        <v>5116</v>
      </c>
      <c r="J30" s="160">
        <v>9111</v>
      </c>
      <c r="K30" s="160">
        <v>7384</v>
      </c>
      <c r="L30" s="160">
        <v>5561</v>
      </c>
      <c r="M30" s="160">
        <v>7736</v>
      </c>
      <c r="N30" s="192">
        <v>7736</v>
      </c>
      <c r="O30" s="163">
        <v>0</v>
      </c>
    </row>
    <row r="31" spans="4:18" ht="15" x14ac:dyDescent="0.15">
      <c r="D31" s="4" t="s">
        <v>25</v>
      </c>
      <c r="E31" s="160">
        <v>1423.172940801865</v>
      </c>
      <c r="F31" s="160">
        <v>1465.8009617758337</v>
      </c>
      <c r="G31" s="160">
        <v>1231.2459242710486</v>
      </c>
      <c r="H31" s="160">
        <v>1269.8489034353784</v>
      </c>
      <c r="I31" s="160">
        <v>1578.2208178310609</v>
      </c>
      <c r="J31" s="160">
        <v>1415.000021750614</v>
      </c>
      <c r="K31" s="160">
        <v>1450.9885847414671</v>
      </c>
      <c r="L31" s="160">
        <v>1543.9754786164706</v>
      </c>
      <c r="M31" s="160">
        <v>1345.8489186758218</v>
      </c>
      <c r="N31" s="174">
        <v>1345.8489186758218</v>
      </c>
      <c r="O31" s="163">
        <v>0</v>
      </c>
      <c r="Q31" s="33"/>
    </row>
    <row r="32" spans="4:18" ht="15" x14ac:dyDescent="0.15">
      <c r="D32" s="4" t="s">
        <v>26</v>
      </c>
      <c r="E32" s="160">
        <v>124.69622409999999</v>
      </c>
      <c r="F32" s="160">
        <v>100.05</v>
      </c>
      <c r="G32" s="160">
        <v>121.91062303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163">
        <v>0</v>
      </c>
      <c r="O32" s="163">
        <v>0</v>
      </c>
    </row>
    <row r="33" spans="4:15" ht="15" x14ac:dyDescent="0.15">
      <c r="D33" s="4" t="s">
        <v>27</v>
      </c>
      <c r="E33" s="5">
        <v>50220</v>
      </c>
      <c r="F33" s="5">
        <v>48223</v>
      </c>
      <c r="G33" s="5">
        <v>48505</v>
      </c>
      <c r="H33" s="5">
        <v>56213</v>
      </c>
      <c r="I33" s="5">
        <v>64213</v>
      </c>
      <c r="J33" s="5">
        <v>60228</v>
      </c>
      <c r="K33" s="5">
        <v>53805</v>
      </c>
      <c r="L33" s="5">
        <v>69683</v>
      </c>
      <c r="M33" s="5">
        <v>71038</v>
      </c>
      <c r="N33" s="163">
        <v>62711</v>
      </c>
      <c r="O33" s="163">
        <v>0</v>
      </c>
    </row>
    <row r="34" spans="4:15" ht="15" x14ac:dyDescent="0.15">
      <c r="D34" s="4" t="s">
        <v>28</v>
      </c>
      <c r="E34" s="160">
        <v>44182</v>
      </c>
      <c r="F34" s="160">
        <v>42062</v>
      </c>
      <c r="G34" s="160">
        <v>34121</v>
      </c>
      <c r="H34" s="160">
        <v>106</v>
      </c>
      <c r="I34" s="160">
        <v>97</v>
      </c>
      <c r="J34" s="160">
        <v>131</v>
      </c>
      <c r="K34" s="160">
        <v>127</v>
      </c>
      <c r="L34" s="160">
        <v>108</v>
      </c>
      <c r="M34" s="160">
        <v>148</v>
      </c>
      <c r="N34" s="163">
        <v>153.5</v>
      </c>
      <c r="O34" s="163">
        <v>0</v>
      </c>
    </row>
    <row r="35" spans="4:15" ht="15" x14ac:dyDescent="0.15">
      <c r="D35" s="4" t="s">
        <v>29</v>
      </c>
      <c r="E35" s="160">
        <v>12795</v>
      </c>
      <c r="F35" s="160">
        <v>11211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163">
        <v>0</v>
      </c>
      <c r="O35" s="163">
        <v>0</v>
      </c>
    </row>
    <row r="36" spans="4:15" ht="15" x14ac:dyDescent="0.15">
      <c r="D36" s="4" t="s">
        <v>30</v>
      </c>
      <c r="E36" s="5">
        <v>207.39</v>
      </c>
      <c r="F36" s="5">
        <v>603</v>
      </c>
      <c r="G36" s="5">
        <v>726</v>
      </c>
      <c r="H36" s="5">
        <v>506</v>
      </c>
      <c r="I36" s="5">
        <v>984</v>
      </c>
      <c r="J36" s="5">
        <v>668</v>
      </c>
      <c r="K36" s="5">
        <v>571</v>
      </c>
      <c r="L36" s="5">
        <v>685</v>
      </c>
      <c r="M36" s="5">
        <v>411</v>
      </c>
      <c r="N36" s="163">
        <v>600</v>
      </c>
      <c r="O36" s="163">
        <v>0</v>
      </c>
    </row>
    <row r="37" spans="4:15" ht="15" x14ac:dyDescent="0.15">
      <c r="D37" s="7" t="s">
        <v>180</v>
      </c>
      <c r="E37" s="8">
        <v>45927</v>
      </c>
      <c r="F37" s="8">
        <v>65293</v>
      </c>
      <c r="G37" s="8">
        <v>56430</v>
      </c>
      <c r="H37" s="8">
        <v>49799</v>
      </c>
      <c r="I37" s="8">
        <v>29248.974999999999</v>
      </c>
      <c r="J37" s="8">
        <v>62031.831335937502</v>
      </c>
      <c r="K37" s="8">
        <v>59093.650999999998</v>
      </c>
      <c r="L37" s="8">
        <v>46353.152579912181</v>
      </c>
      <c r="M37" s="8">
        <v>67810.184000000008</v>
      </c>
      <c r="N37" s="193">
        <v>67810.184000000008</v>
      </c>
      <c r="O37" s="193">
        <v>0</v>
      </c>
    </row>
    <row r="42" spans="4:15" ht="18.75" x14ac:dyDescent="0.15">
      <c r="D42" s="176" t="s">
        <v>172</v>
      </c>
      <c r="E42" s="177"/>
      <c r="F42" s="177"/>
      <c r="G42" s="177"/>
      <c r="H42" s="177"/>
      <c r="I42" s="177"/>
      <c r="J42" s="177"/>
      <c r="K42" s="177"/>
      <c r="L42" s="177"/>
      <c r="M42" s="203" t="s">
        <v>371</v>
      </c>
      <c r="N42" s="178"/>
      <c r="O42" s="178"/>
    </row>
    <row r="43" spans="4:15" ht="15" x14ac:dyDescent="0.15">
      <c r="D43" s="2">
        <v>127</v>
      </c>
      <c r="E43" s="3">
        <v>2004</v>
      </c>
      <c r="F43" s="3">
        <f t="shared" ref="F43:O43" si="1">E43+1</f>
        <v>2005</v>
      </c>
      <c r="G43" s="3">
        <f t="shared" si="1"/>
        <v>2006</v>
      </c>
      <c r="H43" s="3">
        <f t="shared" si="1"/>
        <v>2007</v>
      </c>
      <c r="I43" s="3">
        <f t="shared" si="1"/>
        <v>2008</v>
      </c>
      <c r="J43" s="3">
        <f t="shared" si="1"/>
        <v>2009</v>
      </c>
      <c r="K43" s="3">
        <f t="shared" si="1"/>
        <v>2010</v>
      </c>
      <c r="L43" s="3">
        <f t="shared" si="1"/>
        <v>2011</v>
      </c>
      <c r="M43" s="3">
        <f t="shared" si="1"/>
        <v>2012</v>
      </c>
      <c r="N43" s="161">
        <f t="shared" si="1"/>
        <v>2013</v>
      </c>
      <c r="O43" s="161">
        <f t="shared" si="1"/>
        <v>2014</v>
      </c>
    </row>
    <row r="44" spans="4:15" ht="15" x14ac:dyDescent="0.15">
      <c r="D44" s="4" t="s">
        <v>0</v>
      </c>
      <c r="E44" s="160">
        <v>3323</v>
      </c>
      <c r="F44" s="160">
        <v>3435</v>
      </c>
      <c r="G44" s="160">
        <v>3970</v>
      </c>
      <c r="H44" s="160">
        <v>4937</v>
      </c>
      <c r="I44" s="160">
        <v>5460</v>
      </c>
      <c r="J44" s="160">
        <v>5758</v>
      </c>
      <c r="K44" s="160">
        <v>5781</v>
      </c>
      <c r="L44" s="160">
        <v>6618</v>
      </c>
      <c r="M44" s="160">
        <v>6336</v>
      </c>
      <c r="N44" s="174">
        <v>6336</v>
      </c>
      <c r="O44" s="163">
        <v>0</v>
      </c>
    </row>
    <row r="45" spans="4:15" ht="15" x14ac:dyDescent="0.15">
      <c r="D45" s="4" t="s">
        <v>1</v>
      </c>
      <c r="E45" s="5">
        <v>23390.854532809994</v>
      </c>
      <c r="F45" s="5">
        <v>30881.59338255999</v>
      </c>
      <c r="G45" s="5">
        <v>25126.499869680018</v>
      </c>
      <c r="H45" s="5">
        <v>27585.032699869989</v>
      </c>
      <c r="I45" s="5">
        <v>16625.988270699974</v>
      </c>
      <c r="J45" s="5">
        <v>24388.378952830026</v>
      </c>
      <c r="K45" s="5">
        <v>24161.526693729997</v>
      </c>
      <c r="L45" s="5">
        <v>21286.059658250007</v>
      </c>
      <c r="M45" s="5">
        <v>26332.420577540008</v>
      </c>
      <c r="N45" s="163">
        <v>22025.488027799984</v>
      </c>
      <c r="O45" s="163">
        <v>23363.090842899979</v>
      </c>
    </row>
    <row r="46" spans="4:15" ht="15" x14ac:dyDescent="0.15">
      <c r="D46" s="4" t="s">
        <v>2</v>
      </c>
      <c r="E46" s="160">
        <v>0</v>
      </c>
      <c r="F46" s="160">
        <v>0</v>
      </c>
      <c r="G46" s="160">
        <v>0</v>
      </c>
      <c r="H46" s="160">
        <v>144</v>
      </c>
      <c r="I46" s="160">
        <v>159</v>
      </c>
      <c r="J46" s="160">
        <v>124</v>
      </c>
      <c r="K46" s="160">
        <v>150</v>
      </c>
      <c r="L46" s="160">
        <v>147</v>
      </c>
      <c r="M46" s="160">
        <v>158</v>
      </c>
      <c r="N46" s="174">
        <v>158</v>
      </c>
      <c r="O46" s="163">
        <v>0</v>
      </c>
    </row>
    <row r="47" spans="4:15" ht="15" x14ac:dyDescent="0.15">
      <c r="D47" s="4" t="s">
        <v>3</v>
      </c>
      <c r="E47" s="5">
        <v>33267</v>
      </c>
      <c r="F47" s="5">
        <v>33550</v>
      </c>
      <c r="G47" s="5">
        <v>30578</v>
      </c>
      <c r="H47" s="5">
        <v>30058</v>
      </c>
      <c r="I47" s="5">
        <v>29174</v>
      </c>
      <c r="J47" s="5">
        <v>36066.519</v>
      </c>
      <c r="K47" s="5">
        <v>35060.063999999998</v>
      </c>
      <c r="L47" s="5">
        <v>34095.423999999999</v>
      </c>
      <c r="M47" s="5">
        <v>39590.629999999997</v>
      </c>
      <c r="N47" s="163">
        <v>39036.050999999999</v>
      </c>
      <c r="O47" s="163">
        <v>40923.404484999999</v>
      </c>
    </row>
    <row r="48" spans="4:15" ht="15" x14ac:dyDescent="0.15">
      <c r="D48" s="4" t="s">
        <v>4</v>
      </c>
      <c r="E48" s="160">
        <v>131.1</v>
      </c>
      <c r="F48" s="160">
        <v>232.9</v>
      </c>
      <c r="G48" s="160">
        <v>299.89999999999998</v>
      </c>
      <c r="H48" s="160">
        <v>212.9</v>
      </c>
      <c r="I48" s="160">
        <v>191</v>
      </c>
      <c r="J48" s="160">
        <v>388</v>
      </c>
      <c r="K48" s="160">
        <v>235</v>
      </c>
      <c r="L48" s="160">
        <v>305</v>
      </c>
      <c r="M48" s="5">
        <v>0</v>
      </c>
      <c r="N48" s="163">
        <v>0</v>
      </c>
      <c r="O48" s="163">
        <v>0</v>
      </c>
    </row>
    <row r="49" spans="4:15" ht="15" x14ac:dyDescent="0.15">
      <c r="D49" s="4" t="s">
        <v>5</v>
      </c>
      <c r="E49" s="5">
        <v>33476</v>
      </c>
      <c r="F49" s="5">
        <v>32401</v>
      </c>
      <c r="G49" s="5">
        <v>32216</v>
      </c>
      <c r="H49" s="5">
        <v>32254</v>
      </c>
      <c r="I49" s="5">
        <v>30773</v>
      </c>
      <c r="J49" s="5">
        <v>34090</v>
      </c>
      <c r="K49" s="5">
        <v>41674</v>
      </c>
      <c r="L49" s="5">
        <v>42836</v>
      </c>
      <c r="M49" s="5">
        <v>48179</v>
      </c>
      <c r="N49" s="163">
        <v>51379</v>
      </c>
      <c r="O49" s="163">
        <v>58946</v>
      </c>
    </row>
    <row r="50" spans="4:15" ht="15" x14ac:dyDescent="0.15">
      <c r="D50" s="4" t="s">
        <v>6</v>
      </c>
      <c r="E50" s="5">
        <v>81622</v>
      </c>
      <c r="F50" s="5">
        <v>94624</v>
      </c>
      <c r="G50" s="5">
        <v>95378</v>
      </c>
      <c r="H50" s="5">
        <v>90869</v>
      </c>
      <c r="I50" s="5">
        <v>70779</v>
      </c>
      <c r="J50" s="5">
        <v>104646</v>
      </c>
      <c r="K50" s="5">
        <v>107361</v>
      </c>
      <c r="L50" s="5">
        <v>93008</v>
      </c>
      <c r="M50" s="5">
        <v>111506</v>
      </c>
      <c r="N50" s="163">
        <v>116658</v>
      </c>
      <c r="O50" s="163">
        <v>120932</v>
      </c>
    </row>
    <row r="51" spans="4:15" ht="15" x14ac:dyDescent="0.15">
      <c r="D51" s="4" t="s">
        <v>7</v>
      </c>
      <c r="E51" s="160">
        <v>146140</v>
      </c>
      <c r="F51" s="5">
        <v>156966</v>
      </c>
      <c r="G51" s="5">
        <v>73837.957999999999</v>
      </c>
      <c r="H51" s="5">
        <v>85538.41399999999</v>
      </c>
      <c r="I51" s="5">
        <v>132483.304</v>
      </c>
      <c r="J51" s="5">
        <v>130549.68299999999</v>
      </c>
      <c r="K51" s="5">
        <v>147147.70699999999</v>
      </c>
      <c r="L51" s="5">
        <v>108615.38499999999</v>
      </c>
      <c r="M51" s="5">
        <v>152574.66399999999</v>
      </c>
      <c r="N51" s="163">
        <v>68451.516000000003</v>
      </c>
      <c r="O51" s="163">
        <v>183607.87</v>
      </c>
    </row>
    <row r="52" spans="4:15" ht="15" x14ac:dyDescent="0.15">
      <c r="D52" s="4" t="s">
        <v>8</v>
      </c>
      <c r="E52" s="5">
        <v>440.88499999999999</v>
      </c>
      <c r="F52" s="5">
        <v>573.19900000000007</v>
      </c>
      <c r="G52" s="5">
        <v>568.76499999999999</v>
      </c>
      <c r="H52" s="5">
        <v>912.17599999999993</v>
      </c>
      <c r="I52" s="5">
        <v>1628.501</v>
      </c>
      <c r="J52" s="5">
        <v>1196.4059999999999</v>
      </c>
      <c r="K52" s="5">
        <v>934.85501999999997</v>
      </c>
      <c r="L52" s="5">
        <v>58.21</v>
      </c>
      <c r="M52" s="5">
        <v>54.1</v>
      </c>
      <c r="N52" s="163">
        <v>53</v>
      </c>
      <c r="O52" s="163">
        <v>0</v>
      </c>
    </row>
    <row r="53" spans="4:15" ht="15" x14ac:dyDescent="0.15">
      <c r="D53" s="4" t="s">
        <v>9</v>
      </c>
      <c r="E53" s="5">
        <v>23088.271927649999</v>
      </c>
      <c r="F53" s="5">
        <v>24318.4716477</v>
      </c>
      <c r="G53" s="5">
        <v>27600.507658790004</v>
      </c>
      <c r="H53" s="5">
        <v>26683.28461382</v>
      </c>
      <c r="I53" s="5">
        <v>27750.532609040001</v>
      </c>
      <c r="J53" s="5">
        <v>32859.368810644912</v>
      </c>
      <c r="K53" s="5">
        <v>29755.435911845692</v>
      </c>
      <c r="L53" s="5">
        <v>31852.527997486417</v>
      </c>
      <c r="M53" s="5">
        <v>29306.177449146784</v>
      </c>
      <c r="N53" s="163">
        <v>29391.22653909299</v>
      </c>
      <c r="O53" s="163">
        <v>29539.878598505693</v>
      </c>
    </row>
    <row r="54" spans="4:15" ht="15" x14ac:dyDescent="0.15">
      <c r="D54" s="4" t="s">
        <v>10</v>
      </c>
      <c r="E54" s="5">
        <v>13395</v>
      </c>
      <c r="F54" s="5">
        <v>19116</v>
      </c>
      <c r="G54" s="5">
        <v>16649</v>
      </c>
      <c r="H54" s="5">
        <v>17055</v>
      </c>
      <c r="I54" s="5">
        <v>4566</v>
      </c>
      <c r="J54" s="5">
        <v>22194</v>
      </c>
      <c r="K54" s="5">
        <v>22341</v>
      </c>
      <c r="L54" s="5">
        <v>13827</v>
      </c>
      <c r="M54" s="5">
        <v>22861</v>
      </c>
      <c r="N54" s="163">
        <v>24259</v>
      </c>
      <c r="O54" s="163">
        <v>23713</v>
      </c>
    </row>
    <row r="55" spans="4:15" ht="15" x14ac:dyDescent="0.15">
      <c r="D55" s="4" t="s">
        <v>11</v>
      </c>
      <c r="E55" s="5">
        <v>136082.22201338079</v>
      </c>
      <c r="F55" s="5">
        <v>163354.91668321943</v>
      </c>
      <c r="G55" s="5">
        <v>179256.60067791425</v>
      </c>
      <c r="H55" s="5">
        <v>165231.8572424592</v>
      </c>
      <c r="I55" s="5">
        <v>94691.517545182316</v>
      </c>
      <c r="J55" s="5">
        <v>190948.58221938685</v>
      </c>
      <c r="K55" s="5">
        <v>180820.73557715554</v>
      </c>
      <c r="L55" s="5">
        <v>132751.42403552099</v>
      </c>
      <c r="M55" s="5">
        <v>160198.58750826295</v>
      </c>
      <c r="N55" s="163">
        <v>162272.5100861438</v>
      </c>
      <c r="O55" s="163">
        <v>0</v>
      </c>
    </row>
    <row r="56" spans="4:15" ht="15" x14ac:dyDescent="0.15">
      <c r="D56" s="4" t="s">
        <v>12</v>
      </c>
      <c r="E56" s="160">
        <v>1350</v>
      </c>
      <c r="F56" s="160">
        <v>1741</v>
      </c>
      <c r="G56" s="160">
        <v>2159</v>
      </c>
      <c r="H56" s="160">
        <v>1854</v>
      </c>
      <c r="I56" s="160">
        <v>1383</v>
      </c>
      <c r="J56" s="160">
        <v>2239</v>
      </c>
      <c r="K56" s="160">
        <v>1546</v>
      </c>
      <c r="L56" s="160">
        <v>1662</v>
      </c>
      <c r="M56" s="160">
        <v>1946</v>
      </c>
      <c r="N56" s="174">
        <v>1946</v>
      </c>
      <c r="O56" s="163">
        <v>0</v>
      </c>
    </row>
    <row r="57" spans="4:15" ht="15" x14ac:dyDescent="0.15">
      <c r="D57" s="4" t="s">
        <v>13</v>
      </c>
      <c r="E57" s="5">
        <v>1271</v>
      </c>
      <c r="F57" s="5">
        <v>1283</v>
      </c>
      <c r="G57" s="5">
        <v>1698</v>
      </c>
      <c r="H57" s="5">
        <v>1884</v>
      </c>
      <c r="I57" s="5">
        <v>1921</v>
      </c>
      <c r="J57" s="5">
        <v>2056</v>
      </c>
      <c r="K57" s="5">
        <v>2161</v>
      </c>
      <c r="L57" s="5">
        <v>2267</v>
      </c>
      <c r="M57" s="5">
        <v>2170</v>
      </c>
      <c r="N57" s="163">
        <v>2424</v>
      </c>
      <c r="O57" s="163">
        <v>0</v>
      </c>
    </row>
    <row r="58" spans="4:15" ht="15" x14ac:dyDescent="0.15">
      <c r="D58" s="4" t="s">
        <v>14</v>
      </c>
      <c r="E58" s="5">
        <v>174847</v>
      </c>
      <c r="F58" s="5">
        <v>202016</v>
      </c>
      <c r="G58" s="5">
        <v>242245</v>
      </c>
      <c r="H58" s="5">
        <v>299302</v>
      </c>
      <c r="I58" s="5">
        <v>239285</v>
      </c>
      <c r="J58" s="5">
        <v>334372</v>
      </c>
      <c r="K58" s="5">
        <v>373509</v>
      </c>
      <c r="L58" s="5">
        <v>363103</v>
      </c>
      <c r="M58" s="5">
        <v>382983</v>
      </c>
      <c r="N58" s="163">
        <v>391702</v>
      </c>
      <c r="O58" s="163">
        <v>0</v>
      </c>
    </row>
    <row r="59" spans="4:15" ht="15" x14ac:dyDescent="0.15">
      <c r="D59" s="4" t="s">
        <v>15</v>
      </c>
      <c r="E59" s="160">
        <v>4370</v>
      </c>
      <c r="F59" s="160">
        <v>4910</v>
      </c>
      <c r="G59" s="160">
        <v>7964</v>
      </c>
      <c r="H59" s="160">
        <v>9891</v>
      </c>
      <c r="I59" s="160">
        <v>8688</v>
      </c>
      <c r="J59" s="160">
        <v>8576</v>
      </c>
      <c r="K59" s="160">
        <v>8222</v>
      </c>
      <c r="L59" s="160">
        <v>8736</v>
      </c>
      <c r="M59" s="160">
        <v>8996</v>
      </c>
      <c r="N59" s="174">
        <v>8996</v>
      </c>
      <c r="O59" s="163">
        <v>0</v>
      </c>
    </row>
    <row r="60" spans="4:15" ht="15" x14ac:dyDescent="0.15">
      <c r="D60" s="4" t="s">
        <v>16</v>
      </c>
      <c r="E60" s="160">
        <v>0</v>
      </c>
      <c r="F60" s="160">
        <v>0</v>
      </c>
      <c r="G60" s="160">
        <v>0</v>
      </c>
      <c r="H60" s="160">
        <v>867</v>
      </c>
      <c r="I60" s="160">
        <v>653</v>
      </c>
      <c r="J60" s="160">
        <v>895</v>
      </c>
      <c r="K60" s="160">
        <v>782</v>
      </c>
      <c r="L60" s="160">
        <v>982</v>
      </c>
      <c r="M60" s="160">
        <v>849</v>
      </c>
      <c r="N60" s="174">
        <v>869.00731513782443</v>
      </c>
      <c r="O60" s="163">
        <v>0</v>
      </c>
    </row>
    <row r="61" spans="4:15" ht="15" x14ac:dyDescent="0.15">
      <c r="D61" s="4" t="s">
        <v>17</v>
      </c>
      <c r="E61" s="5">
        <v>73907</v>
      </c>
      <c r="F61" s="5">
        <v>84327</v>
      </c>
      <c r="G61" s="5">
        <v>75684</v>
      </c>
      <c r="H61" s="5">
        <v>63184</v>
      </c>
      <c r="I61" s="5">
        <v>43491</v>
      </c>
      <c r="J61" s="5">
        <v>97848</v>
      </c>
      <c r="K61" s="5">
        <v>97614</v>
      </c>
      <c r="L61" s="5">
        <v>77798</v>
      </c>
      <c r="M61" s="5">
        <v>84912</v>
      </c>
      <c r="N61" s="163">
        <v>96510</v>
      </c>
      <c r="O61" s="163">
        <v>124294</v>
      </c>
    </row>
    <row r="62" spans="4:15" ht="15" x14ac:dyDescent="0.15">
      <c r="D62" s="4" t="s">
        <v>18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63">
        <v>0</v>
      </c>
      <c r="O62" s="163">
        <v>0</v>
      </c>
    </row>
    <row r="63" spans="4:15" ht="15" x14ac:dyDescent="0.15">
      <c r="D63" s="4" t="s">
        <v>19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63">
        <v>0</v>
      </c>
      <c r="O63" s="163">
        <v>0</v>
      </c>
    </row>
    <row r="64" spans="4:15" ht="15" x14ac:dyDescent="0.15">
      <c r="D64" s="4" t="s">
        <v>20</v>
      </c>
      <c r="E64" s="5">
        <v>6.23</v>
      </c>
      <c r="F64" s="5">
        <v>5.67</v>
      </c>
      <c r="G64" s="5">
        <v>6.72</v>
      </c>
      <c r="H64" s="5">
        <v>9.36</v>
      </c>
      <c r="I64" s="5">
        <v>14.16</v>
      </c>
      <c r="J64" s="5">
        <v>17.34</v>
      </c>
      <c r="K64" s="5">
        <v>14.33</v>
      </c>
      <c r="L64" s="5">
        <v>10.48</v>
      </c>
      <c r="M64" s="5">
        <v>13.48</v>
      </c>
      <c r="N64" s="163">
        <v>21.78</v>
      </c>
      <c r="O64" s="163">
        <v>0</v>
      </c>
    </row>
    <row r="65" spans="4:20" ht="15" x14ac:dyDescent="0.15">
      <c r="D65" s="4" t="s">
        <v>21</v>
      </c>
      <c r="E65" s="160">
        <v>158</v>
      </c>
      <c r="F65" s="160">
        <v>213</v>
      </c>
      <c r="G65" s="160">
        <v>195.5</v>
      </c>
      <c r="H65" s="160">
        <v>236.67</v>
      </c>
      <c r="I65" s="160">
        <v>84.03</v>
      </c>
      <c r="J65" s="5">
        <v>0</v>
      </c>
      <c r="K65" s="5">
        <v>0</v>
      </c>
      <c r="L65" s="5">
        <v>0</v>
      </c>
      <c r="M65" s="5">
        <v>0</v>
      </c>
      <c r="N65" s="163">
        <v>0</v>
      </c>
      <c r="O65" s="163">
        <v>0</v>
      </c>
    </row>
    <row r="66" spans="4:20" ht="15" x14ac:dyDescent="0.15">
      <c r="D66" s="4" t="s">
        <v>22</v>
      </c>
      <c r="E66" s="160">
        <v>26656</v>
      </c>
      <c r="F66" s="160">
        <v>37051</v>
      </c>
      <c r="G66" s="160">
        <v>30604</v>
      </c>
      <c r="H66" s="160">
        <v>27528</v>
      </c>
      <c r="I66" s="160">
        <v>21536</v>
      </c>
      <c r="J66" s="160">
        <v>34009</v>
      </c>
      <c r="K66" s="160">
        <v>34411</v>
      </c>
      <c r="L66" s="160">
        <v>32151</v>
      </c>
      <c r="M66" s="160">
        <v>36864</v>
      </c>
      <c r="N66" s="163">
        <v>21838</v>
      </c>
      <c r="O66" s="163">
        <v>47780</v>
      </c>
    </row>
    <row r="67" spans="4:20" ht="15" x14ac:dyDescent="0.15">
      <c r="D67" s="4" t="s">
        <v>23</v>
      </c>
      <c r="E67" s="5">
        <v>64909</v>
      </c>
      <c r="F67" s="5">
        <v>79209</v>
      </c>
      <c r="G67" s="5">
        <v>81822</v>
      </c>
      <c r="H67" s="5">
        <v>94387</v>
      </c>
      <c r="I67" s="5">
        <v>53719</v>
      </c>
      <c r="J67" s="5">
        <v>44214</v>
      </c>
      <c r="K67" s="5">
        <v>50318</v>
      </c>
      <c r="L67" s="5">
        <v>53973</v>
      </c>
      <c r="M67" s="5">
        <v>52977</v>
      </c>
      <c r="N67" s="163">
        <v>58868</v>
      </c>
      <c r="O67" s="163">
        <v>92100</v>
      </c>
    </row>
    <row r="68" spans="4:20" ht="15" x14ac:dyDescent="0.15">
      <c r="D68" s="4" t="s">
        <v>24</v>
      </c>
      <c r="E68" s="160">
        <v>6199</v>
      </c>
      <c r="F68" s="160">
        <v>7428</v>
      </c>
      <c r="G68" s="160">
        <v>8436</v>
      </c>
      <c r="H68" s="160">
        <v>10419</v>
      </c>
      <c r="I68" s="160">
        <v>19425</v>
      </c>
      <c r="J68" s="160">
        <v>27908</v>
      </c>
      <c r="K68" s="160">
        <v>22564</v>
      </c>
      <c r="L68" s="160">
        <v>26134</v>
      </c>
      <c r="M68" s="160">
        <v>25997</v>
      </c>
      <c r="N68" s="174">
        <v>25997</v>
      </c>
      <c r="O68" s="163">
        <v>0</v>
      </c>
    </row>
    <row r="69" spans="4:20" ht="15" x14ac:dyDescent="0.15">
      <c r="D69" s="4" t="s">
        <v>25</v>
      </c>
      <c r="E69" s="5">
        <v>6990.6338363794057</v>
      </c>
      <c r="F69" s="5">
        <v>9719.977994348621</v>
      </c>
      <c r="G69" s="5">
        <v>9166.5381852090377</v>
      </c>
      <c r="H69" s="5">
        <v>9761.8803106153737</v>
      </c>
      <c r="I69" s="5">
        <v>4184.9832345848336</v>
      </c>
      <c r="J69" s="5">
        <v>4119.8124663685603</v>
      </c>
      <c r="K69" s="5">
        <v>3863.9832624084079</v>
      </c>
      <c r="L69" s="5">
        <v>5985.1675582291564</v>
      </c>
      <c r="M69" s="5">
        <v>3956.0250863477067</v>
      </c>
      <c r="N69" s="163">
        <v>2875.0953187277401</v>
      </c>
      <c r="O69" s="163">
        <v>3001.1648879397358</v>
      </c>
    </row>
    <row r="70" spans="4:20" ht="15" x14ac:dyDescent="0.15">
      <c r="D70" s="4" t="s">
        <v>26</v>
      </c>
      <c r="E70" s="160">
        <v>359.78799351036901</v>
      </c>
      <c r="F70" s="160">
        <v>700.69</v>
      </c>
      <c r="G70" s="160">
        <v>798.35043667999992</v>
      </c>
      <c r="H70" s="171">
        <f>G70+($G$70*($K$70/$G$70-1)/4)</f>
        <v>755.90532751000001</v>
      </c>
      <c r="I70" s="171">
        <f>H70+($G$70*($K$70/$G$70-1)/4)</f>
        <v>713.46021833999998</v>
      </c>
      <c r="J70" s="171">
        <f>I70+($G$70*($K$70/$G$70-1)/4)</f>
        <v>671.01510916999996</v>
      </c>
      <c r="K70" s="160">
        <v>628.57000000000005</v>
      </c>
      <c r="L70" s="160">
        <v>619.70000000000005</v>
      </c>
      <c r="M70" s="160">
        <v>112.8</v>
      </c>
      <c r="N70" s="186">
        <v>328</v>
      </c>
      <c r="O70" s="163">
        <v>0</v>
      </c>
    </row>
    <row r="71" spans="4:20" ht="15" x14ac:dyDescent="0.15">
      <c r="D71" s="4" t="s">
        <v>27</v>
      </c>
      <c r="E71" s="5">
        <v>132646</v>
      </c>
      <c r="F71" s="5">
        <v>179681</v>
      </c>
      <c r="G71" s="5">
        <v>121443</v>
      </c>
      <c r="H71" s="5">
        <v>67558</v>
      </c>
      <c r="I71" s="5">
        <v>231161</v>
      </c>
      <c r="J71" s="5">
        <v>109560</v>
      </c>
      <c r="K71" s="5">
        <v>122661</v>
      </c>
      <c r="L71" s="5">
        <v>128325</v>
      </c>
      <c r="M71" s="5">
        <v>133419</v>
      </c>
      <c r="N71" s="163">
        <v>152650</v>
      </c>
      <c r="O71" s="163">
        <v>0</v>
      </c>
    </row>
    <row r="72" spans="4:20" ht="15" x14ac:dyDescent="0.15">
      <c r="D72" s="4" t="s">
        <v>28</v>
      </c>
      <c r="E72" s="160">
        <v>394524</v>
      </c>
      <c r="F72" s="160">
        <v>461956</v>
      </c>
      <c r="G72" s="160">
        <v>559714</v>
      </c>
      <c r="H72" s="160">
        <v>2858</v>
      </c>
      <c r="I72" s="160">
        <v>269</v>
      </c>
      <c r="J72" s="160">
        <v>667</v>
      </c>
      <c r="K72" s="160">
        <v>735</v>
      </c>
      <c r="L72" s="160">
        <v>62</v>
      </c>
      <c r="M72" s="160">
        <v>659</v>
      </c>
      <c r="N72" s="163">
        <v>-294.5</v>
      </c>
      <c r="O72" s="163">
        <v>0</v>
      </c>
      <c r="Q72" s="33"/>
      <c r="R72" s="33"/>
      <c r="S72" s="33"/>
      <c r="T72" s="33"/>
    </row>
    <row r="73" spans="4:20" ht="15" x14ac:dyDescent="0.15">
      <c r="D73" s="4" t="s">
        <v>29</v>
      </c>
      <c r="E73" s="160">
        <v>7732</v>
      </c>
      <c r="F73" s="160">
        <v>8638</v>
      </c>
      <c r="G73" s="160">
        <v>10804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63">
        <v>0</v>
      </c>
      <c r="O73" s="163">
        <v>0</v>
      </c>
    </row>
    <row r="74" spans="4:20" ht="15" x14ac:dyDescent="0.15">
      <c r="D74" s="4" t="s">
        <v>30</v>
      </c>
      <c r="E74" s="5">
        <v>895.83</v>
      </c>
      <c r="F74" s="5">
        <v>2443.018</v>
      </c>
      <c r="G74" s="5">
        <v>1495.94</v>
      </c>
      <c r="H74" s="5">
        <v>1170.9270000000001</v>
      </c>
      <c r="I74" s="5">
        <v>2338.3229999999999</v>
      </c>
      <c r="J74" s="5">
        <v>1621</v>
      </c>
      <c r="K74" s="5">
        <v>1590</v>
      </c>
      <c r="L74" s="5">
        <v>2271</v>
      </c>
      <c r="M74" s="5">
        <v>1714</v>
      </c>
      <c r="N74" s="163">
        <v>2078</v>
      </c>
      <c r="O74" s="163">
        <v>0</v>
      </c>
    </row>
    <row r="75" spans="4:20" ht="15" x14ac:dyDescent="0.15">
      <c r="D75" s="7" t="s">
        <v>180</v>
      </c>
      <c r="E75" s="200">
        <v>93936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194">
        <v>0</v>
      </c>
      <c r="O75" s="194">
        <v>0</v>
      </c>
    </row>
    <row r="79" spans="4:20" ht="18.75" x14ac:dyDescent="0.15">
      <c r="D79" s="176" t="s">
        <v>173</v>
      </c>
      <c r="E79" s="177"/>
      <c r="F79" s="177"/>
      <c r="G79" s="177"/>
      <c r="H79" s="177"/>
      <c r="I79" s="177"/>
      <c r="J79" s="177"/>
      <c r="K79" s="177"/>
      <c r="L79" s="177"/>
      <c r="M79" s="203" t="s">
        <v>371</v>
      </c>
      <c r="N79" s="178"/>
      <c r="O79" s="178"/>
    </row>
    <row r="80" spans="4:20" ht="15" x14ac:dyDescent="0.15">
      <c r="D80" s="2">
        <v>128</v>
      </c>
      <c r="E80" s="3">
        <v>2004</v>
      </c>
      <c r="F80" s="3">
        <f t="shared" ref="F80:O80" si="2">E80+1</f>
        <v>2005</v>
      </c>
      <c r="G80" s="3">
        <f t="shared" si="2"/>
        <v>2006</v>
      </c>
      <c r="H80" s="3">
        <f t="shared" si="2"/>
        <v>2007</v>
      </c>
      <c r="I80" s="3">
        <f t="shared" si="2"/>
        <v>2008</v>
      </c>
      <c r="J80" s="3">
        <f t="shared" si="2"/>
        <v>2009</v>
      </c>
      <c r="K80" s="3">
        <f t="shared" si="2"/>
        <v>2010</v>
      </c>
      <c r="L80" s="3">
        <f t="shared" si="2"/>
        <v>2011</v>
      </c>
      <c r="M80" s="3">
        <f t="shared" si="2"/>
        <v>2012</v>
      </c>
      <c r="N80" s="161">
        <f t="shared" si="2"/>
        <v>2013</v>
      </c>
      <c r="O80" s="161">
        <f t="shared" si="2"/>
        <v>2014</v>
      </c>
    </row>
    <row r="81" spans="4:15" ht="15" x14ac:dyDescent="0.15">
      <c r="D81" s="4" t="s">
        <v>0</v>
      </c>
      <c r="E81" s="160">
        <v>3323</v>
      </c>
      <c r="F81" s="160">
        <v>3435</v>
      </c>
      <c r="G81" s="160">
        <v>3970</v>
      </c>
      <c r="H81" s="160">
        <v>4937</v>
      </c>
      <c r="I81" s="160">
        <v>5460</v>
      </c>
      <c r="J81" s="160">
        <v>5758</v>
      </c>
      <c r="K81" s="160">
        <v>5781</v>
      </c>
      <c r="L81" s="160">
        <v>6618</v>
      </c>
      <c r="M81" s="160">
        <v>6346</v>
      </c>
      <c r="N81" s="186">
        <v>6343</v>
      </c>
      <c r="O81" s="163">
        <v>0</v>
      </c>
    </row>
    <row r="82" spans="4:15" ht="15" x14ac:dyDescent="0.15">
      <c r="D82" s="4" t="s">
        <v>1</v>
      </c>
      <c r="E82" s="5">
        <v>8375.6100790199998</v>
      </c>
      <c r="F82" s="5">
        <v>9974.8775268999998</v>
      </c>
      <c r="G82" s="5">
        <v>12890.521562340002</v>
      </c>
      <c r="H82" s="5">
        <v>12842.20005231</v>
      </c>
      <c r="I82" s="5">
        <v>15254.273423369999</v>
      </c>
      <c r="J82" s="5">
        <v>13294.312439429998</v>
      </c>
      <c r="K82" s="5">
        <v>12484.192076920001</v>
      </c>
      <c r="L82" s="5">
        <v>15589.2140229</v>
      </c>
      <c r="M82" s="5">
        <v>17735.080958959999</v>
      </c>
      <c r="N82" s="163">
        <v>17887.858121630001</v>
      </c>
      <c r="O82" s="163">
        <v>17491.646359369999</v>
      </c>
    </row>
    <row r="83" spans="4:15" ht="15" x14ac:dyDescent="0.15">
      <c r="D83" s="4" t="s">
        <v>2</v>
      </c>
      <c r="E83" s="171"/>
      <c r="F83" s="171"/>
      <c r="G83" s="171"/>
      <c r="H83" s="160">
        <v>74</v>
      </c>
      <c r="I83" s="160">
        <v>88</v>
      </c>
      <c r="J83" s="160">
        <v>86</v>
      </c>
      <c r="K83" s="160">
        <v>96</v>
      </c>
      <c r="L83" s="160">
        <v>95</v>
      </c>
      <c r="M83" s="160">
        <v>102</v>
      </c>
      <c r="N83" s="186">
        <v>117</v>
      </c>
      <c r="O83" s="163">
        <v>0</v>
      </c>
    </row>
    <row r="84" spans="4:15" ht="15" x14ac:dyDescent="0.15">
      <c r="D84" s="4" t="s">
        <v>3</v>
      </c>
      <c r="E84" s="5">
        <v>36430</v>
      </c>
      <c r="F84" s="5">
        <v>30297</v>
      </c>
      <c r="G84" s="5">
        <v>32286</v>
      </c>
      <c r="H84" s="5">
        <v>30731</v>
      </c>
      <c r="I84" s="5">
        <v>33049</v>
      </c>
      <c r="J84" s="5">
        <v>30204.588</v>
      </c>
      <c r="K84" s="5">
        <v>27318.312999999998</v>
      </c>
      <c r="L84" s="5">
        <v>29225.643</v>
      </c>
      <c r="M84" s="5">
        <v>27380.581999999999</v>
      </c>
      <c r="N84" s="163">
        <v>29518.018</v>
      </c>
      <c r="O84" s="163">
        <v>30200.847677000002</v>
      </c>
    </row>
    <row r="85" spans="4:15" ht="15" x14ac:dyDescent="0.15">
      <c r="D85" s="4" t="s">
        <v>4</v>
      </c>
      <c r="E85" s="160">
        <v>109.5</v>
      </c>
      <c r="F85" s="160">
        <v>106.9</v>
      </c>
      <c r="G85" s="160">
        <v>108.4</v>
      </c>
      <c r="H85" s="160">
        <v>126.1</v>
      </c>
      <c r="I85" s="160">
        <v>215</v>
      </c>
      <c r="J85" s="160">
        <v>210</v>
      </c>
      <c r="K85" s="160">
        <v>224</v>
      </c>
      <c r="L85" s="160">
        <v>285</v>
      </c>
      <c r="M85" s="160">
        <v>362</v>
      </c>
      <c r="N85" s="186">
        <v>399</v>
      </c>
      <c r="O85" s="163">
        <v>0</v>
      </c>
    </row>
    <row r="86" spans="4:15" ht="15" x14ac:dyDescent="0.15">
      <c r="D86" s="4" t="s">
        <v>5</v>
      </c>
      <c r="E86" s="5">
        <v>23443</v>
      </c>
      <c r="F86" s="5">
        <v>19730</v>
      </c>
      <c r="G86" s="5">
        <v>18601</v>
      </c>
      <c r="H86" s="5">
        <v>22151</v>
      </c>
      <c r="I86" s="5">
        <v>25952</v>
      </c>
      <c r="J86" s="5">
        <v>29536</v>
      </c>
      <c r="K86" s="5">
        <v>32504</v>
      </c>
      <c r="L86" s="5">
        <v>42071</v>
      </c>
      <c r="M86" s="5">
        <v>46196</v>
      </c>
      <c r="N86" s="163">
        <v>51062</v>
      </c>
      <c r="O86" s="163">
        <v>57947</v>
      </c>
    </row>
    <row r="87" spans="4:15" ht="15" x14ac:dyDescent="0.15">
      <c r="D87" s="4" t="s">
        <v>6</v>
      </c>
      <c r="E87" s="5">
        <v>64418</v>
      </c>
      <c r="F87" s="5">
        <v>64007</v>
      </c>
      <c r="G87" s="5">
        <v>66462</v>
      </c>
      <c r="H87" s="5">
        <v>66161</v>
      </c>
      <c r="I87" s="5">
        <v>71876</v>
      </c>
      <c r="J87" s="5">
        <v>71195</v>
      </c>
      <c r="K87" s="5">
        <v>71915</v>
      </c>
      <c r="L87" s="5">
        <v>84970</v>
      </c>
      <c r="M87" s="5">
        <v>75745</v>
      </c>
      <c r="N87" s="163">
        <v>79417</v>
      </c>
      <c r="O87" s="163">
        <v>84413</v>
      </c>
    </row>
    <row r="88" spans="4:15" ht="15" x14ac:dyDescent="0.15">
      <c r="D88" s="4" t="s">
        <v>7</v>
      </c>
      <c r="E88" s="160">
        <v>46453</v>
      </c>
      <c r="F88" s="5">
        <v>51282</v>
      </c>
      <c r="G88" s="5">
        <v>60506.614000000001</v>
      </c>
      <c r="H88" s="5">
        <v>67996.142999999996</v>
      </c>
      <c r="I88" s="5">
        <v>68865.63</v>
      </c>
      <c r="J88" s="5">
        <v>68594.212</v>
      </c>
      <c r="K88" s="5">
        <v>75554.653999999995</v>
      </c>
      <c r="L88" s="5">
        <v>84578.744999999995</v>
      </c>
      <c r="M88" s="5">
        <v>89361.274000000005</v>
      </c>
      <c r="N88" s="163">
        <v>111120.72500000001</v>
      </c>
      <c r="O88" s="163">
        <v>127272.645</v>
      </c>
    </row>
    <row r="89" spans="4:15" ht="15" x14ac:dyDescent="0.15">
      <c r="D89" s="4" t="s">
        <v>8</v>
      </c>
      <c r="E89" s="5">
        <v>110.9</v>
      </c>
      <c r="F89" s="5">
        <v>190.9</v>
      </c>
      <c r="G89" s="5">
        <v>317.89999999999998</v>
      </c>
      <c r="H89" s="5">
        <v>633.11699999999996</v>
      </c>
      <c r="I89" s="5">
        <v>1435.674</v>
      </c>
      <c r="J89" s="5">
        <v>1063.2</v>
      </c>
      <c r="K89" s="5">
        <v>699.40301999999997</v>
      </c>
      <c r="L89" s="5">
        <v>42.84</v>
      </c>
      <c r="M89" s="5">
        <v>58</v>
      </c>
      <c r="N89" s="163">
        <v>39.799999999999997</v>
      </c>
      <c r="O89" s="163">
        <v>0</v>
      </c>
    </row>
    <row r="90" spans="4:15" ht="15" x14ac:dyDescent="0.15">
      <c r="D90" s="4" t="s">
        <v>9</v>
      </c>
      <c r="E90" s="5">
        <v>16130.68033918</v>
      </c>
      <c r="F90" s="5">
        <v>16546.81132483</v>
      </c>
      <c r="G90" s="5">
        <v>20278.324535620002</v>
      </c>
      <c r="H90" s="5">
        <v>23080.218352529999</v>
      </c>
      <c r="I90" s="5">
        <v>25833.77732397</v>
      </c>
      <c r="J90" s="5">
        <v>24966.452037958908</v>
      </c>
      <c r="K90" s="5">
        <v>25972.463904935696</v>
      </c>
      <c r="L90" s="5">
        <v>24540.203698846421</v>
      </c>
      <c r="M90" s="5">
        <v>27450.804430476783</v>
      </c>
      <c r="N90" s="163">
        <v>23814.598247862992</v>
      </c>
      <c r="O90" s="163">
        <v>26935.507050738393</v>
      </c>
    </row>
    <row r="91" spans="4:15" ht="15" x14ac:dyDescent="0.15">
      <c r="D91" s="4" t="s">
        <v>10</v>
      </c>
      <c r="E91" s="5">
        <v>8490</v>
      </c>
      <c r="F91" s="5">
        <v>9152</v>
      </c>
      <c r="G91" s="5">
        <v>10289</v>
      </c>
      <c r="H91" s="5">
        <v>10983</v>
      </c>
      <c r="I91" s="5">
        <v>12265</v>
      </c>
      <c r="J91" s="5">
        <v>12506</v>
      </c>
      <c r="K91" s="5">
        <v>14331</v>
      </c>
      <c r="L91" s="5">
        <v>14829</v>
      </c>
      <c r="M91" s="5">
        <v>15931</v>
      </c>
      <c r="N91" s="163">
        <v>16730</v>
      </c>
      <c r="O91" s="163">
        <v>17273</v>
      </c>
    </row>
    <row r="92" spans="4:15" ht="15" x14ac:dyDescent="0.15">
      <c r="D92" s="4" t="s">
        <v>11</v>
      </c>
      <c r="E92" s="5">
        <v>62570.846170081888</v>
      </c>
      <c r="F92" s="5">
        <v>68617.431558218799</v>
      </c>
      <c r="G92" s="5">
        <v>75497.971158782821</v>
      </c>
      <c r="H92" s="5">
        <v>83149.3026963132</v>
      </c>
      <c r="I92" s="5">
        <v>93996.023591895268</v>
      </c>
      <c r="J92" s="5">
        <v>87555.977804740134</v>
      </c>
      <c r="K92" s="5">
        <v>92751.768952209415</v>
      </c>
      <c r="L92" s="5">
        <v>116438.19731261993</v>
      </c>
      <c r="M92" s="5">
        <v>119549.54126843224</v>
      </c>
      <c r="N92" s="163">
        <v>108006.77245420303</v>
      </c>
      <c r="O92" s="163">
        <v>0</v>
      </c>
    </row>
    <row r="93" spans="4:15" ht="15" x14ac:dyDescent="0.15">
      <c r="D93" s="4" t="s">
        <v>12</v>
      </c>
      <c r="E93" s="160">
        <v>875</v>
      </c>
      <c r="F93" s="160">
        <v>964</v>
      </c>
      <c r="G93" s="160">
        <v>1128</v>
      </c>
      <c r="H93" s="160">
        <v>1110</v>
      </c>
      <c r="I93" s="160">
        <v>1233</v>
      </c>
      <c r="J93" s="160">
        <v>1613</v>
      </c>
      <c r="K93" s="160">
        <v>1692</v>
      </c>
      <c r="L93" s="160">
        <v>1955</v>
      </c>
      <c r="M93" s="160">
        <v>2114</v>
      </c>
      <c r="N93" s="186">
        <v>1750</v>
      </c>
      <c r="O93" s="163">
        <v>0</v>
      </c>
    </row>
    <row r="94" spans="4:15" ht="15" x14ac:dyDescent="0.15">
      <c r="D94" s="4" t="s">
        <v>13</v>
      </c>
      <c r="E94" s="5">
        <v>260</v>
      </c>
      <c r="F94" s="5">
        <v>315</v>
      </c>
      <c r="G94" s="5">
        <v>421</v>
      </c>
      <c r="H94" s="5">
        <v>637</v>
      </c>
      <c r="I94" s="5">
        <v>683</v>
      </c>
      <c r="J94" s="5">
        <v>931</v>
      </c>
      <c r="K94" s="5">
        <v>1038</v>
      </c>
      <c r="L94" s="5">
        <v>1299</v>
      </c>
      <c r="M94" s="5">
        <v>1421</v>
      </c>
      <c r="N94" s="163">
        <v>1564</v>
      </c>
      <c r="O94" s="163">
        <v>0</v>
      </c>
    </row>
    <row r="95" spans="4:15" ht="15" x14ac:dyDescent="0.15">
      <c r="D95" s="4" t="s">
        <v>14</v>
      </c>
      <c r="E95" s="160">
        <v>174847</v>
      </c>
      <c r="F95" s="160">
        <v>202016</v>
      </c>
      <c r="G95" s="160">
        <v>242245</v>
      </c>
      <c r="H95" s="160">
        <v>299302</v>
      </c>
      <c r="I95" s="160">
        <v>239285</v>
      </c>
      <c r="J95" s="160">
        <v>334372</v>
      </c>
      <c r="K95" s="160">
        <v>373509</v>
      </c>
      <c r="L95" s="160">
        <v>363103</v>
      </c>
      <c r="M95" s="160">
        <v>390262</v>
      </c>
      <c r="N95" s="186">
        <v>369134</v>
      </c>
      <c r="O95" s="163">
        <v>0</v>
      </c>
    </row>
    <row r="96" spans="4:15" ht="15" x14ac:dyDescent="0.15">
      <c r="D96" s="4" t="s">
        <v>15</v>
      </c>
      <c r="E96" s="160">
        <v>4370</v>
      </c>
      <c r="F96" s="160">
        <v>4910</v>
      </c>
      <c r="G96" s="160">
        <v>7964</v>
      </c>
      <c r="H96" s="160">
        <v>9891</v>
      </c>
      <c r="I96" s="160">
        <v>8688</v>
      </c>
      <c r="J96" s="160">
        <v>8576</v>
      </c>
      <c r="K96" s="160">
        <v>8222</v>
      </c>
      <c r="L96" s="160">
        <v>8736</v>
      </c>
      <c r="M96" s="160">
        <v>8996</v>
      </c>
      <c r="N96" s="186">
        <v>8923</v>
      </c>
      <c r="O96" s="163">
        <v>0</v>
      </c>
    </row>
    <row r="97" spans="4:15" ht="15" x14ac:dyDescent="0.15">
      <c r="D97" s="4" t="s">
        <v>16</v>
      </c>
      <c r="E97" s="160">
        <v>0</v>
      </c>
      <c r="F97" s="160">
        <v>0</v>
      </c>
      <c r="G97" s="160">
        <v>0</v>
      </c>
      <c r="H97" s="160">
        <v>805</v>
      </c>
      <c r="I97" s="160">
        <v>961</v>
      </c>
      <c r="J97" s="160">
        <v>1074</v>
      </c>
      <c r="K97" s="160">
        <v>897</v>
      </c>
      <c r="L97" s="160">
        <v>1116</v>
      </c>
      <c r="M97" s="160">
        <v>740</v>
      </c>
      <c r="N97" s="186">
        <v>761</v>
      </c>
      <c r="O97" s="163">
        <v>0</v>
      </c>
    </row>
    <row r="98" spans="4:15" ht="15" x14ac:dyDescent="0.15">
      <c r="D98" s="4" t="s">
        <v>17</v>
      </c>
      <c r="E98" s="5">
        <v>34241</v>
      </c>
      <c r="F98" s="5">
        <v>43131</v>
      </c>
      <c r="G98" s="5">
        <v>57381</v>
      </c>
      <c r="H98" s="5">
        <v>73429</v>
      </c>
      <c r="I98" s="5">
        <v>66127</v>
      </c>
      <c r="J98" s="5">
        <v>56734</v>
      </c>
      <c r="K98" s="5">
        <v>65430</v>
      </c>
      <c r="L98" s="5">
        <v>75251</v>
      </c>
      <c r="M98" s="5">
        <v>74899</v>
      </c>
      <c r="N98" s="163">
        <v>66582</v>
      </c>
      <c r="O98" s="163">
        <v>64327</v>
      </c>
    </row>
    <row r="99" spans="4:15" ht="15" x14ac:dyDescent="0.15">
      <c r="D99" s="4" t="s">
        <v>18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63">
        <v>0</v>
      </c>
      <c r="O99" s="163">
        <v>0</v>
      </c>
    </row>
    <row r="100" spans="4:15" ht="15" x14ac:dyDescent="0.15">
      <c r="D100" s="4" t="s">
        <v>19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160">
        <v>944</v>
      </c>
      <c r="N100" s="186">
        <v>719</v>
      </c>
      <c r="O100" s="163">
        <v>0</v>
      </c>
    </row>
    <row r="101" spans="4:15" ht="15" x14ac:dyDescent="0.15">
      <c r="D101" s="4" t="s">
        <v>20</v>
      </c>
      <c r="E101" s="5">
        <v>6.6</v>
      </c>
      <c r="F101" s="5">
        <v>5.43</v>
      </c>
      <c r="G101" s="5">
        <v>6.57</v>
      </c>
      <c r="H101" s="5">
        <v>8.17</v>
      </c>
      <c r="I101" s="5">
        <v>13.67</v>
      </c>
      <c r="J101" s="5">
        <v>18.920000000000002</v>
      </c>
      <c r="K101" s="5">
        <v>14.37</v>
      </c>
      <c r="L101" s="5">
        <v>10.48</v>
      </c>
      <c r="M101" s="5">
        <v>13.48</v>
      </c>
      <c r="N101" s="163">
        <v>21.77</v>
      </c>
      <c r="O101" s="163">
        <v>0</v>
      </c>
    </row>
    <row r="102" spans="4:15" ht="15" x14ac:dyDescent="0.15">
      <c r="D102" s="4" t="s">
        <v>21</v>
      </c>
      <c r="E102" s="160">
        <v>14.56</v>
      </c>
      <c r="F102" s="5">
        <v>23.7</v>
      </c>
      <c r="G102" s="5">
        <v>39.299999999999997</v>
      </c>
      <c r="H102" s="5">
        <v>67.2</v>
      </c>
      <c r="I102" s="5">
        <v>56.2</v>
      </c>
      <c r="J102" s="5">
        <v>73.400000000000006</v>
      </c>
      <c r="K102" s="5">
        <v>109.4</v>
      </c>
      <c r="L102" s="5">
        <v>118.7</v>
      </c>
      <c r="M102" s="5">
        <v>146.69999999999999</v>
      </c>
      <c r="N102" s="163">
        <v>139.80000000000001</v>
      </c>
      <c r="O102" s="163">
        <v>157.30000000000001</v>
      </c>
    </row>
    <row r="103" spans="4:15" ht="15" x14ac:dyDescent="0.15">
      <c r="D103" s="4" t="s">
        <v>22</v>
      </c>
      <c r="E103" s="160">
        <v>17955</v>
      </c>
      <c r="F103" s="160">
        <v>17661</v>
      </c>
      <c r="G103" s="160">
        <v>20943</v>
      </c>
      <c r="H103" s="160">
        <v>22278</v>
      </c>
      <c r="I103" s="160">
        <v>22284</v>
      </c>
      <c r="J103" s="160">
        <v>21575</v>
      </c>
      <c r="K103" s="160">
        <v>24301</v>
      </c>
      <c r="L103" s="160">
        <v>24067</v>
      </c>
      <c r="M103" s="160">
        <v>25205</v>
      </c>
      <c r="N103" s="163">
        <v>22663</v>
      </c>
      <c r="O103" s="163">
        <v>24348</v>
      </c>
    </row>
    <row r="104" spans="4:15" ht="15" x14ac:dyDescent="0.15">
      <c r="D104" s="4" t="s">
        <v>23</v>
      </c>
      <c r="E104" s="5">
        <v>23025</v>
      </c>
      <c r="F104" s="5">
        <v>26884</v>
      </c>
      <c r="G104" s="5">
        <v>35223</v>
      </c>
      <c r="H104" s="5">
        <v>55526</v>
      </c>
      <c r="I104" s="5">
        <v>54047</v>
      </c>
      <c r="J104" s="5">
        <v>33663</v>
      </c>
      <c r="K104" s="5">
        <v>39987</v>
      </c>
      <c r="L104" s="5">
        <v>39740</v>
      </c>
      <c r="M104" s="5">
        <v>43426</v>
      </c>
      <c r="N104" s="163">
        <v>44567</v>
      </c>
      <c r="O104" s="163">
        <v>46127</v>
      </c>
    </row>
    <row r="105" spans="4:15" ht="15" x14ac:dyDescent="0.15">
      <c r="D105" s="4" t="s">
        <v>24</v>
      </c>
      <c r="E105" s="160">
        <v>6147</v>
      </c>
      <c r="F105" s="160">
        <v>7445</v>
      </c>
      <c r="G105" s="160">
        <v>8376</v>
      </c>
      <c r="H105" s="160">
        <v>10331</v>
      </c>
      <c r="I105" s="160">
        <v>19344</v>
      </c>
      <c r="J105" s="160">
        <v>27716</v>
      </c>
      <c r="K105" s="160">
        <v>22597</v>
      </c>
      <c r="L105" s="160">
        <v>26052</v>
      </c>
      <c r="M105" s="160">
        <v>25917</v>
      </c>
      <c r="N105" s="186">
        <v>22681</v>
      </c>
      <c r="O105" s="163">
        <v>0</v>
      </c>
    </row>
    <row r="106" spans="4:15" ht="15" x14ac:dyDescent="0.15">
      <c r="D106" s="4" t="s">
        <v>25</v>
      </c>
      <c r="E106" s="5">
        <v>3559.8699456882568</v>
      </c>
      <c r="F106" s="5">
        <v>3631.4526825109147</v>
      </c>
      <c r="G106" s="5">
        <v>4732.7909420044798</v>
      </c>
      <c r="H106" s="5">
        <v>6779.6261235678194</v>
      </c>
      <c r="I106" s="5">
        <v>5130</v>
      </c>
      <c r="J106" s="5">
        <v>4751</v>
      </c>
      <c r="K106" s="5">
        <v>3866</v>
      </c>
      <c r="L106" s="5">
        <v>5978.3822637639023</v>
      </c>
      <c r="M106" s="5">
        <v>4016.1003804259763</v>
      </c>
      <c r="N106" s="163">
        <v>2838.2103226887698</v>
      </c>
      <c r="O106" s="163">
        <v>3003.4116114513699</v>
      </c>
    </row>
    <row r="107" spans="4:15" ht="15" x14ac:dyDescent="0.15">
      <c r="D107" s="4" t="s">
        <v>26</v>
      </c>
      <c r="E107" s="160">
        <v>65.687603799999991</v>
      </c>
      <c r="F107" s="160">
        <v>161.61000000000001</v>
      </c>
      <c r="G107" s="160">
        <v>214.02570936000001</v>
      </c>
      <c r="H107" s="171">
        <f>(G107+($G$107*($J$107/$G$107-1)/3))</f>
        <v>163.35047290666668</v>
      </c>
      <c r="I107" s="171">
        <f>(H107+($G$107*($J$107/$G$107-1)/3))</f>
        <v>112.67523645333335</v>
      </c>
      <c r="J107" s="160">
        <v>62</v>
      </c>
      <c r="K107" s="160">
        <v>120.19</v>
      </c>
      <c r="L107" s="160">
        <v>109.2</v>
      </c>
      <c r="M107" s="160">
        <v>111.6</v>
      </c>
      <c r="N107" s="186">
        <v>328</v>
      </c>
      <c r="O107" s="163">
        <v>0</v>
      </c>
    </row>
    <row r="108" spans="4:15" ht="15" x14ac:dyDescent="0.15">
      <c r="D108" s="4" t="s">
        <v>27</v>
      </c>
      <c r="E108" s="5">
        <v>58988</v>
      </c>
      <c r="F108" s="5">
        <v>76827</v>
      </c>
      <c r="G108" s="5">
        <v>56743</v>
      </c>
      <c r="H108" s="5">
        <v>47202</v>
      </c>
      <c r="I108" s="5">
        <v>58553</v>
      </c>
      <c r="J108" s="5">
        <v>68473</v>
      </c>
      <c r="K108" s="5">
        <v>63179</v>
      </c>
      <c r="L108" s="5">
        <v>63996</v>
      </c>
      <c r="M108" s="5">
        <v>66546</v>
      </c>
      <c r="N108" s="163">
        <v>76465</v>
      </c>
      <c r="O108" s="163">
        <v>0</v>
      </c>
    </row>
    <row r="109" spans="4:15" ht="15" x14ac:dyDescent="0.15">
      <c r="D109" s="4" t="s">
        <v>28</v>
      </c>
      <c r="E109" s="160">
        <v>45196</v>
      </c>
      <c r="F109" s="160">
        <v>32521</v>
      </c>
      <c r="G109" s="160">
        <v>25801</v>
      </c>
      <c r="H109" s="160">
        <v>162</v>
      </c>
      <c r="I109" s="160">
        <v>178</v>
      </c>
      <c r="J109" s="160">
        <v>188</v>
      </c>
      <c r="K109" s="160">
        <v>246</v>
      </c>
      <c r="L109" s="160">
        <v>343</v>
      </c>
      <c r="M109" s="160">
        <v>430</v>
      </c>
      <c r="N109" s="163">
        <v>388.3</v>
      </c>
      <c r="O109" s="163">
        <v>0</v>
      </c>
    </row>
    <row r="110" spans="4:15" ht="15" x14ac:dyDescent="0.15">
      <c r="D110" s="4" t="s">
        <v>29</v>
      </c>
      <c r="E110" s="160">
        <v>6590</v>
      </c>
      <c r="F110" s="160">
        <v>7269</v>
      </c>
      <c r="G110" s="160">
        <v>9378</v>
      </c>
      <c r="H110" s="160">
        <v>10700</v>
      </c>
      <c r="I110" s="160">
        <v>463</v>
      </c>
      <c r="J110" s="160">
        <v>552</v>
      </c>
      <c r="K110" s="160">
        <v>609</v>
      </c>
      <c r="L110" s="160">
        <v>659</v>
      </c>
      <c r="M110" s="160">
        <v>725</v>
      </c>
      <c r="N110" s="186">
        <v>738</v>
      </c>
      <c r="O110" s="163">
        <v>0</v>
      </c>
    </row>
    <row r="111" spans="4:15" ht="15" x14ac:dyDescent="0.15">
      <c r="D111" s="4" t="s">
        <v>30</v>
      </c>
      <c r="E111" s="5">
        <v>895.83</v>
      </c>
      <c r="F111" s="5">
        <v>1083</v>
      </c>
      <c r="G111" s="5">
        <v>1463</v>
      </c>
      <c r="H111" s="5">
        <v>1008</v>
      </c>
      <c r="I111" s="5">
        <v>1245</v>
      </c>
      <c r="J111" s="5">
        <v>1440</v>
      </c>
      <c r="K111" s="5">
        <v>1485</v>
      </c>
      <c r="L111" s="5">
        <v>1603</v>
      </c>
      <c r="M111" s="5">
        <v>1782</v>
      </c>
      <c r="N111" s="163">
        <v>2051</v>
      </c>
      <c r="O111" s="163">
        <v>0</v>
      </c>
    </row>
    <row r="112" spans="4:15" ht="15" x14ac:dyDescent="0.15">
      <c r="D112" s="7" t="s">
        <v>180</v>
      </c>
      <c r="E112" s="8">
        <v>95126</v>
      </c>
      <c r="F112" s="8">
        <v>110493</v>
      </c>
      <c r="G112" s="8">
        <v>144223</v>
      </c>
      <c r="H112" s="8">
        <v>170154</v>
      </c>
      <c r="I112" s="8">
        <v>180154</v>
      </c>
      <c r="J112" s="8">
        <v>153021.86990574503</v>
      </c>
      <c r="K112" s="8">
        <v>151183.87539998771</v>
      </c>
      <c r="L112" s="8">
        <v>154927.19130068581</v>
      </c>
      <c r="M112" s="8">
        <v>166130.62001363753</v>
      </c>
      <c r="N112" s="194">
        <v>166340</v>
      </c>
      <c r="O112" s="194">
        <v>0</v>
      </c>
    </row>
    <row r="116" spans="4:15" ht="18.75" x14ac:dyDescent="0.15">
      <c r="D116" s="176" t="s">
        <v>174</v>
      </c>
      <c r="E116" s="177"/>
      <c r="F116" s="177"/>
      <c r="G116" s="177"/>
      <c r="H116" s="177"/>
      <c r="I116" s="177"/>
      <c r="J116" s="177"/>
      <c r="K116" s="177"/>
      <c r="L116" s="177"/>
      <c r="M116" s="203" t="s">
        <v>371</v>
      </c>
      <c r="N116" s="178"/>
      <c r="O116" s="178"/>
    </row>
    <row r="117" spans="4:15" ht="15" x14ac:dyDescent="0.15">
      <c r="D117" s="2">
        <v>129</v>
      </c>
      <c r="E117" s="3">
        <v>2004</v>
      </c>
      <c r="F117" s="3">
        <f t="shared" ref="F117:O117" si="3">E117+1</f>
        <v>2005</v>
      </c>
      <c r="G117" s="3">
        <f t="shared" si="3"/>
        <v>2006</v>
      </c>
      <c r="H117" s="3">
        <f t="shared" si="3"/>
        <v>2007</v>
      </c>
      <c r="I117" s="3">
        <f t="shared" si="3"/>
        <v>2008</v>
      </c>
      <c r="J117" s="3">
        <f t="shared" si="3"/>
        <v>2009</v>
      </c>
      <c r="K117" s="3">
        <f t="shared" si="3"/>
        <v>2010</v>
      </c>
      <c r="L117" s="3">
        <f t="shared" si="3"/>
        <v>2011</v>
      </c>
      <c r="M117" s="3">
        <f t="shared" si="3"/>
        <v>2012</v>
      </c>
      <c r="N117" s="161">
        <f t="shared" si="3"/>
        <v>2013</v>
      </c>
      <c r="O117" s="161">
        <f t="shared" si="3"/>
        <v>2014</v>
      </c>
    </row>
    <row r="118" spans="4:15" ht="15" x14ac:dyDescent="0.15">
      <c r="D118" s="4" t="s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163">
        <v>0</v>
      </c>
      <c r="O118" s="163">
        <v>0</v>
      </c>
    </row>
    <row r="119" spans="4:15" ht="15" x14ac:dyDescent="0.15">
      <c r="D119" s="4" t="s">
        <v>1</v>
      </c>
      <c r="E119" s="5">
        <v>15015.244453789994</v>
      </c>
      <c r="F119" s="5">
        <v>20906.71585565999</v>
      </c>
      <c r="G119" s="5">
        <v>12235.978307340018</v>
      </c>
      <c r="H119" s="5">
        <v>14742.83264755999</v>
      </c>
      <c r="I119" s="5">
        <v>1371.7148473299749</v>
      </c>
      <c r="J119" s="5">
        <v>11094.06651340003</v>
      </c>
      <c r="K119" s="5">
        <v>11677.334616809996</v>
      </c>
      <c r="L119" s="5">
        <v>5696.8456353500078</v>
      </c>
      <c r="M119" s="5">
        <v>8597.3396185800084</v>
      </c>
      <c r="N119" s="163">
        <v>4137.6299061699829</v>
      </c>
      <c r="O119" s="163">
        <v>5871.4444835299801</v>
      </c>
    </row>
    <row r="120" spans="4:15" ht="15" x14ac:dyDescent="0.15">
      <c r="D120" s="4" t="s">
        <v>2</v>
      </c>
      <c r="E120" s="171"/>
      <c r="F120" s="171"/>
      <c r="G120" s="171"/>
      <c r="H120" s="171"/>
      <c r="I120" s="160">
        <v>71</v>
      </c>
      <c r="J120" s="160">
        <v>38</v>
      </c>
      <c r="K120" s="160">
        <v>54</v>
      </c>
      <c r="L120" s="160">
        <v>52</v>
      </c>
      <c r="M120" s="160">
        <v>56</v>
      </c>
      <c r="N120" s="174">
        <v>56</v>
      </c>
      <c r="O120" s="163">
        <v>0</v>
      </c>
    </row>
    <row r="121" spans="4:15" ht="15" x14ac:dyDescent="0.15">
      <c r="D121" s="4" t="s">
        <v>3</v>
      </c>
      <c r="E121" s="5">
        <v>-3163</v>
      </c>
      <c r="F121" s="5">
        <v>3253</v>
      </c>
      <c r="G121" s="5">
        <v>-1708</v>
      </c>
      <c r="H121" s="5">
        <v>-673</v>
      </c>
      <c r="I121" s="5">
        <v>-3875</v>
      </c>
      <c r="J121" s="5">
        <v>5861.9309999999996</v>
      </c>
      <c r="K121" s="5">
        <v>7741.7510000000002</v>
      </c>
      <c r="L121" s="5">
        <v>4869.7809999999999</v>
      </c>
      <c r="M121" s="5">
        <v>12210.048000000001</v>
      </c>
      <c r="N121" s="163">
        <v>9518.0329999999994</v>
      </c>
      <c r="O121" s="163">
        <v>10722.556807999999</v>
      </c>
    </row>
    <row r="122" spans="4:15" ht="15" x14ac:dyDescent="0.15">
      <c r="D122" s="4" t="s">
        <v>4</v>
      </c>
      <c r="E122" s="160">
        <v>21.6</v>
      </c>
      <c r="F122" s="160">
        <v>126</v>
      </c>
      <c r="G122" s="160">
        <v>191.5</v>
      </c>
      <c r="H122" s="160">
        <v>86.8</v>
      </c>
      <c r="I122" s="160">
        <v>-24</v>
      </c>
      <c r="J122" s="160">
        <v>178</v>
      </c>
      <c r="K122" s="160">
        <v>11</v>
      </c>
      <c r="L122" s="160">
        <v>20</v>
      </c>
      <c r="M122" s="5">
        <v>0</v>
      </c>
      <c r="N122" s="163">
        <v>0</v>
      </c>
      <c r="O122" s="163">
        <v>0</v>
      </c>
    </row>
    <row r="123" spans="4:15" ht="15" x14ac:dyDescent="0.15">
      <c r="D123" s="4" t="s">
        <v>5</v>
      </c>
      <c r="E123" s="5">
        <v>10033</v>
      </c>
      <c r="F123" s="5">
        <v>12671</v>
      </c>
      <c r="G123" s="5">
        <v>13615</v>
      </c>
      <c r="H123" s="5">
        <v>10103</v>
      </c>
      <c r="I123" s="5">
        <v>4821</v>
      </c>
      <c r="J123" s="5">
        <v>4554</v>
      </c>
      <c r="K123" s="5">
        <v>9170</v>
      </c>
      <c r="L123" s="5">
        <v>765</v>
      </c>
      <c r="M123" s="5">
        <v>1983</v>
      </c>
      <c r="N123" s="163">
        <v>317</v>
      </c>
      <c r="O123" s="163">
        <v>999</v>
      </c>
    </row>
    <row r="124" spans="4:15" ht="15" x14ac:dyDescent="0.15">
      <c r="D124" s="4" t="s">
        <v>6</v>
      </c>
      <c r="E124" s="5">
        <v>17204</v>
      </c>
      <c r="F124" s="5">
        <v>30617</v>
      </c>
      <c r="G124" s="5">
        <v>28916</v>
      </c>
      <c r="H124" s="5">
        <v>24708</v>
      </c>
      <c r="I124" s="5">
        <v>-1097</v>
      </c>
      <c r="J124" s="5">
        <v>33451</v>
      </c>
      <c r="K124" s="5">
        <v>35446</v>
      </c>
      <c r="L124" s="5">
        <v>8038</v>
      </c>
      <c r="M124" s="5">
        <v>35761</v>
      </c>
      <c r="N124" s="163">
        <v>37241</v>
      </c>
      <c r="O124" s="163">
        <v>36519</v>
      </c>
    </row>
    <row r="125" spans="4:15" ht="15" x14ac:dyDescent="0.15">
      <c r="D125" s="4" t="s">
        <v>7</v>
      </c>
      <c r="E125" s="160">
        <v>99687</v>
      </c>
      <c r="F125" s="5">
        <v>105684</v>
      </c>
      <c r="G125" s="5">
        <v>13331.343999999999</v>
      </c>
      <c r="H125" s="5">
        <v>17542.271000000001</v>
      </c>
      <c r="I125" s="5">
        <v>63617.673999999999</v>
      </c>
      <c r="J125" s="5">
        <v>61955.470999999998</v>
      </c>
      <c r="K125" s="5">
        <v>71593.053</v>
      </c>
      <c r="L125" s="5">
        <v>24036.639999999999</v>
      </c>
      <c r="M125" s="5">
        <v>63213.39</v>
      </c>
      <c r="N125" s="163">
        <v>-42669.209000000003</v>
      </c>
      <c r="O125" s="163">
        <v>56335.224999999999</v>
      </c>
    </row>
    <row r="126" spans="4:15" ht="15" x14ac:dyDescent="0.15">
      <c r="D126" s="4" t="s">
        <v>8</v>
      </c>
      <c r="E126" s="5">
        <v>329.98500000000001</v>
      </c>
      <c r="F126" s="5">
        <v>382.29900000000004</v>
      </c>
      <c r="G126" s="5">
        <v>250.86500000000001</v>
      </c>
      <c r="H126" s="5">
        <v>279.05899999999997</v>
      </c>
      <c r="I126" s="5">
        <v>192.82700000000003</v>
      </c>
      <c r="J126" s="5">
        <v>133.20600000000002</v>
      </c>
      <c r="K126" s="5">
        <v>235.45199999999997</v>
      </c>
      <c r="L126" s="5">
        <v>15.37</v>
      </c>
      <c r="M126" s="5">
        <v>-3.9</v>
      </c>
      <c r="N126" s="163">
        <v>13.2</v>
      </c>
      <c r="O126" s="163">
        <v>0</v>
      </c>
    </row>
    <row r="127" spans="4:15" ht="15" x14ac:dyDescent="0.15">
      <c r="D127" s="4" t="s">
        <v>9</v>
      </c>
      <c r="E127" s="5">
        <v>6957.5915884700007</v>
      </c>
      <c r="F127" s="5">
        <v>7771.6603228699996</v>
      </c>
      <c r="G127" s="5">
        <v>7322.1831231699998</v>
      </c>
      <c r="H127" s="5">
        <v>3603.0662612900001</v>
      </c>
      <c r="I127" s="5">
        <v>1916.7552850699999</v>
      </c>
      <c r="J127" s="5">
        <v>7892.9167726860014</v>
      </c>
      <c r="K127" s="5">
        <v>3782.9720069099981</v>
      </c>
      <c r="L127" s="5">
        <v>7312.3242986399964</v>
      </c>
      <c r="M127" s="5">
        <v>1855.3730186699997</v>
      </c>
      <c r="N127" s="163">
        <v>5576.6282912299976</v>
      </c>
      <c r="O127" s="163">
        <v>2604.3715477672999</v>
      </c>
    </row>
    <row r="128" spans="4:15" ht="15" x14ac:dyDescent="0.15">
      <c r="D128" s="4" t="s">
        <v>10</v>
      </c>
      <c r="E128" s="5">
        <v>4905</v>
      </c>
      <c r="F128" s="5">
        <v>9964</v>
      </c>
      <c r="G128" s="5">
        <v>6360</v>
      </c>
      <c r="H128" s="5">
        <v>6072</v>
      </c>
      <c r="I128" s="5">
        <v>-7699</v>
      </c>
      <c r="J128" s="5">
        <v>9688</v>
      </c>
      <c r="K128" s="5">
        <v>8010</v>
      </c>
      <c r="L128" s="5">
        <v>-1002</v>
      </c>
      <c r="M128" s="5">
        <v>6930</v>
      </c>
      <c r="N128" s="163">
        <v>7529</v>
      </c>
      <c r="O128" s="163">
        <v>6440</v>
      </c>
    </row>
    <row r="129" spans="4:15" ht="15" x14ac:dyDescent="0.15">
      <c r="D129" s="4" t="s">
        <v>11</v>
      </c>
      <c r="E129" s="5">
        <v>73511.375843298913</v>
      </c>
      <c r="F129" s="5">
        <v>94737.485125000632</v>
      </c>
      <c r="G129" s="5">
        <v>103758.62951913143</v>
      </c>
      <c r="H129" s="5">
        <v>82082.554546146013</v>
      </c>
      <c r="I129" s="5">
        <v>695.49395328705259</v>
      </c>
      <c r="J129" s="5">
        <v>103392.60441464672</v>
      </c>
      <c r="K129" s="5">
        <v>88068.966624946144</v>
      </c>
      <c r="L129" s="5">
        <v>16313.226722901061</v>
      </c>
      <c r="M129" s="5">
        <v>40649.046239830728</v>
      </c>
      <c r="N129" s="163">
        <v>54265.737631940756</v>
      </c>
      <c r="O129" s="163">
        <v>0</v>
      </c>
    </row>
    <row r="130" spans="4:15" ht="15" x14ac:dyDescent="0.15">
      <c r="D130" s="4" t="s">
        <v>12</v>
      </c>
      <c r="E130" s="160">
        <v>475</v>
      </c>
      <c r="F130" s="160">
        <v>777</v>
      </c>
      <c r="G130" s="160">
        <v>1031</v>
      </c>
      <c r="H130" s="160">
        <v>744</v>
      </c>
      <c r="I130" s="160">
        <v>150</v>
      </c>
      <c r="J130" s="160">
        <v>626</v>
      </c>
      <c r="K130" s="160">
        <v>-146</v>
      </c>
      <c r="L130" s="160">
        <v>-293</v>
      </c>
      <c r="M130" s="160">
        <v>-168</v>
      </c>
      <c r="N130" s="174">
        <v>-168</v>
      </c>
      <c r="O130" s="163">
        <v>0</v>
      </c>
    </row>
    <row r="131" spans="4:15" ht="15" x14ac:dyDescent="0.15">
      <c r="D131" s="4" t="s">
        <v>13</v>
      </c>
      <c r="E131" s="5">
        <v>1011</v>
      </c>
      <c r="F131" s="5">
        <v>968</v>
      </c>
      <c r="G131" s="5">
        <v>1277</v>
      </c>
      <c r="H131" s="5">
        <v>1247</v>
      </c>
      <c r="I131" s="5">
        <v>1238</v>
      </c>
      <c r="J131" s="5">
        <v>1125</v>
      </c>
      <c r="K131" s="5">
        <v>1123</v>
      </c>
      <c r="L131" s="5">
        <v>968</v>
      </c>
      <c r="M131" s="5">
        <v>749</v>
      </c>
      <c r="N131" s="163">
        <v>860</v>
      </c>
      <c r="O131" s="163">
        <v>0</v>
      </c>
    </row>
    <row r="132" spans="4:15" ht="15" x14ac:dyDescent="0.15">
      <c r="D132" s="4" t="s">
        <v>14</v>
      </c>
      <c r="E132" s="5">
        <v>58582</v>
      </c>
      <c r="F132" s="5">
        <v>55774</v>
      </c>
      <c r="G132" s="5">
        <v>51217</v>
      </c>
      <c r="H132" s="5">
        <v>13839</v>
      </c>
      <c r="I132" s="5">
        <v>-5811</v>
      </c>
      <c r="J132" s="5">
        <v>-17006</v>
      </c>
      <c r="K132" s="5">
        <v>-13365</v>
      </c>
      <c r="L132" s="5">
        <v>-24348</v>
      </c>
      <c r="M132" s="5">
        <v>-33837</v>
      </c>
      <c r="N132" s="163">
        <v>-5999</v>
      </c>
      <c r="O132" s="163">
        <v>0</v>
      </c>
    </row>
    <row r="133" spans="4:15" ht="15" x14ac:dyDescent="0.15">
      <c r="D133" s="4" t="s">
        <v>15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163">
        <v>0</v>
      </c>
      <c r="O133" s="163">
        <v>0</v>
      </c>
    </row>
    <row r="134" spans="4:15" ht="15" x14ac:dyDescent="0.15">
      <c r="D134" s="4" t="s">
        <v>16</v>
      </c>
      <c r="E134" s="171"/>
      <c r="F134" s="171"/>
      <c r="G134" s="171"/>
      <c r="H134" s="160">
        <v>62</v>
      </c>
      <c r="I134" s="160">
        <v>-308</v>
      </c>
      <c r="J134" s="160">
        <v>-179</v>
      </c>
      <c r="K134" s="160">
        <v>-175</v>
      </c>
      <c r="L134" s="160">
        <v>-234</v>
      </c>
      <c r="M134" s="160">
        <v>109</v>
      </c>
      <c r="N134" s="163">
        <v>0</v>
      </c>
      <c r="O134" s="163">
        <v>0</v>
      </c>
    </row>
    <row r="135" spans="4:15" ht="15" x14ac:dyDescent="0.15">
      <c r="D135" s="4" t="s">
        <v>17</v>
      </c>
      <c r="E135" s="5">
        <v>39666</v>
      </c>
      <c r="F135" s="5">
        <v>41196</v>
      </c>
      <c r="G135" s="5">
        <v>18303</v>
      </c>
      <c r="H135" s="5">
        <v>-10245</v>
      </c>
      <c r="I135" s="5">
        <v>-22636</v>
      </c>
      <c r="J135" s="5">
        <v>41114</v>
      </c>
      <c r="K135" s="5">
        <v>32184</v>
      </c>
      <c r="L135" s="5">
        <v>2547</v>
      </c>
      <c r="M135" s="5">
        <v>10013</v>
      </c>
      <c r="N135" s="163">
        <v>29928</v>
      </c>
      <c r="O135" s="163">
        <v>59967</v>
      </c>
    </row>
    <row r="136" spans="4:15" ht="15" x14ac:dyDescent="0.15">
      <c r="D136" s="4" t="s">
        <v>18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163">
        <v>0</v>
      </c>
      <c r="O136" s="163">
        <v>0</v>
      </c>
    </row>
    <row r="137" spans="4:15" ht="15" x14ac:dyDescent="0.15">
      <c r="D137" s="4" t="s">
        <v>19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163">
        <v>0</v>
      </c>
      <c r="O137" s="163">
        <v>0</v>
      </c>
    </row>
    <row r="138" spans="4:15" ht="15" x14ac:dyDescent="0.15">
      <c r="D138" s="4" t="s">
        <v>20</v>
      </c>
      <c r="E138" s="5">
        <v>-0.37</v>
      </c>
      <c r="F138" s="5">
        <v>0.24</v>
      </c>
      <c r="G138" s="5">
        <v>0.15</v>
      </c>
      <c r="H138" s="5">
        <v>1.19</v>
      </c>
      <c r="I138" s="5">
        <v>0.49</v>
      </c>
      <c r="J138" s="5">
        <v>-1.58</v>
      </c>
      <c r="K138" s="5">
        <v>-0.04</v>
      </c>
      <c r="L138" s="5">
        <v>0</v>
      </c>
      <c r="M138" s="5">
        <v>0</v>
      </c>
      <c r="N138" s="163">
        <v>0.01</v>
      </c>
      <c r="O138" s="163">
        <v>0</v>
      </c>
    </row>
    <row r="139" spans="4:15" ht="15" x14ac:dyDescent="0.15">
      <c r="D139" s="4" t="s">
        <v>21</v>
      </c>
      <c r="E139" s="160">
        <v>143.44</v>
      </c>
      <c r="F139" s="160">
        <v>189.3</v>
      </c>
      <c r="G139" s="160">
        <v>156.18</v>
      </c>
      <c r="H139" s="160">
        <v>169.45</v>
      </c>
      <c r="I139" s="160">
        <v>27.86</v>
      </c>
      <c r="J139" s="5">
        <v>0</v>
      </c>
      <c r="K139" s="5">
        <v>0</v>
      </c>
      <c r="L139" s="5">
        <v>0</v>
      </c>
      <c r="M139" s="5">
        <v>0</v>
      </c>
      <c r="N139" s="163">
        <v>0</v>
      </c>
      <c r="O139" s="163">
        <v>0</v>
      </c>
    </row>
    <row r="140" spans="4:15" ht="15" x14ac:dyDescent="0.15">
      <c r="D140" s="4" t="s">
        <v>22</v>
      </c>
      <c r="E140" s="160">
        <v>8701</v>
      </c>
      <c r="F140" s="160">
        <v>19390</v>
      </c>
      <c r="G140" s="160">
        <v>9661</v>
      </c>
      <c r="H140" s="160">
        <v>5250</v>
      </c>
      <c r="I140" s="160">
        <v>-748</v>
      </c>
      <c r="J140" s="160">
        <v>12434</v>
      </c>
      <c r="K140" s="160">
        <v>10110</v>
      </c>
      <c r="L140" s="160">
        <v>8084</v>
      </c>
      <c r="M140" s="160">
        <v>11659</v>
      </c>
      <c r="N140" s="163">
        <v>-825</v>
      </c>
      <c r="O140" s="163">
        <v>23432</v>
      </c>
    </row>
    <row r="141" spans="4:15" ht="15" x14ac:dyDescent="0.15">
      <c r="D141" s="4" t="s">
        <v>23</v>
      </c>
      <c r="E141" s="5">
        <v>41884</v>
      </c>
      <c r="F141" s="5">
        <v>52325</v>
      </c>
      <c r="G141" s="5">
        <v>46599</v>
      </c>
      <c r="H141" s="5">
        <v>38861</v>
      </c>
      <c r="I141" s="5">
        <v>-328</v>
      </c>
      <c r="J141" s="5">
        <v>10551</v>
      </c>
      <c r="K141" s="5">
        <v>10331</v>
      </c>
      <c r="L141" s="5">
        <v>14233</v>
      </c>
      <c r="M141" s="5">
        <v>9551</v>
      </c>
      <c r="N141" s="163">
        <v>14301</v>
      </c>
      <c r="O141" s="163">
        <v>45973</v>
      </c>
    </row>
    <row r="142" spans="4:15" ht="15" x14ac:dyDescent="0.15">
      <c r="D142" s="4" t="s">
        <v>24</v>
      </c>
      <c r="E142" s="160">
        <v>52</v>
      </c>
      <c r="F142" s="160">
        <v>-17</v>
      </c>
      <c r="G142" s="160">
        <v>60</v>
      </c>
      <c r="H142" s="160">
        <v>88</v>
      </c>
      <c r="I142" s="160">
        <v>187</v>
      </c>
      <c r="J142" s="160">
        <v>192</v>
      </c>
      <c r="K142" s="160">
        <v>-33</v>
      </c>
      <c r="L142" s="160">
        <v>82</v>
      </c>
      <c r="M142" s="160">
        <v>80</v>
      </c>
      <c r="N142" s="174">
        <v>80</v>
      </c>
      <c r="O142" s="163">
        <v>0</v>
      </c>
    </row>
    <row r="143" spans="4:15" ht="15" x14ac:dyDescent="0.15">
      <c r="D143" s="4" t="s">
        <v>25</v>
      </c>
      <c r="E143" s="5">
        <v>3430.7638906911493</v>
      </c>
      <c r="F143" s="5">
        <v>6088.5253118377059</v>
      </c>
      <c r="G143" s="5">
        <v>4433.7472432045579</v>
      </c>
      <c r="H143" s="5">
        <v>2982.2541870475538</v>
      </c>
      <c r="I143" s="5">
        <v>-945.0167654151669</v>
      </c>
      <c r="J143" s="5">
        <v>-631.18753363143992</v>
      </c>
      <c r="K143" s="5">
        <v>-2.01673759159213</v>
      </c>
      <c r="L143" s="5">
        <v>6.78529446525366</v>
      </c>
      <c r="M143" s="5">
        <v>-60.075294078269401</v>
      </c>
      <c r="N143" s="163">
        <v>36.8849960389703</v>
      </c>
      <c r="O143" s="163">
        <v>-2.2467235116343902</v>
      </c>
    </row>
    <row r="144" spans="4:15" ht="15" x14ac:dyDescent="0.15">
      <c r="D144" s="4" t="s">
        <v>26</v>
      </c>
      <c r="E144" s="160">
        <v>294.10038971036903</v>
      </c>
      <c r="F144" s="160">
        <v>539.08000000000004</v>
      </c>
      <c r="G144" s="160">
        <v>584.32472731999997</v>
      </c>
      <c r="H144" s="171">
        <f>(I144-($K$144*($K$144/$G$144-1)/4))</f>
        <v>557.93563918887253</v>
      </c>
      <c r="I144" s="171">
        <f>(J144-($K$144*($K$144/$G$144-1)/4))</f>
        <v>541.41709279258168</v>
      </c>
      <c r="J144" s="171">
        <f>(K144-($K$144*($K$144/$G$144-1)/4))</f>
        <v>524.89854639629084</v>
      </c>
      <c r="K144" s="160">
        <v>508.38</v>
      </c>
      <c r="L144" s="160">
        <v>510.5</v>
      </c>
      <c r="M144" s="160">
        <v>1.2</v>
      </c>
      <c r="N144" s="174">
        <v>1.2</v>
      </c>
      <c r="O144" s="163">
        <v>0</v>
      </c>
    </row>
    <row r="145" spans="4:15" ht="15" x14ac:dyDescent="0.15">
      <c r="D145" s="4" t="s">
        <v>27</v>
      </c>
      <c r="E145" s="5">
        <v>73658</v>
      </c>
      <c r="F145" s="5">
        <v>102854</v>
      </c>
      <c r="G145" s="5">
        <v>64700</v>
      </c>
      <c r="H145" s="5">
        <v>20356</v>
      </c>
      <c r="I145" s="5">
        <v>172608</v>
      </c>
      <c r="J145" s="5">
        <v>41087</v>
      </c>
      <c r="K145" s="5">
        <v>59482</v>
      </c>
      <c r="L145" s="5">
        <v>64329</v>
      </c>
      <c r="M145" s="5">
        <v>66873</v>
      </c>
      <c r="N145" s="163">
        <v>76185</v>
      </c>
      <c r="O145" s="163">
        <v>0</v>
      </c>
    </row>
    <row r="146" spans="4:15" ht="15" x14ac:dyDescent="0.15">
      <c r="D146" s="4" t="s">
        <v>28</v>
      </c>
      <c r="E146" s="160">
        <v>349328</v>
      </c>
      <c r="F146" s="160">
        <v>429435</v>
      </c>
      <c r="G146" s="160">
        <v>533913</v>
      </c>
      <c r="H146" s="160">
        <v>2696</v>
      </c>
      <c r="I146" s="160">
        <v>91</v>
      </c>
      <c r="J146" s="160">
        <v>479</v>
      </c>
      <c r="K146" s="160">
        <v>489</v>
      </c>
      <c r="L146" s="160">
        <v>-281</v>
      </c>
      <c r="M146" s="160">
        <v>228</v>
      </c>
      <c r="N146" s="163">
        <v>-682.8</v>
      </c>
      <c r="O146" s="163">
        <v>0</v>
      </c>
    </row>
    <row r="147" spans="4:15" ht="15" x14ac:dyDescent="0.15">
      <c r="D147" s="4" t="s">
        <v>29</v>
      </c>
      <c r="E147" s="160">
        <v>1142</v>
      </c>
      <c r="F147" s="160">
        <v>1369</v>
      </c>
      <c r="G147" s="160">
        <v>1426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163">
        <v>0</v>
      </c>
      <c r="O147" s="163">
        <v>0</v>
      </c>
    </row>
    <row r="148" spans="4:15" ht="15" x14ac:dyDescent="0.15">
      <c r="D148" s="4" t="s">
        <v>30</v>
      </c>
      <c r="E148" s="160">
        <v>3552.652</v>
      </c>
      <c r="F148" s="5">
        <v>1360.018</v>
      </c>
      <c r="G148" s="5">
        <v>32.940000000000055</v>
      </c>
      <c r="H148" s="5">
        <v>162.92700000000013</v>
      </c>
      <c r="I148" s="5">
        <v>1093.3229999999999</v>
      </c>
      <c r="J148" s="5">
        <v>181</v>
      </c>
      <c r="K148" s="5">
        <v>105</v>
      </c>
      <c r="L148" s="5">
        <v>668</v>
      </c>
      <c r="M148" s="5">
        <v>-68</v>
      </c>
      <c r="N148" s="163">
        <v>27</v>
      </c>
      <c r="O148" s="163">
        <v>0</v>
      </c>
    </row>
    <row r="149" spans="4:15" ht="15" x14ac:dyDescent="0.15">
      <c r="D149" s="7" t="s">
        <v>180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194">
        <v>0</v>
      </c>
      <c r="O149" s="194">
        <v>0</v>
      </c>
    </row>
    <row r="152" spans="4:15" x14ac:dyDescent="0.15">
      <c r="O152" s="33"/>
    </row>
    <row r="153" spans="4:15" ht="18.75" x14ac:dyDescent="0.15">
      <c r="D153" s="176" t="s">
        <v>175</v>
      </c>
      <c r="E153" s="177"/>
      <c r="F153" s="177"/>
      <c r="G153" s="177"/>
      <c r="H153" s="177"/>
      <c r="I153" s="177"/>
      <c r="J153" s="177"/>
      <c r="K153" s="177"/>
      <c r="L153" s="177"/>
      <c r="M153" s="203" t="s">
        <v>371</v>
      </c>
      <c r="N153" s="178"/>
      <c r="O153" s="178"/>
    </row>
    <row r="154" spans="4:15" ht="15" x14ac:dyDescent="0.15">
      <c r="D154" s="2">
        <v>130</v>
      </c>
      <c r="E154" s="3">
        <v>2004</v>
      </c>
      <c r="F154" s="3">
        <f t="shared" ref="F154:O154" si="4">E154+1</f>
        <v>2005</v>
      </c>
      <c r="G154" s="3">
        <f t="shared" si="4"/>
        <v>2006</v>
      </c>
      <c r="H154" s="3">
        <f t="shared" si="4"/>
        <v>2007</v>
      </c>
      <c r="I154" s="3">
        <f t="shared" si="4"/>
        <v>2008</v>
      </c>
      <c r="J154" s="3">
        <f t="shared" si="4"/>
        <v>2009</v>
      </c>
      <c r="K154" s="3">
        <f t="shared" si="4"/>
        <v>2010</v>
      </c>
      <c r="L154" s="3">
        <f t="shared" si="4"/>
        <v>2011</v>
      </c>
      <c r="M154" s="3">
        <f t="shared" si="4"/>
        <v>2012</v>
      </c>
      <c r="N154" s="161">
        <f t="shared" si="4"/>
        <v>2013</v>
      </c>
      <c r="O154" s="161">
        <f t="shared" si="4"/>
        <v>2014</v>
      </c>
    </row>
    <row r="155" spans="4:15" ht="15" x14ac:dyDescent="0.15">
      <c r="D155" s="4" t="s">
        <v>0</v>
      </c>
      <c r="E155" s="160">
        <v>3053</v>
      </c>
      <c r="F155" s="160">
        <v>4583</v>
      </c>
      <c r="G155" s="160">
        <v>3419</v>
      </c>
      <c r="H155" s="160">
        <v>2382</v>
      </c>
      <c r="I155" s="160">
        <v>360</v>
      </c>
      <c r="J155" s="160">
        <v>2870</v>
      </c>
      <c r="K155" s="160">
        <v>2768</v>
      </c>
      <c r="L155" s="160">
        <v>30</v>
      </c>
      <c r="M155" s="160">
        <v>2076</v>
      </c>
      <c r="N155" s="174">
        <v>2076</v>
      </c>
      <c r="O155" s="163">
        <v>0</v>
      </c>
    </row>
    <row r="156" spans="4:15" ht="15" x14ac:dyDescent="0.15">
      <c r="D156" s="4" t="s">
        <v>1</v>
      </c>
      <c r="E156" s="5">
        <v>207.27581733000261</v>
      </c>
      <c r="F156" s="5">
        <v>-296.46332262999204</v>
      </c>
      <c r="G156" s="5">
        <v>65.06011370998749</v>
      </c>
      <c r="H156" s="5">
        <v>84.262889620033093</v>
      </c>
      <c r="I156" s="5">
        <v>-28.826945810025791</v>
      </c>
      <c r="J156" s="5">
        <v>39.401373980013886</v>
      </c>
      <c r="K156" s="5">
        <v>51.21041485000751</v>
      </c>
      <c r="L156" s="5">
        <v>112.11254368000664</v>
      </c>
      <c r="M156" s="5">
        <v>-31.200018840056146</v>
      </c>
      <c r="N156" s="163">
        <v>37.480685900052777</v>
      </c>
      <c r="O156" s="163">
        <v>165.15587091995985</v>
      </c>
    </row>
    <row r="157" spans="4:15" ht="15" x14ac:dyDescent="0.15">
      <c r="D157" s="4" t="s">
        <v>2</v>
      </c>
      <c r="E157" s="160">
        <v>0</v>
      </c>
      <c r="F157" s="160">
        <v>0</v>
      </c>
      <c r="G157" s="160">
        <v>0</v>
      </c>
      <c r="H157" s="160">
        <v>7</v>
      </c>
      <c r="I157" s="160">
        <v>12</v>
      </c>
      <c r="J157" s="160">
        <v>3</v>
      </c>
      <c r="K157" s="5">
        <v>0</v>
      </c>
      <c r="L157" s="5">
        <v>0</v>
      </c>
      <c r="M157" s="5">
        <v>0</v>
      </c>
      <c r="N157" s="163">
        <v>0</v>
      </c>
      <c r="O157" s="163">
        <v>0</v>
      </c>
    </row>
    <row r="158" spans="4:15" ht="15" x14ac:dyDescent="0.15">
      <c r="D158" s="4" t="s">
        <v>3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163">
        <v>0</v>
      </c>
      <c r="O158" s="163">
        <v>0</v>
      </c>
    </row>
    <row r="159" spans="4:15" ht="15" x14ac:dyDescent="0.15">
      <c r="D159" s="4" t="s">
        <v>4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163">
        <v>0</v>
      </c>
      <c r="O159" s="163">
        <v>0</v>
      </c>
    </row>
    <row r="160" spans="4:15" ht="15" x14ac:dyDescent="0.15">
      <c r="D160" s="4" t="s">
        <v>5</v>
      </c>
      <c r="E160" s="5">
        <v>4249</v>
      </c>
      <c r="F160" s="5">
        <v>7014</v>
      </c>
      <c r="G160" s="5">
        <v>4128</v>
      </c>
      <c r="H160" s="5">
        <v>1658</v>
      </c>
      <c r="I160" s="5">
        <v>2761</v>
      </c>
      <c r="J160" s="5">
        <v>8910</v>
      </c>
      <c r="K160" s="5">
        <v>12540</v>
      </c>
      <c r="L160" s="5">
        <v>7745</v>
      </c>
      <c r="M160" s="5">
        <v>15461</v>
      </c>
      <c r="N160" s="163">
        <v>5670</v>
      </c>
      <c r="O160" s="163">
        <v>553</v>
      </c>
    </row>
    <row r="161" spans="4:15" ht="15" x14ac:dyDescent="0.15">
      <c r="D161" s="4" t="s">
        <v>6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163">
        <v>0</v>
      </c>
      <c r="O161" s="163">
        <v>0</v>
      </c>
    </row>
    <row r="162" spans="4:15" ht="15" x14ac:dyDescent="0.15">
      <c r="D162" s="4" t="s">
        <v>7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163">
        <v>0</v>
      </c>
      <c r="O162" s="163">
        <v>0</v>
      </c>
    </row>
    <row r="163" spans="4:15" ht="15" x14ac:dyDescent="0.15">
      <c r="D163" s="4" t="s">
        <v>8</v>
      </c>
      <c r="E163" s="160">
        <v>288.7</v>
      </c>
      <c r="F163" s="160">
        <v>786.3</v>
      </c>
      <c r="G163" s="160">
        <v>318.89799999999997</v>
      </c>
      <c r="H163" s="160">
        <v>13.042</v>
      </c>
      <c r="I163" s="160">
        <v>12.272</v>
      </c>
      <c r="J163" s="160">
        <v>22.523</v>
      </c>
      <c r="K163" s="160">
        <v>19.867999999999999</v>
      </c>
      <c r="L163" s="5">
        <v>0</v>
      </c>
      <c r="M163" s="5">
        <v>0</v>
      </c>
      <c r="N163" s="163">
        <v>0</v>
      </c>
      <c r="O163" s="163">
        <v>0</v>
      </c>
    </row>
    <row r="164" spans="4:15" ht="15" x14ac:dyDescent="0.15">
      <c r="D164" s="4" t="s">
        <v>9</v>
      </c>
      <c r="E164" s="5">
        <v>381.73459170999996</v>
      </c>
      <c r="F164" s="5">
        <v>281.92229783000005</v>
      </c>
      <c r="G164" s="5">
        <v>370.19754792999998</v>
      </c>
      <c r="H164" s="5">
        <v>344.62012135000003</v>
      </c>
      <c r="I164" s="5">
        <v>252.85367922</v>
      </c>
      <c r="J164" s="5">
        <v>363.20432656999992</v>
      </c>
      <c r="K164" s="5">
        <v>358.36465544999987</v>
      </c>
      <c r="L164" s="5">
        <v>268.28972061999997</v>
      </c>
      <c r="M164" s="5">
        <v>411.20917920000005</v>
      </c>
      <c r="N164" s="163">
        <v>496.50089144999987</v>
      </c>
      <c r="O164" s="163">
        <v>423.80809016609993</v>
      </c>
    </row>
    <row r="165" spans="4:15" ht="15" x14ac:dyDescent="0.15">
      <c r="D165" s="4" t="s">
        <v>10</v>
      </c>
      <c r="E165" s="160">
        <v>4065</v>
      </c>
      <c r="F165" s="160">
        <v>6264</v>
      </c>
      <c r="G165" s="160">
        <v>4655</v>
      </c>
      <c r="H165" s="160">
        <v>2745</v>
      </c>
      <c r="I165" s="160">
        <v>-10978</v>
      </c>
      <c r="J165" s="160">
        <v>7572</v>
      </c>
      <c r="K165" s="160">
        <v>3119</v>
      </c>
      <c r="L165" s="160">
        <v>-3865</v>
      </c>
      <c r="M165" s="160">
        <v>3775</v>
      </c>
      <c r="N165" s="174">
        <v>3775</v>
      </c>
      <c r="O165" s="163">
        <v>0</v>
      </c>
    </row>
    <row r="166" spans="4:15" ht="15" x14ac:dyDescent="0.15">
      <c r="D166" s="4" t="s">
        <v>11</v>
      </c>
      <c r="E166" s="5">
        <v>-120.97491849243221</v>
      </c>
      <c r="F166" s="5">
        <v>991.2086765362202</v>
      </c>
      <c r="G166" s="5">
        <v>872.75821224886704</v>
      </c>
      <c r="H166" s="5">
        <v>1264.0487602221833</v>
      </c>
      <c r="I166" s="5">
        <v>6135.4488282206048</v>
      </c>
      <c r="J166" s="5">
        <v>-3174.0276173628667</v>
      </c>
      <c r="K166" s="5">
        <v>626.55672091199312</v>
      </c>
      <c r="L166" s="5">
        <v>4877.2473329258955</v>
      </c>
      <c r="M166" s="5">
        <v>-1659.6107497060373</v>
      </c>
      <c r="N166" s="163">
        <v>-1304.1012487108374</v>
      </c>
      <c r="O166" s="163">
        <v>0</v>
      </c>
    </row>
    <row r="167" spans="4:15" ht="15" x14ac:dyDescent="0.15">
      <c r="D167" s="4" t="s">
        <v>12</v>
      </c>
      <c r="E167" s="160">
        <v>2</v>
      </c>
      <c r="F167" s="160">
        <v>21</v>
      </c>
      <c r="G167" s="160">
        <v>6</v>
      </c>
      <c r="H167" s="160">
        <v>34</v>
      </c>
      <c r="I167" s="160">
        <v>49</v>
      </c>
      <c r="J167" s="160">
        <v>42</v>
      </c>
      <c r="K167" s="160">
        <v>44</v>
      </c>
      <c r="L167" s="160">
        <v>53</v>
      </c>
      <c r="M167" s="5">
        <v>-90</v>
      </c>
      <c r="N167" s="163">
        <v>-273</v>
      </c>
      <c r="O167" s="163">
        <v>0</v>
      </c>
    </row>
    <row r="168" spans="4:15" ht="15" x14ac:dyDescent="0.15">
      <c r="D168" s="4" t="s">
        <v>13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163">
        <v>-10</v>
      </c>
      <c r="O168" s="163">
        <v>0</v>
      </c>
    </row>
    <row r="169" spans="4:15" ht="15" x14ac:dyDescent="0.15">
      <c r="D169" s="4" t="s">
        <v>14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163">
        <v>0</v>
      </c>
      <c r="O169" s="163">
        <v>0</v>
      </c>
    </row>
    <row r="170" spans="4:15" ht="15" x14ac:dyDescent="0.15">
      <c r="D170" s="4" t="s">
        <v>15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163">
        <v>0</v>
      </c>
      <c r="O170" s="163">
        <v>0</v>
      </c>
    </row>
    <row r="171" spans="4:15" ht="15" x14ac:dyDescent="0.15">
      <c r="D171" s="4" t="s">
        <v>16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163">
        <v>0</v>
      </c>
      <c r="O171" s="163">
        <v>0</v>
      </c>
    </row>
    <row r="172" spans="4:15" ht="15" x14ac:dyDescent="0.15">
      <c r="D172" s="4" t="s">
        <v>17</v>
      </c>
      <c r="E172" s="5">
        <v>72</v>
      </c>
      <c r="F172" s="5">
        <v>579</v>
      </c>
      <c r="G172" s="5">
        <v>423</v>
      </c>
      <c r="H172" s="5">
        <v>887</v>
      </c>
      <c r="I172" s="5">
        <v>-586</v>
      </c>
      <c r="J172" s="5">
        <v>566</v>
      </c>
      <c r="K172" s="5">
        <v>1377</v>
      </c>
      <c r="L172" s="5">
        <v>1126</v>
      </c>
      <c r="M172" s="5">
        <v>-170</v>
      </c>
      <c r="N172" s="163">
        <v>269</v>
      </c>
      <c r="O172" s="163">
        <v>440</v>
      </c>
    </row>
    <row r="173" spans="4:15" ht="15" x14ac:dyDescent="0.15">
      <c r="D173" s="4" t="s">
        <v>18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163">
        <v>0</v>
      </c>
      <c r="O173" s="163">
        <v>0</v>
      </c>
    </row>
    <row r="174" spans="4:15" ht="15" x14ac:dyDescent="0.15">
      <c r="D174" s="4" t="s">
        <v>19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163">
        <v>0</v>
      </c>
      <c r="O174" s="163">
        <v>0</v>
      </c>
    </row>
    <row r="175" spans="4:15" ht="15" x14ac:dyDescent="0.15">
      <c r="D175" s="4" t="s">
        <v>20</v>
      </c>
      <c r="E175" s="5">
        <v>0.59</v>
      </c>
      <c r="F175" s="5">
        <v>8.57</v>
      </c>
      <c r="G175" s="5">
        <v>12.05</v>
      </c>
      <c r="H175" s="5">
        <v>22.17</v>
      </c>
      <c r="I175" s="5">
        <v>5.79</v>
      </c>
      <c r="J175" s="5">
        <v>10.08</v>
      </c>
      <c r="K175" s="5">
        <v>16.559999999999999</v>
      </c>
      <c r="L175" s="5">
        <v>10.67</v>
      </c>
      <c r="M175" s="5">
        <v>11.6</v>
      </c>
      <c r="N175" s="163">
        <v>4.63</v>
      </c>
      <c r="O175" s="163">
        <v>0</v>
      </c>
    </row>
    <row r="176" spans="4:15" ht="15" x14ac:dyDescent="0.15">
      <c r="D176" s="4" t="s">
        <v>21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163">
        <v>0</v>
      </c>
      <c r="O176" s="163">
        <v>0</v>
      </c>
    </row>
    <row r="177" spans="4:15" ht="15" x14ac:dyDescent="0.15">
      <c r="D177" s="4" t="s">
        <v>22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163">
        <v>0</v>
      </c>
      <c r="O177" s="163">
        <v>0</v>
      </c>
    </row>
    <row r="178" spans="4:15" ht="15" x14ac:dyDescent="0.15">
      <c r="D178" s="4" t="s">
        <v>23</v>
      </c>
      <c r="E178" s="5">
        <v>-6082</v>
      </c>
      <c r="F178" s="5">
        <v>-8074</v>
      </c>
      <c r="G178" s="5">
        <v>-10386</v>
      </c>
      <c r="H178" s="5">
        <v>-12643</v>
      </c>
      <c r="I178" s="5">
        <v>13830</v>
      </c>
      <c r="J178" s="5">
        <v>-57815</v>
      </c>
      <c r="K178" s="5">
        <v>62798</v>
      </c>
      <c r="L178" s="5">
        <v>37989</v>
      </c>
      <c r="M178" s="5">
        <v>79950</v>
      </c>
      <c r="N178" s="163">
        <v>81652</v>
      </c>
      <c r="O178" s="163">
        <v>91380</v>
      </c>
    </row>
    <row r="179" spans="4:15" ht="15" x14ac:dyDescent="0.15">
      <c r="D179" s="4" t="s">
        <v>24</v>
      </c>
      <c r="E179" s="160">
        <v>5586</v>
      </c>
      <c r="F179" s="160">
        <v>6623</v>
      </c>
      <c r="G179" s="160">
        <v>11167</v>
      </c>
      <c r="H179" s="160">
        <v>9923</v>
      </c>
      <c r="I179" s="160">
        <v>3824</v>
      </c>
      <c r="J179" s="160">
        <v>51</v>
      </c>
      <c r="K179" s="160">
        <v>6131</v>
      </c>
      <c r="L179" s="160">
        <v>-3854</v>
      </c>
      <c r="M179" s="160">
        <v>7233</v>
      </c>
      <c r="N179" s="174">
        <v>7233</v>
      </c>
      <c r="O179" s="163">
        <v>0</v>
      </c>
    </row>
    <row r="180" spans="4:15" ht="15" x14ac:dyDescent="0.15">
      <c r="D180" s="4" t="s">
        <v>25</v>
      </c>
      <c r="E180" s="5">
        <v>0.16575210867884152</v>
      </c>
      <c r="F180" s="5">
        <v>99.798022510659095</v>
      </c>
      <c r="G180" s="5">
        <v>57.441198953065523</v>
      </c>
      <c r="H180" s="5">
        <v>48.829873075960194</v>
      </c>
      <c r="I180" s="5">
        <v>59.680226674762196</v>
      </c>
      <c r="J180" s="5">
        <v>-14.197533144798992</v>
      </c>
      <c r="K180" s="5">
        <v>-10.836041919918847</v>
      </c>
      <c r="L180" s="5">
        <v>-4.88</v>
      </c>
      <c r="M180" s="5">
        <v>-32.102605184112008</v>
      </c>
      <c r="N180" s="163">
        <v>61.878385390478499</v>
      </c>
      <c r="O180" s="163">
        <v>-12.988644376886199</v>
      </c>
    </row>
    <row r="181" spans="4:15" ht="15" x14ac:dyDescent="0.15">
      <c r="D181" s="4" t="s">
        <v>26</v>
      </c>
      <c r="E181" s="160">
        <v>206.09051020357302</v>
      </c>
      <c r="F181" s="160">
        <v>8.74</v>
      </c>
      <c r="G181" s="160">
        <v>10.476630350000001</v>
      </c>
      <c r="H181" s="171"/>
      <c r="I181" s="171"/>
      <c r="J181" s="171"/>
      <c r="K181" s="160">
        <v>-18.899999999999999</v>
      </c>
      <c r="L181" s="160">
        <v>-118</v>
      </c>
      <c r="M181" s="160">
        <v>478.5</v>
      </c>
      <c r="N181" s="174">
        <v>478.5</v>
      </c>
      <c r="O181" s="163">
        <v>0</v>
      </c>
    </row>
    <row r="182" spans="4:15" ht="15" x14ac:dyDescent="0.15">
      <c r="D182" s="4" t="s">
        <v>27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163">
        <v>0</v>
      </c>
      <c r="O182" s="163">
        <v>0</v>
      </c>
    </row>
    <row r="183" spans="4:15" ht="15" x14ac:dyDescent="0.15">
      <c r="D183" s="4" t="s">
        <v>28</v>
      </c>
      <c r="E183" s="160">
        <v>502</v>
      </c>
      <c r="F183" s="160">
        <v>570</v>
      </c>
      <c r="G183" s="160">
        <v>568</v>
      </c>
      <c r="H183" s="160">
        <v>3</v>
      </c>
      <c r="I183" s="160">
        <v>1</v>
      </c>
      <c r="J183" s="160">
        <v>2</v>
      </c>
      <c r="K183" s="160">
        <v>1</v>
      </c>
      <c r="L183" s="160">
        <v>3</v>
      </c>
      <c r="M183" s="160">
        <v>3</v>
      </c>
      <c r="N183" s="163">
        <v>2.6</v>
      </c>
      <c r="O183" s="163">
        <v>0</v>
      </c>
    </row>
    <row r="184" spans="4:15" ht="15" x14ac:dyDescent="0.15">
      <c r="D184" s="4" t="s">
        <v>29</v>
      </c>
      <c r="E184" s="160">
        <v>54758</v>
      </c>
      <c r="F184" s="160">
        <v>63904</v>
      </c>
      <c r="G184" s="160">
        <v>73999</v>
      </c>
      <c r="H184" s="160">
        <v>82724</v>
      </c>
      <c r="I184" s="160">
        <v>90085</v>
      </c>
      <c r="J184" s="5">
        <v>0</v>
      </c>
      <c r="K184" s="5">
        <v>0</v>
      </c>
      <c r="L184" s="5">
        <v>0</v>
      </c>
      <c r="M184" s="5">
        <v>0</v>
      </c>
      <c r="N184" s="163">
        <v>0</v>
      </c>
      <c r="O184" s="163">
        <v>0</v>
      </c>
    </row>
    <row r="185" spans="4:15" ht="15" x14ac:dyDescent="0.15">
      <c r="D185" s="4" t="s">
        <v>30</v>
      </c>
      <c r="E185" s="5">
        <v>178.56100000000001</v>
      </c>
      <c r="F185" s="5">
        <v>116</v>
      </c>
      <c r="G185" s="5">
        <v>227</v>
      </c>
      <c r="H185" s="5">
        <v>174</v>
      </c>
      <c r="I185" s="5">
        <v>116</v>
      </c>
      <c r="J185" s="5">
        <v>225</v>
      </c>
      <c r="K185" s="5">
        <v>376</v>
      </c>
      <c r="L185" s="5">
        <v>146</v>
      </c>
      <c r="M185" s="5">
        <v>162</v>
      </c>
      <c r="N185" s="163">
        <v>234</v>
      </c>
      <c r="O185" s="163">
        <v>0</v>
      </c>
    </row>
    <row r="186" spans="4:15" ht="15" x14ac:dyDescent="0.15">
      <c r="D186" s="7" t="s">
        <v>180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194">
        <v>0</v>
      </c>
      <c r="O186" s="194">
        <v>0</v>
      </c>
    </row>
    <row r="191" spans="4:15" ht="18.75" x14ac:dyDescent="0.15">
      <c r="D191" s="176" t="s">
        <v>176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8"/>
      <c r="O191" s="178"/>
    </row>
    <row r="192" spans="4:15" ht="15" x14ac:dyDescent="0.15">
      <c r="D192" s="2">
        <v>131</v>
      </c>
      <c r="E192" s="3">
        <v>2004</v>
      </c>
      <c r="F192" s="3">
        <f t="shared" ref="F192:O192" si="5">E192+1</f>
        <v>2005</v>
      </c>
      <c r="G192" s="3">
        <f t="shared" si="5"/>
        <v>2006</v>
      </c>
      <c r="H192" s="3">
        <f t="shared" si="5"/>
        <v>2007</v>
      </c>
      <c r="I192" s="3">
        <f t="shared" si="5"/>
        <v>2008</v>
      </c>
      <c r="J192" s="3">
        <f t="shared" si="5"/>
        <v>2009</v>
      </c>
      <c r="K192" s="3">
        <f t="shared" si="5"/>
        <v>2010</v>
      </c>
      <c r="L192" s="3">
        <f t="shared" si="5"/>
        <v>2011</v>
      </c>
      <c r="M192" s="3">
        <f t="shared" si="5"/>
        <v>2012</v>
      </c>
      <c r="N192" s="161">
        <f t="shared" si="5"/>
        <v>2013</v>
      </c>
      <c r="O192" s="161">
        <f t="shared" si="5"/>
        <v>2014</v>
      </c>
    </row>
    <row r="193" spans="4:15" ht="15" x14ac:dyDescent="0.15">
      <c r="D193" s="4" t="str">
        <f t="shared" ref="D193:D224" si="6">D155</f>
        <v>AT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0">
        <v>0</v>
      </c>
      <c r="L193" s="160">
        <v>0</v>
      </c>
      <c r="M193" s="160">
        <v>67945</v>
      </c>
      <c r="N193" s="173">
        <v>0</v>
      </c>
      <c r="O193" s="173">
        <v>0</v>
      </c>
    </row>
    <row r="194" spans="4:15" ht="15" x14ac:dyDescent="0.15">
      <c r="D194" s="4" t="str">
        <f t="shared" si="6"/>
        <v>BE</v>
      </c>
      <c r="E194" s="6">
        <v>107789.96402898</v>
      </c>
      <c r="F194" s="6">
        <v>128400.21656201</v>
      </c>
      <c r="G194" s="6">
        <v>140701.25498306</v>
      </c>
      <c r="H194" s="6">
        <v>155528.35052024003</v>
      </c>
      <c r="I194" s="6">
        <v>156871.23842175998</v>
      </c>
      <c r="J194" s="6">
        <v>168004.70630914002</v>
      </c>
      <c r="K194" s="6">
        <v>179733.25134080002</v>
      </c>
      <c r="L194" s="6">
        <v>185542.20951983004</v>
      </c>
      <c r="M194" s="6">
        <v>194108.34911956999</v>
      </c>
      <c r="N194" s="173">
        <v>198283.45971164003</v>
      </c>
      <c r="O194" s="173">
        <v>204320.06006608997</v>
      </c>
    </row>
    <row r="195" spans="4:15" ht="15" x14ac:dyDescent="0.15">
      <c r="D195" s="4" t="str">
        <f t="shared" si="6"/>
        <v>BG</v>
      </c>
      <c r="E195" s="171"/>
      <c r="F195" s="171"/>
      <c r="G195" s="171"/>
      <c r="H195" s="160">
        <v>357</v>
      </c>
      <c r="I195" s="160">
        <v>440</v>
      </c>
      <c r="J195" s="160">
        <v>490</v>
      </c>
      <c r="K195" s="160">
        <v>558.68029999999999</v>
      </c>
      <c r="L195" s="160">
        <v>624.6</v>
      </c>
      <c r="M195" s="160">
        <v>715</v>
      </c>
      <c r="N195" s="174">
        <v>822.10952789848761</v>
      </c>
      <c r="O195" s="173">
        <v>0</v>
      </c>
    </row>
    <row r="196" spans="4:15" ht="15" x14ac:dyDescent="0.15">
      <c r="D196" s="4" t="str">
        <f t="shared" si="6"/>
        <v>CH</v>
      </c>
      <c r="E196" s="6">
        <v>226000</v>
      </c>
      <c r="F196" s="6">
        <v>230624</v>
      </c>
      <c r="G196" s="6">
        <v>232498</v>
      </c>
      <c r="H196" s="6">
        <v>232050</v>
      </c>
      <c r="I196" s="6">
        <v>255756.65700000001</v>
      </c>
      <c r="J196" s="6">
        <v>260674.476</v>
      </c>
      <c r="K196" s="6">
        <v>261982.603</v>
      </c>
      <c r="L196" s="6">
        <v>267148.13299999997</v>
      </c>
      <c r="M196" s="6">
        <v>270974.15491300001</v>
      </c>
      <c r="N196" s="173">
        <v>281602.20813899999</v>
      </c>
      <c r="O196" s="173">
        <v>288331.13507399999</v>
      </c>
    </row>
    <row r="197" spans="4:15" ht="15" x14ac:dyDescent="0.15">
      <c r="D197" s="4" t="str">
        <f t="shared" si="6"/>
        <v>CY</v>
      </c>
      <c r="E197" s="160">
        <v>741.9</v>
      </c>
      <c r="F197" s="160">
        <v>868</v>
      </c>
      <c r="G197" s="160">
        <v>1056</v>
      </c>
      <c r="H197" s="160">
        <v>1141.4000000000001</v>
      </c>
      <c r="I197" s="160">
        <v>1646</v>
      </c>
      <c r="J197" s="160">
        <v>1544</v>
      </c>
      <c r="K197" s="160">
        <v>1518</v>
      </c>
      <c r="L197" s="160">
        <v>1537</v>
      </c>
      <c r="M197" s="6">
        <v>0</v>
      </c>
      <c r="N197" s="173">
        <v>0</v>
      </c>
      <c r="O197" s="173">
        <v>0</v>
      </c>
    </row>
    <row r="198" spans="4:15" ht="15" x14ac:dyDescent="0.15">
      <c r="D198" s="4" t="str">
        <f t="shared" si="6"/>
        <v xml:space="preserve">CZ </v>
      </c>
      <c r="E198" s="6">
        <v>139107</v>
      </c>
      <c r="F198" s="6">
        <v>157578</v>
      </c>
      <c r="G198" s="6">
        <v>175291</v>
      </c>
      <c r="H198" s="6">
        <v>169934</v>
      </c>
      <c r="I198" s="6">
        <v>176486</v>
      </c>
      <c r="J198" s="6">
        <v>192013</v>
      </c>
      <c r="K198" s="6">
        <v>214094</v>
      </c>
      <c r="L198" s="6">
        <v>256959</v>
      </c>
      <c r="M198" s="6">
        <v>272799</v>
      </c>
      <c r="N198" s="173">
        <v>278630</v>
      </c>
      <c r="O198" s="173">
        <v>279916</v>
      </c>
    </row>
    <row r="199" spans="4:15" ht="15" x14ac:dyDescent="0.15">
      <c r="D199" s="4" t="str">
        <f t="shared" si="6"/>
        <v>DE</v>
      </c>
      <c r="E199" s="6">
        <v>625272</v>
      </c>
      <c r="F199" s="6">
        <v>655889</v>
      </c>
      <c r="G199" s="6">
        <v>684805</v>
      </c>
      <c r="H199" s="6">
        <v>709513</v>
      </c>
      <c r="I199" s="6">
        <v>708417</v>
      </c>
      <c r="J199" s="6">
        <v>741868</v>
      </c>
      <c r="K199" s="6">
        <v>777314</v>
      </c>
      <c r="L199" s="6">
        <v>785351</v>
      </c>
      <c r="M199" s="6">
        <v>821112</v>
      </c>
      <c r="N199" s="173">
        <v>858352</v>
      </c>
      <c r="O199" s="173">
        <v>894872</v>
      </c>
    </row>
    <row r="200" spans="4:15" ht="15" x14ac:dyDescent="0.15">
      <c r="D200" s="4" t="str">
        <f t="shared" si="6"/>
        <v>DK</v>
      </c>
      <c r="E200" s="160">
        <v>1011090</v>
      </c>
      <c r="F200" s="160">
        <v>1088688</v>
      </c>
      <c r="G200" s="160">
        <v>1126161</v>
      </c>
      <c r="H200" s="160">
        <v>1169857</v>
      </c>
      <c r="I200" s="160">
        <v>1239229</v>
      </c>
      <c r="J200" s="160">
        <v>1423512.287</v>
      </c>
      <c r="K200" s="160">
        <v>1609900</v>
      </c>
      <c r="L200" s="160">
        <v>1752116</v>
      </c>
      <c r="M200" s="160">
        <v>1938925</v>
      </c>
      <c r="N200" s="174">
        <v>1938925</v>
      </c>
      <c r="O200" s="173">
        <v>0</v>
      </c>
    </row>
    <row r="201" spans="4:15" ht="15" x14ac:dyDescent="0.15">
      <c r="D201" s="4" t="str">
        <f t="shared" si="6"/>
        <v>EE</v>
      </c>
      <c r="E201" s="160">
        <v>1983.9</v>
      </c>
      <c r="F201" s="160">
        <v>3187.9</v>
      </c>
      <c r="G201" s="160">
        <v>4530.2</v>
      </c>
      <c r="H201" s="160">
        <v>7416.2</v>
      </c>
      <c r="I201" s="160">
        <v>5374.6</v>
      </c>
      <c r="J201" s="160">
        <v>9726.7530000000006</v>
      </c>
      <c r="K201" s="160">
        <v>11593.2</v>
      </c>
      <c r="L201" s="160">
        <v>323.52999999999997</v>
      </c>
      <c r="M201" s="160">
        <v>357.9</v>
      </c>
      <c r="N201" s="174">
        <v>357.9</v>
      </c>
      <c r="O201" s="173">
        <v>0</v>
      </c>
    </row>
    <row r="202" spans="4:15" ht="15" x14ac:dyDescent="0.15">
      <c r="D202" s="4" t="str">
        <f t="shared" si="6"/>
        <v>ES</v>
      </c>
      <c r="E202" s="160">
        <v>116279</v>
      </c>
      <c r="F202" s="160">
        <v>124181</v>
      </c>
      <c r="G202" s="160">
        <v>130695.27503729289</v>
      </c>
      <c r="H202" s="160">
        <v>126264.69493136001</v>
      </c>
      <c r="I202" s="160">
        <v>137740.31477798222</v>
      </c>
      <c r="J202" s="6">
        <v>147402.94722466182</v>
      </c>
      <c r="K202" s="6">
        <v>151322.46898142854</v>
      </c>
      <c r="L202" s="6">
        <v>158891.2501147314</v>
      </c>
      <c r="M202" s="6">
        <v>160844.01353760384</v>
      </c>
      <c r="N202" s="173">
        <v>166869.14843967202</v>
      </c>
      <c r="O202" s="173">
        <v>169588.9014600869</v>
      </c>
    </row>
    <row r="203" spans="4:15" ht="15" x14ac:dyDescent="0.15">
      <c r="D203" s="4" t="str">
        <f t="shared" si="6"/>
        <v>FI</v>
      </c>
      <c r="E203" s="6">
        <v>78884</v>
      </c>
      <c r="F203" s="6">
        <v>88848</v>
      </c>
      <c r="G203" s="6">
        <v>95208</v>
      </c>
      <c r="H203" s="6">
        <v>101280</v>
      </c>
      <c r="I203" s="6">
        <v>93581</v>
      </c>
      <c r="J203" s="6">
        <v>103269</v>
      </c>
      <c r="K203" s="6">
        <v>111279</v>
      </c>
      <c r="L203" s="6">
        <v>110277</v>
      </c>
      <c r="M203" s="6">
        <v>117207</v>
      </c>
      <c r="N203" s="173">
        <v>124665</v>
      </c>
      <c r="O203" s="173">
        <v>131096</v>
      </c>
    </row>
    <row r="204" spans="4:15" ht="15" x14ac:dyDescent="0.15">
      <c r="D204" s="4" t="str">
        <f t="shared" si="6"/>
        <v>FR</v>
      </c>
      <c r="E204" s="6">
        <v>856298.41362639365</v>
      </c>
      <c r="F204" s="6">
        <v>949187.59241845913</v>
      </c>
      <c r="G204" s="6">
        <v>1054540.2681774525</v>
      </c>
      <c r="H204" s="6">
        <v>1137755.803877925</v>
      </c>
      <c r="I204" s="6">
        <v>1144961.6225947568</v>
      </c>
      <c r="J204" s="6">
        <v>1245074.0562028936</v>
      </c>
      <c r="K204" s="6">
        <v>1333661.4031161871</v>
      </c>
      <c r="L204" s="6">
        <v>1354874.1748907058</v>
      </c>
      <c r="M204" s="6">
        <v>1397249.3353948363</v>
      </c>
      <c r="N204" s="173">
        <v>1451013.0501369801</v>
      </c>
      <c r="O204" s="173">
        <v>0</v>
      </c>
    </row>
    <row r="205" spans="4:15" ht="15" x14ac:dyDescent="0.15">
      <c r="D205" s="4" t="str">
        <f t="shared" si="6"/>
        <v>GR</v>
      </c>
      <c r="E205" s="160">
        <v>5301</v>
      </c>
      <c r="F205" s="160">
        <v>6174</v>
      </c>
      <c r="G205" s="160">
        <v>7226</v>
      </c>
      <c r="H205" s="160">
        <v>6915</v>
      </c>
      <c r="I205" s="160">
        <v>7083</v>
      </c>
      <c r="J205" s="160">
        <v>9240</v>
      </c>
      <c r="K205" s="160">
        <v>8792</v>
      </c>
      <c r="L205" s="160">
        <v>7980</v>
      </c>
      <c r="M205" s="6">
        <v>7772</v>
      </c>
      <c r="N205" s="173">
        <v>7074</v>
      </c>
      <c r="O205" s="173">
        <v>0</v>
      </c>
    </row>
    <row r="206" spans="4:15" ht="15" x14ac:dyDescent="0.15">
      <c r="D206" s="4" t="str">
        <f t="shared" si="6"/>
        <v>HR</v>
      </c>
      <c r="E206" s="6">
        <v>0</v>
      </c>
      <c r="F206" s="6">
        <v>0</v>
      </c>
      <c r="G206" s="6">
        <v>0</v>
      </c>
      <c r="H206" s="6">
        <v>0</v>
      </c>
      <c r="I206" s="6">
        <v>9450</v>
      </c>
      <c r="J206" s="6">
        <v>10776</v>
      </c>
      <c r="K206" s="6">
        <v>11909</v>
      </c>
      <c r="L206" s="6">
        <v>12869</v>
      </c>
      <c r="M206" s="6">
        <v>13604</v>
      </c>
      <c r="N206" s="173">
        <v>14454</v>
      </c>
      <c r="O206" s="173">
        <v>0</v>
      </c>
    </row>
    <row r="207" spans="4:15" ht="15" x14ac:dyDescent="0.15">
      <c r="D207" s="4" t="str">
        <f t="shared" si="6"/>
        <v>HU</v>
      </c>
      <c r="E207" s="6">
        <v>857064.00000000012</v>
      </c>
      <c r="F207" s="6">
        <v>1025920.9999999998</v>
      </c>
      <c r="G207" s="6">
        <v>1266641.8420000002</v>
      </c>
      <c r="H207" s="6">
        <v>1484860.0690000001</v>
      </c>
      <c r="I207" s="6">
        <v>1382038.5209999999</v>
      </c>
      <c r="J207" s="6">
        <v>1566436.1070000001</v>
      </c>
      <c r="K207" s="6">
        <v>1669730.5889999997</v>
      </c>
      <c r="L207" s="6">
        <v>1615966.3390000002</v>
      </c>
      <c r="M207" s="6">
        <v>1617354.5640000002</v>
      </c>
      <c r="N207" s="173">
        <v>1646526.9749999999</v>
      </c>
      <c r="O207" s="173">
        <v>0</v>
      </c>
    </row>
    <row r="208" spans="4:15" ht="15" x14ac:dyDescent="0.15">
      <c r="D208" s="4" t="str">
        <f t="shared" si="6"/>
        <v>IE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173">
        <v>0</v>
      </c>
      <c r="O208" s="173">
        <v>0</v>
      </c>
    </row>
    <row r="209" spans="4:15" ht="15" x14ac:dyDescent="0.15">
      <c r="D209" s="4" t="str">
        <f t="shared" si="6"/>
        <v>IS</v>
      </c>
      <c r="E209" s="171"/>
      <c r="F209" s="171"/>
      <c r="G209" s="171"/>
      <c r="H209" s="160">
        <v>2541</v>
      </c>
      <c r="I209" s="160">
        <v>2695</v>
      </c>
      <c r="J209" s="160">
        <v>2956</v>
      </c>
      <c r="K209" s="160">
        <v>3375</v>
      </c>
      <c r="L209" s="160">
        <v>3647</v>
      </c>
      <c r="M209" s="160">
        <v>3647</v>
      </c>
      <c r="N209" s="174">
        <v>3924.0190203817933</v>
      </c>
      <c r="O209" s="173">
        <v>0</v>
      </c>
    </row>
    <row r="210" spans="4:15" ht="15" x14ac:dyDescent="0.15">
      <c r="D210" s="4" t="str">
        <f t="shared" si="6"/>
        <v>IT</v>
      </c>
      <c r="E210" s="6">
        <v>305511.609</v>
      </c>
      <c r="F210" s="6">
        <v>352302.57500000001</v>
      </c>
      <c r="G210" s="6">
        <v>370141.01699999999</v>
      </c>
      <c r="H210" s="6">
        <v>360164.43599999999</v>
      </c>
      <c r="I210" s="6">
        <v>337528.04800000001</v>
      </c>
      <c r="J210" s="6">
        <v>378861</v>
      </c>
      <c r="K210" s="6">
        <v>411074</v>
      </c>
      <c r="L210" s="6">
        <v>413599</v>
      </c>
      <c r="M210" s="6">
        <v>423428</v>
      </c>
      <c r="N210" s="173">
        <v>453088</v>
      </c>
      <c r="O210" s="173">
        <v>514941</v>
      </c>
    </row>
    <row r="211" spans="4:15" ht="15" x14ac:dyDescent="0.15">
      <c r="D211" s="4" t="str">
        <f t="shared" si="6"/>
        <v>LI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173">
        <v>0</v>
      </c>
      <c r="O211" s="173">
        <v>0</v>
      </c>
    </row>
    <row r="212" spans="4:15" ht="15" x14ac:dyDescent="0.15">
      <c r="D212" s="4" t="str">
        <f t="shared" si="6"/>
        <v>LU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173">
        <v>0</v>
      </c>
      <c r="O212" s="173">
        <v>0</v>
      </c>
    </row>
    <row r="213" spans="4:15" ht="15" x14ac:dyDescent="0.15">
      <c r="D213" s="4" t="str">
        <f t="shared" si="6"/>
        <v>LV</v>
      </c>
      <c r="E213" s="6">
        <v>16.5</v>
      </c>
      <c r="F213" s="6">
        <v>23.5</v>
      </c>
      <c r="G213" s="6">
        <v>30.54</v>
      </c>
      <c r="H213" s="6">
        <v>34.299999999999997</v>
      </c>
      <c r="I213" s="6">
        <v>46.6</v>
      </c>
      <c r="J213" s="6">
        <v>52.46</v>
      </c>
      <c r="K213" s="6">
        <v>62.59</v>
      </c>
      <c r="L213" s="6">
        <v>52.11</v>
      </c>
      <c r="M213" s="6">
        <v>60.59</v>
      </c>
      <c r="N213" s="173">
        <v>65.040000000000006</v>
      </c>
      <c r="O213" s="173">
        <v>0</v>
      </c>
    </row>
    <row r="214" spans="4:15" ht="15" x14ac:dyDescent="0.15">
      <c r="D214" s="4" t="str">
        <f t="shared" si="6"/>
        <v>MT</v>
      </c>
      <c r="E214" s="160">
        <v>558.57000000000005</v>
      </c>
      <c r="F214" s="160">
        <v>739.64</v>
      </c>
      <c r="G214" s="160">
        <v>897.86</v>
      </c>
      <c r="H214" s="160">
        <v>1067.68</v>
      </c>
      <c r="I214" s="160">
        <v>1095.72</v>
      </c>
      <c r="J214" s="160">
        <v>1302.7</v>
      </c>
      <c r="K214" s="160">
        <v>1489.385755</v>
      </c>
      <c r="L214" s="160">
        <v>1554.134168</v>
      </c>
      <c r="M214" s="160">
        <v>1689.549587</v>
      </c>
      <c r="N214" s="172">
        <v>1689.549587</v>
      </c>
      <c r="O214" s="173">
        <v>0</v>
      </c>
    </row>
    <row r="215" spans="4:15" ht="15" x14ac:dyDescent="0.15">
      <c r="D215" s="4" t="str">
        <f t="shared" si="6"/>
        <v>NL</v>
      </c>
      <c r="E215" s="160">
        <v>214669</v>
      </c>
      <c r="F215" s="160">
        <v>234909</v>
      </c>
      <c r="G215" s="160">
        <v>242931</v>
      </c>
      <c r="H215" s="160">
        <v>248023</v>
      </c>
      <c r="I215" s="160">
        <v>247184</v>
      </c>
      <c r="J215" s="160">
        <v>259371</v>
      </c>
      <c r="K215" s="160">
        <v>269362</v>
      </c>
      <c r="L215" s="160">
        <v>266663</v>
      </c>
      <c r="M215" s="160">
        <v>278827</v>
      </c>
      <c r="N215" s="173">
        <v>299076</v>
      </c>
      <c r="O215" s="173">
        <v>341268</v>
      </c>
    </row>
    <row r="216" spans="4:15" ht="15" x14ac:dyDescent="0.15">
      <c r="D216" s="4" t="str">
        <f t="shared" si="6"/>
        <v>NO</v>
      </c>
      <c r="E216" s="6">
        <v>459888</v>
      </c>
      <c r="F216" s="6">
        <v>516412</v>
      </c>
      <c r="G216" s="6">
        <v>573067</v>
      </c>
      <c r="H216" s="6">
        <v>614225</v>
      </c>
      <c r="I216" s="6">
        <v>609517</v>
      </c>
      <c r="J216" s="6">
        <v>660125</v>
      </c>
      <c r="K216" s="6">
        <v>755941</v>
      </c>
      <c r="L216" s="6">
        <v>805358</v>
      </c>
      <c r="M216" s="6">
        <v>879251.57900000003</v>
      </c>
      <c r="N216" s="173">
        <v>955753</v>
      </c>
      <c r="O216" s="173">
        <v>1035868</v>
      </c>
    </row>
    <row r="217" spans="4:15" ht="15" x14ac:dyDescent="0.15">
      <c r="D217" s="4" t="str">
        <f t="shared" si="6"/>
        <v>PL</v>
      </c>
      <c r="E217" s="160">
        <v>37773</v>
      </c>
      <c r="F217" s="160">
        <v>44083</v>
      </c>
      <c r="G217" s="160">
        <v>55566</v>
      </c>
      <c r="H217" s="160">
        <v>63083</v>
      </c>
      <c r="I217" s="160">
        <v>67848</v>
      </c>
      <c r="J217" s="160">
        <v>71218</v>
      </c>
      <c r="K217" s="160">
        <v>77170</v>
      </c>
      <c r="L217" s="160">
        <v>73020</v>
      </c>
      <c r="M217" s="160">
        <v>80781</v>
      </c>
      <c r="N217" s="174">
        <v>80781</v>
      </c>
      <c r="O217" s="173">
        <v>0</v>
      </c>
    </row>
    <row r="218" spans="4:15" ht="15" x14ac:dyDescent="0.15">
      <c r="D218" s="4" t="str">
        <f t="shared" si="6"/>
        <v>PT</v>
      </c>
      <c r="E218" s="6">
        <v>25851.337</v>
      </c>
      <c r="F218" s="6">
        <v>32271.173999999999</v>
      </c>
      <c r="G218" s="6">
        <v>36568.862999999998</v>
      </c>
      <c r="H218" s="6">
        <v>39888.105000000003</v>
      </c>
      <c r="I218" s="6">
        <v>41336.228000000003</v>
      </c>
      <c r="J218" s="6">
        <v>46929.828999999998</v>
      </c>
      <c r="K218" s="6">
        <v>48632.482000000004</v>
      </c>
      <c r="L218" s="6">
        <v>38493.101000000002</v>
      </c>
      <c r="M218" s="6">
        <v>47918.42</v>
      </c>
      <c r="N218" s="173">
        <v>41743.0900557024</v>
      </c>
      <c r="O218" s="173">
        <v>43985.822636046803</v>
      </c>
    </row>
    <row r="219" spans="4:15" ht="15" x14ac:dyDescent="0.15">
      <c r="D219" s="4" t="str">
        <f t="shared" si="6"/>
        <v>RO</v>
      </c>
      <c r="E219" s="160">
        <v>966.90434785509967</v>
      </c>
      <c r="F219" s="160">
        <v>1203.58</v>
      </c>
      <c r="G219" s="160">
        <v>1345.6025187663477</v>
      </c>
      <c r="H219" s="171">
        <f>(G219+($G$219*($J$219/$G$219-1)/3))</f>
        <v>2007.4016791775653</v>
      </c>
      <c r="I219" s="171">
        <f>(H219+($G$219*($J$219/$G$219-1)/3))</f>
        <v>2669.2008395887829</v>
      </c>
      <c r="J219" s="160">
        <v>3331</v>
      </c>
      <c r="K219" s="160">
        <v>3820.62</v>
      </c>
      <c r="L219" s="160">
        <v>4213</v>
      </c>
      <c r="M219" s="160">
        <v>4693</v>
      </c>
      <c r="N219" s="174">
        <v>4693</v>
      </c>
      <c r="O219" s="173">
        <v>0</v>
      </c>
    </row>
    <row r="220" spans="4:15" ht="15" x14ac:dyDescent="0.15">
      <c r="D220" s="4" t="str">
        <f t="shared" si="6"/>
        <v>SE</v>
      </c>
      <c r="E220" s="160">
        <v>1408599</v>
      </c>
      <c r="F220" s="160">
        <v>1534282</v>
      </c>
      <c r="G220" s="160">
        <v>1683540</v>
      </c>
      <c r="H220" s="160">
        <v>1748599</v>
      </c>
      <c r="I220" s="160">
        <v>1559821</v>
      </c>
      <c r="J220" s="160">
        <v>1606580</v>
      </c>
      <c r="K220" s="160">
        <v>1737683</v>
      </c>
      <c r="L220" s="160">
        <v>1983751</v>
      </c>
      <c r="M220" s="160">
        <v>1400302</v>
      </c>
      <c r="N220" s="174">
        <v>1400302</v>
      </c>
      <c r="O220" s="173">
        <v>0</v>
      </c>
    </row>
    <row r="221" spans="4:15" ht="15" x14ac:dyDescent="0.15">
      <c r="D221" s="4" t="str">
        <f t="shared" si="6"/>
        <v>SI</v>
      </c>
      <c r="E221" s="160">
        <v>322105</v>
      </c>
      <c r="F221" s="160">
        <v>401037</v>
      </c>
      <c r="G221" s="160">
        <v>498833</v>
      </c>
      <c r="H221" s="160">
        <v>2727</v>
      </c>
      <c r="I221" s="160">
        <v>2733</v>
      </c>
      <c r="J221" s="160">
        <v>3143</v>
      </c>
      <c r="K221" s="160">
        <v>3481</v>
      </c>
      <c r="L221" s="160">
        <v>3468</v>
      </c>
      <c r="M221" s="160">
        <v>3699</v>
      </c>
      <c r="N221" s="173">
        <v>3018.4</v>
      </c>
      <c r="O221" s="173">
        <v>0</v>
      </c>
    </row>
    <row r="222" spans="4:15" ht="15" x14ac:dyDescent="0.15">
      <c r="D222" s="4" t="str">
        <f t="shared" si="6"/>
        <v xml:space="preserve">SK </v>
      </c>
      <c r="E222" s="160">
        <v>55900</v>
      </c>
      <c r="F222" s="160">
        <v>65274</v>
      </c>
      <c r="G222" s="160">
        <v>73999</v>
      </c>
      <c r="H222" s="160">
        <v>82724</v>
      </c>
      <c r="I222" s="160">
        <v>90085</v>
      </c>
      <c r="J222" s="6">
        <v>0</v>
      </c>
      <c r="K222" s="6">
        <v>0</v>
      </c>
      <c r="L222" s="6">
        <v>0</v>
      </c>
      <c r="M222" s="6">
        <v>0</v>
      </c>
      <c r="N222" s="173">
        <v>0</v>
      </c>
      <c r="O222" s="173">
        <v>0</v>
      </c>
    </row>
    <row r="223" spans="4:15" ht="15" x14ac:dyDescent="0.15">
      <c r="D223" s="4" t="str">
        <f t="shared" si="6"/>
        <v>TR</v>
      </c>
      <c r="E223" s="6">
        <v>3552.652</v>
      </c>
      <c r="F223" s="6">
        <v>3643</v>
      </c>
      <c r="G223" s="6">
        <v>3508</v>
      </c>
      <c r="H223" s="6">
        <v>3672</v>
      </c>
      <c r="I223" s="6">
        <v>4765</v>
      </c>
      <c r="J223" s="6">
        <v>5190</v>
      </c>
      <c r="K223" s="6">
        <v>5723</v>
      </c>
      <c r="L223" s="6">
        <v>6401</v>
      </c>
      <c r="M223" s="6">
        <v>6459</v>
      </c>
      <c r="N223" s="173">
        <v>6701</v>
      </c>
      <c r="O223" s="173">
        <v>0</v>
      </c>
    </row>
    <row r="224" spans="4:15" ht="15" x14ac:dyDescent="0.15">
      <c r="D224" s="7" t="str">
        <f t="shared" si="6"/>
        <v>UK</v>
      </c>
      <c r="E224" s="10">
        <v>1152044</v>
      </c>
      <c r="F224" s="10">
        <v>1300675</v>
      </c>
      <c r="G224" s="10">
        <v>1418253</v>
      </c>
      <c r="H224" s="10">
        <v>1475369</v>
      </c>
      <c r="I224" s="10">
        <v>1285893.9790000001</v>
      </c>
      <c r="J224" s="10">
        <v>1375622.361</v>
      </c>
      <c r="K224" s="10">
        <v>1459955</v>
      </c>
      <c r="L224" s="10">
        <v>1395205.8940000001</v>
      </c>
      <c r="M224" s="10">
        <v>1490281.4569999999</v>
      </c>
      <c r="N224" s="175">
        <v>1490281.4569999999</v>
      </c>
      <c r="O224" s="173">
        <v>0</v>
      </c>
    </row>
    <row r="228" spans="4:15" ht="18.75" x14ac:dyDescent="0.15">
      <c r="D228" s="176" t="s">
        <v>177</v>
      </c>
      <c r="E228" s="177"/>
      <c r="F228" s="177"/>
      <c r="G228" s="177"/>
      <c r="H228" s="177"/>
      <c r="I228" s="177"/>
      <c r="J228" s="177"/>
      <c r="K228" s="177"/>
      <c r="L228" s="177"/>
      <c r="M228" s="203" t="s">
        <v>371</v>
      </c>
      <c r="N228" s="178"/>
      <c r="O228" s="178"/>
    </row>
    <row r="229" spans="4:15" ht="15" x14ac:dyDescent="0.15">
      <c r="D229" s="2"/>
      <c r="E229" s="3">
        <v>2004</v>
      </c>
      <c r="F229" s="3">
        <f t="shared" ref="F229:O229" si="7">E229+1</f>
        <v>2005</v>
      </c>
      <c r="G229" s="3">
        <f t="shared" si="7"/>
        <v>2006</v>
      </c>
      <c r="H229" s="3">
        <f t="shared" si="7"/>
        <v>2007</v>
      </c>
      <c r="I229" s="3">
        <f t="shared" si="7"/>
        <v>2008</v>
      </c>
      <c r="J229" s="3">
        <f t="shared" si="7"/>
        <v>2009</v>
      </c>
      <c r="K229" s="3">
        <f t="shared" si="7"/>
        <v>2010</v>
      </c>
      <c r="L229" s="3">
        <f t="shared" si="7"/>
        <v>2011</v>
      </c>
      <c r="M229" s="3">
        <f t="shared" si="7"/>
        <v>2012</v>
      </c>
      <c r="N229" s="161">
        <f t="shared" si="7"/>
        <v>2013</v>
      </c>
      <c r="O229" s="161">
        <f t="shared" si="7"/>
        <v>2014</v>
      </c>
    </row>
    <row r="230" spans="4:15" ht="15" x14ac:dyDescent="0.15">
      <c r="D230" s="4" t="s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195">
        <v>0</v>
      </c>
      <c r="O230" s="195">
        <v>0</v>
      </c>
    </row>
    <row r="231" spans="4:15" ht="15" x14ac:dyDescent="0.15">
      <c r="D231" s="4" t="s">
        <v>1</v>
      </c>
      <c r="E231" s="26">
        <v>1</v>
      </c>
      <c r="F231" s="26">
        <v>1</v>
      </c>
      <c r="G231" s="26">
        <v>1</v>
      </c>
      <c r="H231" s="26">
        <v>1</v>
      </c>
      <c r="I231" s="26">
        <v>1</v>
      </c>
      <c r="J231" s="26">
        <v>1</v>
      </c>
      <c r="K231" s="26">
        <v>1</v>
      </c>
      <c r="L231" s="26">
        <v>1</v>
      </c>
      <c r="M231" s="26">
        <v>1</v>
      </c>
      <c r="N231" s="195">
        <v>1</v>
      </c>
      <c r="O231" s="195">
        <v>1</v>
      </c>
    </row>
    <row r="232" spans="4:15" ht="15" x14ac:dyDescent="0.15">
      <c r="D232" s="4" t="s">
        <v>2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195">
        <v>0</v>
      </c>
      <c r="O232" s="195">
        <v>0</v>
      </c>
    </row>
    <row r="233" spans="4:15" ht="15" x14ac:dyDescent="0.15">
      <c r="D233" s="4" t="s">
        <v>3</v>
      </c>
      <c r="E233" s="26">
        <v>1</v>
      </c>
      <c r="F233" s="26">
        <v>1</v>
      </c>
      <c r="G233" s="26">
        <v>1</v>
      </c>
      <c r="H233" s="26">
        <v>1</v>
      </c>
      <c r="I233" s="26">
        <v>1</v>
      </c>
      <c r="J233" s="26">
        <v>1</v>
      </c>
      <c r="K233" s="26">
        <v>1</v>
      </c>
      <c r="L233" s="26">
        <v>1</v>
      </c>
      <c r="M233" s="26">
        <v>1</v>
      </c>
      <c r="N233" s="195">
        <v>1</v>
      </c>
      <c r="O233" s="195">
        <v>1</v>
      </c>
    </row>
    <row r="234" spans="4:15" ht="15" x14ac:dyDescent="0.15">
      <c r="D234" s="4" t="s">
        <v>4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195">
        <v>0</v>
      </c>
      <c r="O234" s="195">
        <v>0</v>
      </c>
    </row>
    <row r="235" spans="4:15" ht="15" x14ac:dyDescent="0.15">
      <c r="D235" s="4" t="s">
        <v>5</v>
      </c>
      <c r="E235" s="26">
        <v>1</v>
      </c>
      <c r="F235" s="26">
        <v>1</v>
      </c>
      <c r="G235" s="26">
        <v>1</v>
      </c>
      <c r="H235" s="26">
        <v>1</v>
      </c>
      <c r="I235" s="26">
        <v>1</v>
      </c>
      <c r="J235" s="26">
        <v>1</v>
      </c>
      <c r="K235" s="26">
        <v>1</v>
      </c>
      <c r="L235" s="26">
        <v>1</v>
      </c>
      <c r="M235" s="26">
        <v>1</v>
      </c>
      <c r="N235" s="195">
        <v>1</v>
      </c>
      <c r="O235" s="195">
        <v>1</v>
      </c>
    </row>
    <row r="236" spans="4:15" ht="15" x14ac:dyDescent="0.15">
      <c r="D236" s="4" t="s">
        <v>6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195">
        <v>0</v>
      </c>
      <c r="O236" s="195">
        <v>0</v>
      </c>
    </row>
    <row r="237" spans="4:15" ht="15" x14ac:dyDescent="0.15">
      <c r="D237" s="4" t="s">
        <v>7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195">
        <v>0</v>
      </c>
      <c r="O237" s="195">
        <v>0</v>
      </c>
    </row>
    <row r="238" spans="4:15" ht="15" x14ac:dyDescent="0.15">
      <c r="D238" s="4" t="s">
        <v>8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195">
        <v>0</v>
      </c>
      <c r="O238" s="195">
        <v>0</v>
      </c>
    </row>
    <row r="239" spans="4:15" ht="15" x14ac:dyDescent="0.15">
      <c r="D239" s="4" t="s">
        <v>9</v>
      </c>
      <c r="E239" s="26">
        <v>1</v>
      </c>
      <c r="F239" s="26">
        <v>1</v>
      </c>
      <c r="G239" s="26">
        <v>1</v>
      </c>
      <c r="H239" s="26">
        <v>1</v>
      </c>
      <c r="I239" s="26">
        <v>1</v>
      </c>
      <c r="J239" s="26">
        <v>1</v>
      </c>
      <c r="K239" s="26">
        <v>1</v>
      </c>
      <c r="L239" s="26">
        <v>1</v>
      </c>
      <c r="M239" s="26">
        <v>1</v>
      </c>
      <c r="N239" s="195">
        <v>1</v>
      </c>
      <c r="O239" s="195">
        <v>1</v>
      </c>
    </row>
    <row r="240" spans="4:15" ht="15" x14ac:dyDescent="0.15">
      <c r="D240" s="4" t="s">
        <v>10</v>
      </c>
      <c r="E240" s="26">
        <v>0.99</v>
      </c>
      <c r="F240" s="26">
        <v>0.99</v>
      </c>
      <c r="G240" s="26">
        <v>0.99</v>
      </c>
      <c r="H240" s="26">
        <v>0.99</v>
      </c>
      <c r="I240" s="26">
        <v>0.99</v>
      </c>
      <c r="J240" s="26">
        <v>0.99</v>
      </c>
      <c r="K240" s="26">
        <v>0.99</v>
      </c>
      <c r="L240" s="26">
        <v>0.99</v>
      </c>
      <c r="M240" s="26">
        <v>0.99</v>
      </c>
      <c r="N240" s="195">
        <v>0.99</v>
      </c>
      <c r="O240" s="195">
        <v>0.99</v>
      </c>
    </row>
    <row r="241" spans="4:15" ht="15" x14ac:dyDescent="0.15">
      <c r="D241" s="4" t="s">
        <v>11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195">
        <v>0</v>
      </c>
      <c r="O241" s="195">
        <v>0</v>
      </c>
    </row>
    <row r="242" spans="4:15" ht="15" x14ac:dyDescent="0.15">
      <c r="D242" s="4" t="s">
        <v>12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1</v>
      </c>
      <c r="N242" s="195">
        <v>1</v>
      </c>
      <c r="O242" s="195">
        <v>0</v>
      </c>
    </row>
    <row r="243" spans="4:15" ht="15" x14ac:dyDescent="0.15">
      <c r="D243" s="4" t="s">
        <v>13</v>
      </c>
      <c r="E243" s="26">
        <v>1</v>
      </c>
      <c r="F243" s="26">
        <v>1</v>
      </c>
      <c r="G243" s="26">
        <v>1</v>
      </c>
      <c r="H243" s="26">
        <v>1</v>
      </c>
      <c r="I243" s="26">
        <v>1</v>
      </c>
      <c r="J243" s="26">
        <v>1</v>
      </c>
      <c r="K243" s="26">
        <v>1</v>
      </c>
      <c r="L243" s="26">
        <v>1</v>
      </c>
      <c r="M243" s="26">
        <v>1</v>
      </c>
      <c r="N243" s="195">
        <v>1</v>
      </c>
      <c r="O243" s="195">
        <v>0</v>
      </c>
    </row>
    <row r="244" spans="4:15" ht="15" x14ac:dyDescent="0.15">
      <c r="D244" s="4" t="s">
        <v>14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195">
        <v>0</v>
      </c>
      <c r="O244" s="195">
        <v>0</v>
      </c>
    </row>
    <row r="245" spans="4:15" ht="15" x14ac:dyDescent="0.15">
      <c r="D245" s="4" t="s">
        <v>15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195">
        <v>0</v>
      </c>
      <c r="O245" s="195">
        <v>0</v>
      </c>
    </row>
    <row r="246" spans="4:15" ht="15" x14ac:dyDescent="0.15">
      <c r="D246" s="4" t="s">
        <v>16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195">
        <v>0</v>
      </c>
      <c r="O246" s="195">
        <v>0</v>
      </c>
    </row>
    <row r="247" spans="4:15" ht="15" x14ac:dyDescent="0.15">
      <c r="D247" s="4" t="s">
        <v>17</v>
      </c>
      <c r="E247" s="26">
        <v>1</v>
      </c>
      <c r="F247" s="26">
        <v>1</v>
      </c>
      <c r="G247" s="26">
        <v>1</v>
      </c>
      <c r="H247" s="26">
        <v>1</v>
      </c>
      <c r="I247" s="26">
        <v>1</v>
      </c>
      <c r="J247" s="26">
        <v>1</v>
      </c>
      <c r="K247" s="26">
        <v>1</v>
      </c>
      <c r="L247" s="26">
        <v>1</v>
      </c>
      <c r="M247" s="26">
        <v>1</v>
      </c>
      <c r="N247" s="195">
        <v>1</v>
      </c>
      <c r="O247" s="195">
        <v>1</v>
      </c>
    </row>
    <row r="248" spans="4:15" ht="15" x14ac:dyDescent="0.15">
      <c r="D248" s="4" t="s">
        <v>18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195">
        <v>0</v>
      </c>
      <c r="O248" s="195">
        <v>0</v>
      </c>
    </row>
    <row r="249" spans="4:15" ht="15" x14ac:dyDescent="0.15">
      <c r="D249" s="4" t="s">
        <v>19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195">
        <v>0</v>
      </c>
      <c r="O249" s="195">
        <v>0</v>
      </c>
    </row>
    <row r="250" spans="4:15" ht="15" x14ac:dyDescent="0.15">
      <c r="D250" s="4" t="s">
        <v>20</v>
      </c>
      <c r="E250" s="26">
        <v>1</v>
      </c>
      <c r="F250" s="26">
        <v>0.96299999999999997</v>
      </c>
      <c r="G250" s="26">
        <v>0.877</v>
      </c>
      <c r="H250" s="26">
        <v>0.51</v>
      </c>
      <c r="I250" s="26">
        <v>0.53100000000000003</v>
      </c>
      <c r="J250" s="26">
        <v>0.53600000000000003</v>
      </c>
      <c r="K250" s="26">
        <v>0.56799999999999995</v>
      </c>
      <c r="L250" s="26">
        <v>0.59299999999999997</v>
      </c>
      <c r="M250" s="26">
        <v>0.55300000000000005</v>
      </c>
      <c r="N250" s="195">
        <v>0.56100000000000005</v>
      </c>
      <c r="O250" s="195">
        <v>0</v>
      </c>
    </row>
    <row r="251" spans="4:15" ht="15" x14ac:dyDescent="0.15">
      <c r="D251" s="4" t="s">
        <v>21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195">
        <v>0</v>
      </c>
      <c r="O251" s="195">
        <v>0</v>
      </c>
    </row>
    <row r="252" spans="4:15" ht="15" x14ac:dyDescent="0.15">
      <c r="D252" s="4" t="s">
        <v>22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195">
        <v>1</v>
      </c>
      <c r="O252" s="195">
        <v>1</v>
      </c>
    </row>
    <row r="253" spans="4:15" ht="15" x14ac:dyDescent="0.15">
      <c r="D253" s="4" t="s">
        <v>23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195">
        <v>0</v>
      </c>
      <c r="O253" s="195">
        <v>0</v>
      </c>
    </row>
    <row r="254" spans="4:15" ht="15" x14ac:dyDescent="0.15">
      <c r="D254" s="4" t="s">
        <v>24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195">
        <v>0</v>
      </c>
      <c r="O254" s="195">
        <v>0</v>
      </c>
    </row>
    <row r="255" spans="4:15" ht="15" x14ac:dyDescent="0.15">
      <c r="D255" s="4" t="s">
        <v>25</v>
      </c>
      <c r="E255" s="26">
        <v>1</v>
      </c>
      <c r="F255" s="26">
        <v>1</v>
      </c>
      <c r="G255" s="26">
        <v>1</v>
      </c>
      <c r="H255" s="26">
        <v>1</v>
      </c>
      <c r="I255" s="26">
        <v>1</v>
      </c>
      <c r="J255" s="26">
        <v>1</v>
      </c>
      <c r="K255" s="26">
        <v>1</v>
      </c>
      <c r="L255" s="26">
        <v>1</v>
      </c>
      <c r="M255" s="26">
        <v>1</v>
      </c>
      <c r="N255" s="195">
        <v>1</v>
      </c>
      <c r="O255" s="195">
        <v>1</v>
      </c>
    </row>
    <row r="256" spans="4:15" ht="15" x14ac:dyDescent="0.15">
      <c r="D256" s="4" t="s">
        <v>26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195">
        <v>0</v>
      </c>
      <c r="O256" s="195">
        <v>0</v>
      </c>
    </row>
    <row r="257" spans="4:15" ht="15" x14ac:dyDescent="0.15">
      <c r="D257" s="4" t="s">
        <v>27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195">
        <v>0</v>
      </c>
      <c r="O257" s="195">
        <v>0</v>
      </c>
    </row>
    <row r="258" spans="4:15" ht="15" x14ac:dyDescent="0.15">
      <c r="D258" s="4" t="s">
        <v>28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195">
        <v>0.98450000000000004</v>
      </c>
      <c r="O258" s="195">
        <v>0</v>
      </c>
    </row>
    <row r="259" spans="4:15" ht="15" x14ac:dyDescent="0.15">
      <c r="D259" s="4" t="s">
        <v>29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195">
        <v>0</v>
      </c>
      <c r="O259" s="195">
        <v>0</v>
      </c>
    </row>
    <row r="260" spans="4:15" ht="15" x14ac:dyDescent="0.15">
      <c r="D260" s="4" t="s">
        <v>30</v>
      </c>
      <c r="E260" s="26">
        <v>1</v>
      </c>
      <c r="F260" s="26">
        <v>1</v>
      </c>
      <c r="G260" s="26">
        <v>1</v>
      </c>
      <c r="H260" s="26">
        <v>1</v>
      </c>
      <c r="I260" s="26">
        <v>1</v>
      </c>
      <c r="J260" s="26">
        <v>1</v>
      </c>
      <c r="K260" s="26">
        <v>1</v>
      </c>
      <c r="L260" s="26">
        <v>1</v>
      </c>
      <c r="M260" s="26">
        <v>1</v>
      </c>
      <c r="N260" s="195">
        <v>1</v>
      </c>
      <c r="O260" s="195">
        <v>0</v>
      </c>
    </row>
    <row r="261" spans="4:15" ht="15" x14ac:dyDescent="0.15">
      <c r="D261" s="7" t="s">
        <v>180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196">
        <v>0</v>
      </c>
      <c r="O261" s="196">
        <v>0</v>
      </c>
    </row>
  </sheetData>
  <conditionalFormatting sqref="E73:G73 E6:O37 E44:O72 E74:O75 E81:O112 E118:O149 E155:O186 E230:O261 E193:O224">
    <cfRule type="cellIs" dxfId="163" priority="12" operator="equal">
      <formula>0</formula>
    </cfRule>
  </conditionalFormatting>
  <conditionalFormatting sqref="H73:O73">
    <cfRule type="cellIs" dxfId="162" priority="1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54" fitToHeight="6" orientation="landscape" r:id="rId1"/>
  <headerFooter>
    <oddHeader>&amp;L&amp;F&amp;R&amp;A</oddHeader>
    <oddFooter>&amp;R&amp;P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3" tint="0.39997558519241921"/>
    <pageSetUpPr fitToPage="1"/>
  </sheetPr>
  <dimension ref="C3:AF238"/>
  <sheetViews>
    <sheetView showGridLines="0" zoomScale="80" zoomScaleNormal="80" workbookViewId="0">
      <pane xSplit="5" ySplit="5" topLeftCell="F6" activePane="bottomRight" state="frozen"/>
      <selection activeCell="G318" sqref="G318"/>
      <selection pane="topRight" activeCell="G318" sqref="G318"/>
      <selection pane="bottomLeft" activeCell="G318" sqref="G318"/>
      <selection pane="bottomRight" activeCell="K218" sqref="K218"/>
    </sheetView>
  </sheetViews>
  <sheetFormatPr defaultRowHeight="10.5" x14ac:dyDescent="0.15"/>
  <cols>
    <col min="3" max="3" width="13.7109375" customWidth="1"/>
    <col min="4" max="4" width="14.7109375" customWidth="1"/>
    <col min="5" max="5" width="12.85546875" customWidth="1"/>
    <col min="6" max="16" width="18.5703125" customWidth="1"/>
    <col min="17" max="19" width="20.7109375" customWidth="1"/>
    <col min="32" max="32" width="0" hidden="1" customWidth="1"/>
  </cols>
  <sheetData>
    <row r="3" spans="3:32" ht="18.75" x14ac:dyDescent="0.15">
      <c r="E3" s="1"/>
    </row>
    <row r="4" spans="3:32" ht="18.75" x14ac:dyDescent="0.15">
      <c r="C4" s="261" t="s">
        <v>188</v>
      </c>
      <c r="D4" s="261"/>
      <c r="E4" s="261"/>
      <c r="F4" s="276" t="s">
        <v>328</v>
      </c>
      <c r="G4" s="277"/>
      <c r="H4" s="277"/>
      <c r="I4" s="277"/>
      <c r="J4" s="277"/>
      <c r="K4" s="277"/>
      <c r="L4" s="277"/>
      <c r="M4" s="277"/>
      <c r="N4" s="277"/>
      <c r="O4" s="277"/>
      <c r="P4" s="278"/>
    </row>
    <row r="5" spans="3:32" ht="14.25" customHeight="1" x14ac:dyDescent="0.15"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3:32" ht="12.75" customHeight="1" x14ac:dyDescent="0.25">
      <c r="E6" s="76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32" ht="18.75" x14ac:dyDescent="0.15">
      <c r="C7" s="253" t="s">
        <v>343</v>
      </c>
      <c r="D7" s="254"/>
      <c r="E7" s="234" t="s">
        <v>241</v>
      </c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6"/>
    </row>
    <row r="8" spans="3:32" ht="15" x14ac:dyDescent="0.15">
      <c r="C8" s="244" t="s">
        <v>230</v>
      </c>
      <c r="D8" s="245"/>
      <c r="E8" s="91">
        <v>1</v>
      </c>
      <c r="F8" s="92">
        <v>2004</v>
      </c>
      <c r="G8" s="92">
        <f t="shared" ref="G8:P8" si="0">F8+1</f>
        <v>2005</v>
      </c>
      <c r="H8" s="92">
        <f t="shared" si="0"/>
        <v>2006</v>
      </c>
      <c r="I8" s="92">
        <f t="shared" si="0"/>
        <v>2007</v>
      </c>
      <c r="J8" s="92">
        <f t="shared" si="0"/>
        <v>2008</v>
      </c>
      <c r="K8" s="92">
        <f t="shared" si="0"/>
        <v>2009</v>
      </c>
      <c r="L8" s="92">
        <f t="shared" si="0"/>
        <v>2010</v>
      </c>
      <c r="M8" s="92">
        <f t="shared" si="0"/>
        <v>2011</v>
      </c>
      <c r="N8" s="92">
        <f t="shared" si="0"/>
        <v>2012</v>
      </c>
      <c r="O8" s="218">
        <f t="shared" si="0"/>
        <v>2013</v>
      </c>
      <c r="P8" s="218">
        <f t="shared" si="0"/>
        <v>2014</v>
      </c>
      <c r="Q8" s="53" t="s">
        <v>224</v>
      </c>
      <c r="R8" s="54" t="s">
        <v>225</v>
      </c>
      <c r="S8" s="53" t="s">
        <v>281</v>
      </c>
    </row>
    <row r="9" spans="3:32" ht="15" x14ac:dyDescent="0.25">
      <c r="C9" s="242"/>
      <c r="D9" s="243"/>
      <c r="E9" s="72" t="s">
        <v>0</v>
      </c>
      <c r="F9" s="73">
        <f>IF($C$4="National Currency",IF(OtherFin_DATA!E6=0,0,OtherFin_DATA!E6),IF($C$4="Current Exchange rate",IF(OtherFin_DATA!E6=0,0,OtherFin_DATA!E6/ECO!O10),IF($C$4="Constant Exchange rate",IF(OtherFin_DATA!E6=0,0,OtherFin_DATA!E6/ECO!O45))))</f>
        <v>2258</v>
      </c>
      <c r="G9" s="73">
        <f>IF($C$4="National Currency",IF(OtherFin_DATA!F6=0,0,OtherFin_DATA!F6),IF($C$4="Current Exchange rate",IF(OtherFin_DATA!F6=0,0,OtherFin_DATA!F6/ECO!P10),IF($C$4="Constant Exchange rate",IF(OtherFin_DATA!F6=0,0,OtherFin_DATA!F6/ECO!P45))))</f>
        <v>2600</v>
      </c>
      <c r="H9" s="73">
        <f>IF($C$4="National Currency",IF(OtherFin_DATA!G6=0,0,OtherFin_DATA!G6),IF($C$4="Current Exchange rate",IF(OtherFin_DATA!G6=0,0,OtherFin_DATA!G6/ECO!Q10),IF($C$4="Constant Exchange rate",IF(OtherFin_DATA!G6=0,0,OtherFin_DATA!G6/ECO!Q45))))</f>
        <v>2603</v>
      </c>
      <c r="I9" s="73">
        <f>IF($C$4="National Currency",IF(OtherFin_DATA!H6=0,0,OtherFin_DATA!H6),IF($C$4="Current Exchange rate",IF(OtherFin_DATA!H6=0,0,OtherFin_DATA!H6/ECO!R10),IF($C$4="Constant Exchange rate",IF(OtherFin_DATA!H6=0,0,OtherFin_DATA!H6/ECO!R45))))</f>
        <v>2424</v>
      </c>
      <c r="J9" s="73">
        <f>IF($C$4="National Currency",IF(OtherFin_DATA!I6=0,0,OtherFin_DATA!I6),IF($C$4="Current Exchange rate",IF(OtherFin_DATA!I6=0,0,OtherFin_DATA!I6/ECO!S10),IF($C$4="Constant Exchange rate",IF(OtherFin_DATA!I6=0,0,OtherFin_DATA!I6/ECO!S45))))</f>
        <v>1614</v>
      </c>
      <c r="K9" s="73">
        <f>IF($C$4="National Currency",IF(OtherFin_DATA!J6=0,0,OtherFin_DATA!J6),IF($C$4="Current Exchange rate",IF(OtherFin_DATA!J6=0,0,OtherFin_DATA!J6/ECO!T10),IF($C$4="Constant Exchange rate",IF(OtherFin_DATA!J6=0,0,OtherFin_DATA!J6/ECO!T45))))</f>
        <v>1883</v>
      </c>
      <c r="L9" s="73">
        <f>IF($C$4="National Currency",IF(OtherFin_DATA!K6=0,0,OtherFin_DATA!K6),IF($C$4="Current Exchange rate",IF(OtherFin_DATA!K6=0,0,OtherFin_DATA!K6/ECO!U10),IF($C$4="Constant Exchange rate",IF(OtherFin_DATA!K6=0,0,OtherFin_DATA!K6/ECO!U45))))</f>
        <v>2208</v>
      </c>
      <c r="M9" s="73">
        <f>IF($C$4="National Currency",IF(OtherFin_DATA!L6=0,0,OtherFin_DATA!L6),IF($C$4="Current Exchange rate",IF(OtherFin_DATA!L6=0,0,OtherFin_DATA!L6/ECO!V10),IF($C$4="Constant Exchange rate",IF(OtherFin_DATA!L6=0,0,OtherFin_DATA!L6/ECO!V45))))</f>
        <v>1846</v>
      </c>
      <c r="N9" s="73">
        <f>IF($C$4="National Currency",IF(OtherFin_DATA!M6=0,0,OtherFin_DATA!M6),IF($C$4="Current Exchange rate",IF(OtherFin_DATA!M6=0,0,OtherFin_DATA!M6/ECO!W10),IF($C$4="Constant Exchange rate",IF(OtherFin_DATA!M6=0,0,OtherFin_DATA!M6/ECO!W45))))</f>
        <v>2200</v>
      </c>
      <c r="O9" s="213">
        <f>IF($C$4="National Currency",IF(OtherFin_DATA!N6=0,0,OtherFin_DATA!N6),IF($C$4="Current Exchange rate",IF(OtherFin_DATA!N6=0,0,OtherFin_DATA!N6/ECO!X10),IF($C$4="Constant Exchange rate",IF(OtherFin_DATA!N6=0,0,OtherFin_DATA!N6/ECO!X45))))</f>
        <v>2200</v>
      </c>
      <c r="P9" s="209">
        <f>IF($C$4="National Currency",IF(OtherFin_DATA!O6=0,0,OtherFin_DATA!O6),IF($C$4="Current Exchange rate",IF(OtherFin_DATA!O6=0,0,OtherFin_DATA!O6/ECO!Y10),IF($C$4="Constant Exchange rate",IF(OtherFin_DATA!O6=0,0,OtherFin_DATA!O6/ECO!Y45))))</f>
        <v>0</v>
      </c>
      <c r="Q9" s="77">
        <f>O9/$O$41</f>
        <v>8.3843489220148133E-3</v>
      </c>
      <c r="R9" s="77">
        <f>IF(OR(O9=0, N9=0),"-",O9/N9-1)</f>
        <v>0</v>
      </c>
      <c r="S9" s="77">
        <f>IF(OR(O9=0,F9=0),"-",O9/F9-1)</f>
        <v>-2.5686448184233823E-2</v>
      </c>
      <c r="AF9" t="s">
        <v>185</v>
      </c>
    </row>
    <row r="10" spans="3:32" ht="15" x14ac:dyDescent="0.25">
      <c r="C10" s="242"/>
      <c r="D10" s="243"/>
      <c r="E10" s="72" t="s">
        <v>1</v>
      </c>
      <c r="F10" s="74">
        <f>IF($C$4="National Currency",IF(OtherFin_DATA!E7=0,0,OtherFin_DATA!E7),IF($C$4="Current Exchange rate",IF(OtherFin_DATA!E7=0,0,OtherFin_DATA!E7/ECO!O11),IF($C$4="Constant Exchange rate",IF(OtherFin_DATA!E7=0,0,OtherFin_DATA!E7/ECO!O46))))</f>
        <v>4477.6421395799998</v>
      </c>
      <c r="G10" s="74">
        <f>IF($C$4="National Currency",IF(OtherFin_DATA!F7=0,0,OtherFin_DATA!F7),IF($C$4="Current Exchange rate",IF(OtherFin_DATA!F7=0,0,OtherFin_DATA!F7/ECO!P11),IF($C$4="Constant Exchange rate",IF(OtherFin_DATA!F7=0,0,OtherFin_DATA!F7/ECO!P46))))</f>
        <v>5709.3252469600002</v>
      </c>
      <c r="H10" s="74">
        <f>IF($C$4="National Currency",IF(OtherFin_DATA!G7=0,0,OtherFin_DATA!G7),IF($C$4="Current Exchange rate",IF(OtherFin_DATA!G7=0,0,OtherFin_DATA!G7/ECO!Q11),IF($C$4="Constant Exchange rate",IF(OtherFin_DATA!G7=0,0,OtherFin_DATA!G7/ECO!Q46))))</f>
        <v>6126.2868603400002</v>
      </c>
      <c r="I10" s="74">
        <f>IF($C$4="National Currency",IF(OtherFin_DATA!H7=0,0,OtherFin_DATA!H7),IF($C$4="Current Exchange rate",IF(OtherFin_DATA!H7=0,0,OtherFin_DATA!H7/ECO!R11),IF($C$4="Constant Exchange rate",IF(OtherFin_DATA!H7=0,0,OtherFin_DATA!H7/ECO!R46))))</f>
        <v>6867.3510020900003</v>
      </c>
      <c r="J10" s="74">
        <f>IF($C$4="National Currency",IF(OtherFin_DATA!I7=0,0,OtherFin_DATA!I7),IF($C$4="Current Exchange rate",IF(OtherFin_DATA!I7=0,0,OtherFin_DATA!I7/ECO!S11),IF($C$4="Constant Exchange rate",IF(OtherFin_DATA!I7=0,0,OtherFin_DATA!I7/ECO!S46))))</f>
        <v>452.84194944000001</v>
      </c>
      <c r="K10" s="74">
        <f>IF($C$4="National Currency",IF(OtherFin_DATA!J7=0,0,OtherFin_DATA!J7),IF($C$4="Current Exchange rate",IF(OtherFin_DATA!J7=0,0,OtherFin_DATA!J7/ECO!T11),IF($C$4="Constant Exchange rate",IF(OtherFin_DATA!J7=0,0,OtherFin_DATA!J7/ECO!T46))))</f>
        <v>6625.0946326700005</v>
      </c>
      <c r="L10" s="74">
        <f>IF($C$4="National Currency",IF(OtherFin_DATA!K7=0,0,OtherFin_DATA!K7),IF($C$4="Current Exchange rate",IF(OtherFin_DATA!K7=0,0,OtherFin_DATA!K7/ECO!U11),IF($C$4="Constant Exchange rate",IF(OtherFin_DATA!K7=0,0,OtherFin_DATA!K7/ECO!U46))))</f>
        <v>6586.9828953900005</v>
      </c>
      <c r="M10" s="74">
        <f>IF($C$4="National Currency",IF(OtherFin_DATA!L7=0,0,OtherFin_DATA!L7),IF($C$4="Current Exchange rate",IF(OtherFin_DATA!L7=0,0,OtherFin_DATA!L7/ECO!V11),IF($C$4="Constant Exchange rate",IF(OtherFin_DATA!L7=0,0,OtherFin_DATA!L7/ECO!V46))))</f>
        <v>4633.8401714799993</v>
      </c>
      <c r="N10" s="74">
        <f>IF($C$4="National Currency",IF(OtherFin_DATA!M7=0,0,OtherFin_DATA!M7),IF($C$4="Current Exchange rate",IF(OtherFin_DATA!M7=0,0,OtherFin_DATA!M7/ECO!W11),IF($C$4="Constant Exchange rate",IF(OtherFin_DATA!M7=0,0,OtherFin_DATA!M7/ECO!W46))))</f>
        <v>7658.1007019500003</v>
      </c>
      <c r="O10" s="74">
        <f>IF($C$4="National Currency",IF(OtherFin_DATA!N7=0,0,OtherFin_DATA!N7),IF($C$4="Current Exchange rate",IF(OtherFin_DATA!N7=0,0,OtherFin_DATA!N7/ECO!X11),IF($C$4="Constant Exchange rate",IF(OtherFin_DATA!N7=0,0,OtherFin_DATA!N7/ECO!X46))))</f>
        <v>7518.8414830499996</v>
      </c>
      <c r="P10" s="210">
        <f>IF($C$4="National Currency",IF(OtherFin_DATA!O7=0,0,OtherFin_DATA!O7),IF($C$4="Current Exchange rate",IF(OtherFin_DATA!O7=0,0,OtherFin_DATA!O7/ECO!Y11),IF($C$4="Constant Exchange rate",IF(OtherFin_DATA!O7=0,0,OtherFin_DATA!O7/ECO!Y46))))</f>
        <v>7970.5160134100006</v>
      </c>
      <c r="Q10" s="77">
        <f t="shared" ref="Q10:Q42" si="1">O10/$O$41</f>
        <v>2.8654813856004786E-2</v>
      </c>
      <c r="R10" s="77">
        <f t="shared" ref="R10:R40" si="2">IF(OR(O10=0, N10=0),"-",O10/N10-1)</f>
        <v>-1.8184563551709498E-2</v>
      </c>
      <c r="S10" s="77">
        <f t="shared" ref="S10:S40" si="3">IF(OR(O10=0,F10=0),"-",O10/F10-1)</f>
        <v>0.67919660586258068</v>
      </c>
      <c r="AF10" t="s">
        <v>186</v>
      </c>
    </row>
    <row r="11" spans="3:32" ht="15" x14ac:dyDescent="0.25">
      <c r="C11" s="242"/>
      <c r="D11" s="243"/>
      <c r="E11" s="72" t="s">
        <v>2</v>
      </c>
      <c r="F11" s="74">
        <f>IF($C$4="National Currency",IF(OtherFin_DATA!E8=0,0,OtherFin_DATA!E8),IF($C$4="Current Exchange rate",IF(OtherFin_DATA!E8=0,0,OtherFin_DATA!E8/ECO!O12),IF($C$4="Constant Exchange rate",IF(OtherFin_DATA!E8=0,0,OtherFin_DATA!E8/ECO!O47))))</f>
        <v>0</v>
      </c>
      <c r="G11" s="74">
        <f>IF($C$4="National Currency",IF(OtherFin_DATA!F8=0,0,OtherFin_DATA!F8),IF($C$4="Current Exchange rate",IF(OtherFin_DATA!F8=0,0,OtherFin_DATA!F8/ECO!P12),IF($C$4="Constant Exchange rate",IF(OtherFin_DATA!F8=0,0,OtherFin_DATA!F8/ECO!P47))))</f>
        <v>0</v>
      </c>
      <c r="H11" s="74">
        <f>IF($C$4="National Currency",IF(OtherFin_DATA!G8=0,0,OtherFin_DATA!G8),IF($C$4="Current Exchange rate",IF(OtherFin_DATA!G8=0,0,OtherFin_DATA!G8/ECO!Q12),IF($C$4="Constant Exchange rate",IF(OtherFin_DATA!G8=0,0,OtherFin_DATA!G8/ECO!Q47))))</f>
        <v>0</v>
      </c>
      <c r="I11" s="74">
        <f>IF($C$4="National Currency",IF(OtherFin_DATA!H8=0,0,OtherFin_DATA!H8),IF($C$4="Current Exchange rate",IF(OtherFin_DATA!H8=0,0,OtherFin_DATA!H8/ECO!R12),IF($C$4="Constant Exchange rate",IF(OtherFin_DATA!H8=0,0,OtherFin_DATA!H8/ECO!R47))))</f>
        <v>27.098885366601902</v>
      </c>
      <c r="J11" s="74">
        <f>IF($C$4="National Currency",IF(OtherFin_DATA!I8=0,0,OtherFin_DATA!I8),IF($C$4="Current Exchange rate",IF(OtherFin_DATA!I8=0,0,OtherFin_DATA!I8/ECO!S12),IF($C$4="Constant Exchange rate",IF(OtherFin_DATA!I8=0,0,OtherFin_DATA!I8/ECO!S47))))</f>
        <v>13.293792821351877</v>
      </c>
      <c r="K11" s="74">
        <f>IF($C$4="National Currency",IF(OtherFin_DATA!J8=0,0,OtherFin_DATA!J8),IF($C$4="Current Exchange rate",IF(OtherFin_DATA!J8=0,0,OtherFin_DATA!J8/ECO!T12),IF($C$4="Constant Exchange rate",IF(OtherFin_DATA!J8=0,0,OtherFin_DATA!J8/ECO!T47))))</f>
        <v>18.918089784231515</v>
      </c>
      <c r="L11" s="74">
        <f>IF($C$4="National Currency",IF(OtherFin_DATA!K8=0,0,OtherFin_DATA!K8),IF($C$4="Current Exchange rate",IF(OtherFin_DATA!K8=0,0,OtherFin_DATA!K8/ECO!U12),IF($C$4="Constant Exchange rate",IF(OtherFin_DATA!K8=0,0,OtherFin_DATA!K8/ECO!U47))))</f>
        <v>22.497187851518561</v>
      </c>
      <c r="M11" s="74">
        <f>IF($C$4="National Currency",IF(OtherFin_DATA!L8=0,0,OtherFin_DATA!L8),IF($C$4="Current Exchange rate",IF(OtherFin_DATA!L8=0,0,OtherFin_DATA!L8/ECO!V12),IF($C$4="Constant Exchange rate",IF(OtherFin_DATA!L8=0,0,OtherFin_DATA!L8/ECO!V47))))</f>
        <v>29.1440842621945</v>
      </c>
      <c r="N11" s="74">
        <f>IF($C$4="National Currency",IF(OtherFin_DATA!M8=0,0,OtherFin_DATA!M8),IF($C$4="Current Exchange rate",IF(OtherFin_DATA!M8=0,0,OtherFin_DATA!M8/ECO!W12),IF($C$4="Constant Exchange rate",IF(OtherFin_DATA!M8=0,0,OtherFin_DATA!M8/ECO!W47))))</f>
        <v>29.655383986092648</v>
      </c>
      <c r="O11" s="74">
        <f>IF($C$4="National Currency",IF(OtherFin_DATA!N8=0,0,OtherFin_DATA!N8),IF($C$4="Current Exchange rate",IF(OtherFin_DATA!N8=0,0,OtherFin_DATA!N8/ECO!X12),IF($C$4="Constant Exchange rate",IF(OtherFin_DATA!N8=0,0,OtherFin_DATA!N8/ECO!X47))))</f>
        <v>29.655383986092648</v>
      </c>
      <c r="P11" s="210">
        <f>IF($C$4="National Currency",IF(OtherFin_DATA!O8=0,0,OtherFin_DATA!O8),IF($C$4="Current Exchange rate",IF(OtherFin_DATA!O8=0,0,OtherFin_DATA!O8/ECO!Y12),IF($C$4="Constant Exchange rate",IF(OtherFin_DATA!O8=0,0,OtherFin_DATA!O8/ECO!Y47))))</f>
        <v>0</v>
      </c>
      <c r="Q11" s="77">
        <f t="shared" si="1"/>
        <v>1.1301867579805966E-4</v>
      </c>
      <c r="R11" s="77">
        <f t="shared" si="2"/>
        <v>0</v>
      </c>
      <c r="S11" s="77" t="str">
        <f t="shared" si="3"/>
        <v>-</v>
      </c>
      <c r="AF11" t="s">
        <v>187</v>
      </c>
    </row>
    <row r="12" spans="3:32" ht="15" x14ac:dyDescent="0.25">
      <c r="C12" s="242"/>
      <c r="D12" s="243"/>
      <c r="E12" s="72" t="s">
        <v>3</v>
      </c>
      <c r="F12" s="74">
        <f>IF($C$4="National Currency",IF(OtherFin_DATA!E9=0,0,OtherFin_DATA!E9),IF($C$4="Current Exchange rate",IF(OtherFin_DATA!E9=0,0,OtherFin_DATA!E9/ECO!O13),IF($C$4="Constant Exchange rate",IF(OtherFin_DATA!E9=0,0,OtherFin_DATA!E9/ECO!O48))))</f>
        <v>8897.0475715236189</v>
      </c>
      <c r="G12" s="74">
        <f>IF($C$4="National Currency",IF(OtherFin_DATA!F9=0,0,OtherFin_DATA!F9),IF($C$4="Current Exchange rate",IF(OtherFin_DATA!F9=0,0,OtherFin_DATA!F9/ECO!P13),IF($C$4="Constant Exchange rate",IF(OtherFin_DATA!F9=0,0,OtherFin_DATA!F9/ECO!P48))))</f>
        <v>8626.2042581503665</v>
      </c>
      <c r="H12" s="74">
        <f>IF($C$4="National Currency",IF(OtherFin_DATA!G9=0,0,OtherFin_DATA!G9),IF($C$4="Current Exchange rate",IF(OtherFin_DATA!G9=0,0,OtherFin_DATA!G9/ECO!Q13),IF($C$4="Constant Exchange rate",IF(OtherFin_DATA!G9=0,0,OtherFin_DATA!G9/ECO!Q48))))</f>
        <v>8620.3451430472396</v>
      </c>
      <c r="I12" s="74">
        <f>IF($C$4="National Currency",IF(OtherFin_DATA!H9=0,0,OtherFin_DATA!H9),IF($C$4="Current Exchange rate",IF(OtherFin_DATA!H9=0,0,OtherFin_DATA!H9/ECO!R13),IF($C$4="Constant Exchange rate",IF(OtherFin_DATA!H9=0,0,OtherFin_DATA!H9/ECO!R48))))</f>
        <v>9651.6591816367272</v>
      </c>
      <c r="J12" s="74">
        <f>IF($C$4="National Currency",IF(OtherFin_DATA!I9=0,0,OtherFin_DATA!I9),IF($C$4="Current Exchange rate",IF(OtherFin_DATA!I9=0,0,OtherFin_DATA!I9/ECO!S13),IF($C$4="Constant Exchange rate",IF(OtherFin_DATA!I9=0,0,OtherFin_DATA!I9/ECO!S48))))</f>
        <v>2841.8512974051896</v>
      </c>
      <c r="K12" s="74">
        <f>IF($C$4="National Currency",IF(OtherFin_DATA!J9=0,0,OtherFin_DATA!J9),IF($C$4="Current Exchange rate",IF(OtherFin_DATA!J9=0,0,OtherFin_DATA!J9/ECO!T13),IF($C$4="Constant Exchange rate",IF(OtherFin_DATA!J9=0,0,OtherFin_DATA!J9/ECO!T48))))</f>
        <v>6805.8142049234866</v>
      </c>
      <c r="L12" s="74">
        <f>IF($C$4="National Currency",IF(OtherFin_DATA!K9=0,0,OtherFin_DATA!K9),IF($C$4="Current Exchange rate",IF(OtherFin_DATA!K9=0,0,OtherFin_DATA!K9/ECO!U13),IF($C$4="Constant Exchange rate",IF(OtherFin_DATA!K9=0,0,OtherFin_DATA!K9/ECO!U48))))</f>
        <v>6517.0026613439786</v>
      </c>
      <c r="M12" s="74">
        <f>IF($C$4="National Currency",IF(OtherFin_DATA!L9=0,0,OtherFin_DATA!L9),IF($C$4="Current Exchange rate",IF(OtherFin_DATA!L9=0,0,OtherFin_DATA!L9/ECO!V13),IF($C$4="Constant Exchange rate",IF(OtherFin_DATA!L9=0,0,OtherFin_DATA!L9/ECO!V48))))</f>
        <v>7676.9935129740516</v>
      </c>
      <c r="N12" s="74">
        <f>IF($C$4="National Currency",IF(OtherFin_DATA!M9=0,0,OtherFin_DATA!M9),IF($C$4="Current Exchange rate",IF(OtherFin_DATA!M9=0,0,OtherFin_DATA!M9/ECO!W13),IF($C$4="Constant Exchange rate",IF(OtherFin_DATA!M9=0,0,OtherFin_DATA!M9/ECO!W48))))</f>
        <v>8345.6561876247506</v>
      </c>
      <c r="O12" s="74">
        <f>IF($C$4="National Currency",IF(OtherFin_DATA!N9=0,0,OtherFin_DATA!N9),IF($C$4="Current Exchange rate",IF(OtherFin_DATA!N9=0,0,OtherFin_DATA!N9/ECO!X13),IF($C$4="Constant Exchange rate",IF(OtherFin_DATA!N9=0,0,OtherFin_DATA!N9/ECO!X48))))</f>
        <v>7915.8624417831006</v>
      </c>
      <c r="P12" s="210">
        <f>IF($C$4="National Currency",IF(OtherFin_DATA!O9=0,0,OtherFin_DATA!O9),IF($C$4="Current Exchange rate",IF(OtherFin_DATA!O9=0,0,OtherFin_DATA!O9/ECO!Y13),IF($C$4="Constant Exchange rate",IF(OtherFin_DATA!O9=0,0,OtherFin_DATA!O9/ECO!Y48))))</f>
        <v>8895.0773453093825</v>
      </c>
      <c r="Q12" s="77">
        <f t="shared" si="1"/>
        <v>3.0167887604809859E-2</v>
      </c>
      <c r="R12" s="77">
        <f t="shared" si="2"/>
        <v>-5.1499095598853462E-2</v>
      </c>
      <c r="S12" s="77">
        <f t="shared" si="3"/>
        <v>-0.11028210446811071</v>
      </c>
      <c r="AF12" t="s">
        <v>188</v>
      </c>
    </row>
    <row r="13" spans="3:32" ht="15" x14ac:dyDescent="0.25">
      <c r="C13" s="242"/>
      <c r="D13" s="243"/>
      <c r="E13" s="72" t="s">
        <v>4</v>
      </c>
      <c r="F13" s="74">
        <f>IF($C$4="National Currency",IF(OtherFin_DATA!E10=0,0,OtherFin_DATA!E10),IF($C$4="Current Exchange rate",IF(OtherFin_DATA!E10=0,0,OtherFin_DATA!E10/ECO!O14),IF($C$4="Constant Exchange rate",IF(OtherFin_DATA!E10=0,0,OtherFin_DATA!E10/ECO!O49))))</f>
        <v>48.012028636355879</v>
      </c>
      <c r="G13" s="74">
        <f>IF($C$4="National Currency",IF(OtherFin_DATA!F10=0,0,OtherFin_DATA!F10),IF($C$4="Current Exchange rate",IF(OtherFin_DATA!F10=0,0,OtherFin_DATA!F10/ECO!P14),IF($C$4="Constant Exchange rate",IF(OtherFin_DATA!F10=0,0,OtherFin_DATA!F10/ECO!P49))))</f>
        <v>203.32496112905156</v>
      </c>
      <c r="H13" s="74">
        <f>IF($C$4="National Currency",IF(OtherFin_DATA!G10=0,0,OtherFin_DATA!G10),IF($C$4="Current Exchange rate",IF(OtherFin_DATA!G10=0,0,OtherFin_DATA!G10/ECO!Q14),IF($C$4="Constant Exchange rate",IF(OtherFin_DATA!G10=0,0,OtherFin_DATA!G10/ECO!Q49))))</f>
        <v>327.54113486083344</v>
      </c>
      <c r="I13" s="74">
        <f>IF($C$4="National Currency",IF(OtherFin_DATA!H10=0,0,OtherFin_DATA!H10),IF($C$4="Current Exchange rate",IF(OtherFin_DATA!H10=0,0,OtherFin_DATA!H10/ECO!R14),IF($C$4="Constant Exchange rate",IF(OtherFin_DATA!H10=0,0,OtherFin_DATA!H10/ECO!R49))))</f>
        <v>186.92227518922891</v>
      </c>
      <c r="J13" s="100">
        <f>IF($C$4="National Currency",IF(OtherFin_DATA!I10=0,0,OtherFin_DATA!I10),IF($C$4="Current Exchange rate",IF(OtherFin_DATA!I10=0,0,OtherFin_DATA!I10/ECO!S14),IF($C$4="Constant Exchange rate",IF(OtherFin_DATA!I10=0,0,OtherFin_DATA!I10/ECO!S49))))</f>
        <v>-255</v>
      </c>
      <c r="K13" s="74">
        <f>IF($C$4="National Currency",IF(OtherFin_DATA!J10=0,0,OtherFin_DATA!J10),IF($C$4="Current Exchange rate",IF(OtherFin_DATA!J10=0,0,OtherFin_DATA!J10/ECO!T14),IF($C$4="Constant Exchange rate",IF(OtherFin_DATA!J10=0,0,OtherFin_DATA!J10/ECO!T49))))</f>
        <v>176</v>
      </c>
      <c r="L13" s="74">
        <f>IF($C$4="National Currency",IF(OtherFin_DATA!K10=0,0,OtherFin_DATA!K10),IF($C$4="Current Exchange rate",IF(OtherFin_DATA!K10=0,0,OtherFin_DATA!K10/ECO!U14),IF($C$4="Constant Exchange rate",IF(OtherFin_DATA!K10=0,0,OtherFin_DATA!K10/ECO!U49))))</f>
        <v>19</v>
      </c>
      <c r="M13" s="74">
        <f>IF($C$4="National Currency",IF(OtherFin_DATA!L10=0,0,OtherFin_DATA!L10),IF($C$4="Current Exchange rate",IF(OtherFin_DATA!L10=0,0,OtherFin_DATA!L10/ECO!V14),IF($C$4="Constant Exchange rate",IF(OtherFin_DATA!L10=0,0,OtherFin_DATA!L10/ECO!V49))))</f>
        <v>30</v>
      </c>
      <c r="N13" s="74">
        <f>IF($C$4="National Currency",IF(OtherFin_DATA!M10=0,0,OtherFin_DATA!M10),IF($C$4="Current Exchange rate",IF(OtherFin_DATA!M10=0,0,OtherFin_DATA!M10/ECO!W14),IF($C$4="Constant Exchange rate",IF(OtherFin_DATA!M10=0,0,OtherFin_DATA!M10/ECO!W49))))</f>
        <v>0</v>
      </c>
      <c r="O13" s="74">
        <f>IF($C$4="National Currency",IF(OtherFin_DATA!N10=0,0,OtherFin_DATA!N10),IF($C$4="Current Exchange rate",IF(OtherFin_DATA!N10=0,0,OtherFin_DATA!N10/ECO!X14),IF($C$4="Constant Exchange rate",IF(OtherFin_DATA!N10=0,0,OtherFin_DATA!N10/ECO!X49))))</f>
        <v>0</v>
      </c>
      <c r="P13" s="210">
        <f>IF($C$4="National Currency",IF(OtherFin_DATA!O10=0,0,OtherFin_DATA!O10),IF($C$4="Current Exchange rate",IF(OtherFin_DATA!O10=0,0,OtherFin_DATA!O10/ECO!Y14),IF($C$4="Constant Exchange rate",IF(OtherFin_DATA!O10=0,0,OtherFin_DATA!O10/ECO!Y49))))</f>
        <v>0</v>
      </c>
      <c r="Q13" s="77">
        <f t="shared" si="1"/>
        <v>0</v>
      </c>
      <c r="R13" s="77" t="str">
        <f t="shared" si="2"/>
        <v>-</v>
      </c>
      <c r="S13" s="77" t="str">
        <f t="shared" si="3"/>
        <v>-</v>
      </c>
    </row>
    <row r="14" spans="3:32" ht="15" x14ac:dyDescent="0.25">
      <c r="C14" s="242"/>
      <c r="D14" s="243"/>
      <c r="E14" s="72" t="s">
        <v>5</v>
      </c>
      <c r="F14" s="74">
        <f>IF($C$4="National Currency",IF(OtherFin_DATA!E11=0,0,OtherFin_DATA!E11),IF($C$4="Current Exchange rate",IF(OtherFin_DATA!E11=0,0,OtherFin_DATA!E11/ECO!O15),IF($C$4="Constant Exchange rate",IF(OtherFin_DATA!E11=0,0,OtherFin_DATA!E11/ECO!O50))))</f>
        <v>270.84910762574367</v>
      </c>
      <c r="G14" s="74">
        <f>IF($C$4="National Currency",IF(OtherFin_DATA!F11=0,0,OtherFin_DATA!F11),IF($C$4="Current Exchange rate",IF(OtherFin_DATA!F11=0,0,OtherFin_DATA!F11/ECO!P15),IF($C$4="Constant Exchange rate",IF(OtherFin_DATA!F11=0,0,OtherFin_DATA!F11/ECO!P50))))</f>
        <v>286.20876149269878</v>
      </c>
      <c r="H14" s="74">
        <f>IF($C$4="National Currency",IF(OtherFin_DATA!G11=0,0,OtherFin_DATA!G11),IF($C$4="Current Exchange rate",IF(OtherFin_DATA!G11=0,0,OtherFin_DATA!G11/ECO!Q15),IF($C$4="Constant Exchange rate",IF(OtherFin_DATA!G11=0,0,OtherFin_DATA!G11/ECO!Q50))))</f>
        <v>295.25869839552911</v>
      </c>
      <c r="I14" s="74">
        <f>IF($C$4="National Currency",IF(OtherFin_DATA!H11=0,0,OtherFin_DATA!H11),IF($C$4="Current Exchange rate",IF(OtherFin_DATA!H11=0,0,OtherFin_DATA!H11/ECO!R15),IF($C$4="Constant Exchange rate",IF(OtherFin_DATA!H11=0,0,OtherFin_DATA!H11/ECO!R50))))</f>
        <v>335.96538669551109</v>
      </c>
      <c r="J14" s="74">
        <f>IF($C$4="National Currency",IF(OtherFin_DATA!I11=0,0,OtherFin_DATA!I11),IF($C$4="Current Exchange rate",IF(OtherFin_DATA!I11=0,0,OtherFin_DATA!I11/ECO!S15),IF($C$4="Constant Exchange rate",IF(OtherFin_DATA!I11=0,0,OtherFin_DATA!I11/ECO!S50))))</f>
        <v>243.59113034072473</v>
      </c>
      <c r="K14" s="74">
        <f>IF($C$4="National Currency",IF(OtherFin_DATA!J11=0,0,OtherFin_DATA!J11),IF($C$4="Current Exchange rate",IF(OtherFin_DATA!J11=0,0,OtherFin_DATA!J11/ECO!T15),IF($C$4="Constant Exchange rate",IF(OtherFin_DATA!J11=0,0,OtherFin_DATA!J11/ECO!T50))))</f>
        <v>421.99387056066342</v>
      </c>
      <c r="L14" s="74">
        <f>IF($C$4="National Currency",IF(OtherFin_DATA!K11=0,0,OtherFin_DATA!K11),IF($C$4="Current Exchange rate",IF(OtherFin_DATA!K11=0,0,OtherFin_DATA!K11/ECO!U15),IF($C$4="Constant Exchange rate",IF(OtherFin_DATA!K11=0,0,OtherFin_DATA!K11/ECO!U50))))</f>
        <v>595.34883720930236</v>
      </c>
      <c r="M14" s="74">
        <f>IF($C$4="National Currency",IF(OtherFin_DATA!L11=0,0,OtherFin_DATA!L11),IF($C$4="Current Exchange rate",IF(OtherFin_DATA!L11=0,0,OtherFin_DATA!L11/ECO!V15),IF($C$4="Constant Exchange rate",IF(OtherFin_DATA!L11=0,0,OtherFin_DATA!L11/ECO!V50))))</f>
        <v>295.22264287001985</v>
      </c>
      <c r="N14" s="74">
        <f>IF($C$4="National Currency",IF(OtherFin_DATA!M11=0,0,OtherFin_DATA!M11),IF($C$4="Current Exchange rate",IF(OtherFin_DATA!M11=0,0,OtherFin_DATA!M11/ECO!W15),IF($C$4="Constant Exchange rate",IF(OtherFin_DATA!M11=0,0,OtherFin_DATA!M11/ECO!W50))))</f>
        <v>392.71678384712459</v>
      </c>
      <c r="O14" s="74">
        <f>IF($C$4="National Currency",IF(OtherFin_DATA!N11=0,0,OtherFin_DATA!N11),IF($C$4="Current Exchange rate",IF(OtherFin_DATA!N11=0,0,OtherFin_DATA!N11/ECO!X15),IF($C$4="Constant Exchange rate",IF(OtherFin_DATA!N11=0,0,OtherFin_DATA!N11/ECO!X50))))</f>
        <v>266.34216693708311</v>
      </c>
      <c r="P14" s="210">
        <f>IF($C$4="National Currency",IF(OtherFin_DATA!O11=0,0,OtherFin_DATA!O11),IF($C$4="Current Exchange rate",IF(OtherFin_DATA!O11=0,0,OtherFin_DATA!O11/ECO!Y15),IF($C$4="Constant Exchange rate",IF(OtherFin_DATA!O11=0,0,OtherFin_DATA!O11/ECO!Y50))))</f>
        <v>308.3829096809086</v>
      </c>
      <c r="Q14" s="77">
        <f t="shared" si="1"/>
        <v>1.0150480273845555E-3</v>
      </c>
      <c r="R14" s="77">
        <f t="shared" si="2"/>
        <v>-0.32179581344105768</v>
      </c>
      <c r="S14" s="77">
        <f t="shared" si="3"/>
        <v>-1.6640042598509153E-2</v>
      </c>
      <c r="Z14" s="33"/>
    </row>
    <row r="15" spans="3:32" ht="15" x14ac:dyDescent="0.25">
      <c r="C15" s="242"/>
      <c r="D15" s="243"/>
      <c r="E15" s="72" t="s">
        <v>6</v>
      </c>
      <c r="F15" s="74">
        <f>IF($C$4="National Currency",IF(OtherFin_DATA!E12=0,0,OtherFin_DATA!E12),IF($C$4="Current Exchange rate",IF(OtherFin_DATA!E12=0,0,OtherFin_DATA!E12/ECO!O16),IF($C$4="Constant Exchange rate",IF(OtherFin_DATA!E12=0,0,OtherFin_DATA!E12/ECO!O51))))</f>
        <v>30336</v>
      </c>
      <c r="G15" s="74">
        <f>IF($C$4="National Currency",IF(OtherFin_DATA!F12=0,0,OtherFin_DATA!F12),IF($C$4="Current Exchange rate",IF(OtherFin_DATA!F12=0,0,OtherFin_DATA!F12/ECO!P16),IF($C$4="Constant Exchange rate",IF(OtherFin_DATA!F12=0,0,OtherFin_DATA!F12/ECO!P51))))</f>
        <v>33064</v>
      </c>
      <c r="H15" s="74">
        <f>IF($C$4="National Currency",IF(OtherFin_DATA!G12=0,0,OtherFin_DATA!G12),IF($C$4="Current Exchange rate",IF(OtherFin_DATA!G12=0,0,OtherFin_DATA!G12/ECO!Q16),IF($C$4="Constant Exchange rate",IF(OtherFin_DATA!G12=0,0,OtherFin_DATA!G12/ECO!Q51))))</f>
        <v>31709</v>
      </c>
      <c r="I15" s="74">
        <f>IF($C$4="National Currency",IF(OtherFin_DATA!H12=0,0,OtherFin_DATA!H12),IF($C$4="Current Exchange rate",IF(OtherFin_DATA!H12=0,0,OtherFin_DATA!H12/ECO!R16),IF($C$4="Constant Exchange rate",IF(OtherFin_DATA!H12=0,0,OtherFin_DATA!H12/ECO!R51))))</f>
        <v>31429</v>
      </c>
      <c r="J15" s="74">
        <f>IF($C$4="National Currency",IF(OtherFin_DATA!I12=0,0,OtherFin_DATA!I12),IF($C$4="Current Exchange rate",IF(OtherFin_DATA!I12=0,0,OtherFin_DATA!I12/ECO!S16),IF($C$4="Constant Exchange rate",IF(OtherFin_DATA!I12=0,0,OtherFin_DATA!I12/ECO!S51))))</f>
        <v>24264</v>
      </c>
      <c r="K15" s="74">
        <f>IF($C$4="National Currency",IF(OtherFin_DATA!J12=0,0,OtherFin_DATA!J12),IF($C$4="Current Exchange rate",IF(OtherFin_DATA!J12=0,0,OtherFin_DATA!J12/ECO!T16),IF($C$4="Constant Exchange rate",IF(OtherFin_DATA!J12=0,0,OtherFin_DATA!J12/ECO!T51))))</f>
        <v>29152</v>
      </c>
      <c r="L15" s="74">
        <f>IF($C$4="National Currency",IF(OtherFin_DATA!K12=0,0,OtherFin_DATA!K12),IF($C$4="Current Exchange rate",IF(OtherFin_DATA!K12=0,0,OtherFin_DATA!K12/ECO!U16),IF($C$4="Constant Exchange rate",IF(OtherFin_DATA!K12=0,0,OtherFin_DATA!K12/ECO!U51))))</f>
        <v>30804</v>
      </c>
      <c r="M15" s="74">
        <f>IF($C$4="National Currency",IF(OtherFin_DATA!L12=0,0,OtherFin_DATA!L12),IF($C$4="Current Exchange rate",IF(OtherFin_DATA!L12=0,0,OtherFin_DATA!L12/ECO!V16),IF($C$4="Constant Exchange rate",IF(OtherFin_DATA!L12=0,0,OtherFin_DATA!L12/ECO!V51))))</f>
        <v>30577</v>
      </c>
      <c r="N15" s="74">
        <f>IF($C$4="National Currency",IF(OtherFin_DATA!M12=0,0,OtherFin_DATA!M12),IF($C$4="Current Exchange rate",IF(OtherFin_DATA!M12=0,0,OtherFin_DATA!M12/ECO!W16),IF($C$4="Constant Exchange rate",IF(OtherFin_DATA!M12=0,0,OtherFin_DATA!M12/ECO!W51))))</f>
        <v>34733</v>
      </c>
      <c r="O15" s="74">
        <f>IF($C$4="National Currency",IF(OtherFin_DATA!N12=0,0,OtherFin_DATA!N12),IF($C$4="Current Exchange rate",IF(OtherFin_DATA!N12=0,0,OtherFin_DATA!N12/ECO!X16),IF($C$4="Constant Exchange rate",IF(OtherFin_DATA!N12=0,0,OtherFin_DATA!N12/ECO!X51))))</f>
        <v>37149</v>
      </c>
      <c r="P15" s="210">
        <f>IF($C$4="National Currency",IF(OtherFin_DATA!O12=0,0,OtherFin_DATA!O12),IF($C$4="Current Exchange rate",IF(OtherFin_DATA!O12=0,0,OtherFin_DATA!O12/ECO!Y16),IF($C$4="Constant Exchange rate",IF(OtherFin_DATA!O12=0,0,OtherFin_DATA!O12/ECO!Y51))))</f>
        <v>38074</v>
      </c>
      <c r="Q15" s="77">
        <f t="shared" si="1"/>
        <v>0.14157735368360377</v>
      </c>
      <c r="R15" s="77">
        <f t="shared" si="2"/>
        <v>6.9559208821581731E-2</v>
      </c>
      <c r="S15" s="77">
        <f t="shared" si="3"/>
        <v>0.22458465189873422</v>
      </c>
      <c r="T15" s="33"/>
    </row>
    <row r="16" spans="3:32" ht="15" x14ac:dyDescent="0.25">
      <c r="C16" s="242"/>
      <c r="D16" s="243"/>
      <c r="E16" s="72" t="s">
        <v>7</v>
      </c>
      <c r="F16" s="74">
        <f>IF($C$4="National Currency",IF(OtherFin_DATA!E13=0,0,OtherFin_DATA!E13),IF($C$4="Current Exchange rate",IF(OtherFin_DATA!E13=0,0,OtherFin_DATA!E13/ECO!O17),IF($C$4="Constant Exchange rate",IF(OtherFin_DATA!E13=0,0,OtherFin_DATA!E13/ECO!O52))))</f>
        <v>14341.933837454502</v>
      </c>
      <c r="G16" s="74">
        <f>IF($C$4="National Currency",IF(OtherFin_DATA!F13=0,0,OtherFin_DATA!F13),IF($C$4="Current Exchange rate",IF(OtherFin_DATA!F13=0,0,OtherFin_DATA!F13/ECO!P17),IF($C$4="Constant Exchange rate",IF(OtherFin_DATA!F13=0,0,OtherFin_DATA!F13/ECO!P52))))</f>
        <v>22179.361476367641</v>
      </c>
      <c r="H16" s="74">
        <f>IF($C$4="National Currency",IF(OtherFin_DATA!G13=0,0,OtherFin_DATA!G13),IF($C$4="Current Exchange rate",IF(OtherFin_DATA!G13=0,0,OtherFin_DATA!G13/ECO!Q17),IF($C$4="Constant Exchange rate",IF(OtherFin_DATA!G13=0,0,OtherFin_DATA!G13/ECO!Q52))))</f>
        <v>7389.4233946247978</v>
      </c>
      <c r="I16" s="74">
        <f>IF($C$4="National Currency",IF(OtherFin_DATA!H13=0,0,OtherFin_DATA!H13),IF($C$4="Current Exchange rate",IF(OtherFin_DATA!H13=0,0,OtherFin_DATA!H13/ECO!R17),IF($C$4="Constant Exchange rate",IF(OtherFin_DATA!H13=0,0,OtherFin_DATA!H13/ECO!R52))))</f>
        <v>1884.4661732905322</v>
      </c>
      <c r="J16" s="99">
        <f>IF($C$4="National Currency",IF(OtherFin_DATA!I13=0,0,OtherFin_DATA!I13),IF($C$4="Current Exchange rate",IF(OtherFin_DATA!I13=0,0,OtherFin_DATA!I13/ECO!S17),IF($C$4="Constant Exchange rate",IF(OtherFin_DATA!I13=0,0,OtherFin_DATA!I13/ECO!S52))))</f>
        <v>-9425.6803621076378</v>
      </c>
      <c r="K16" s="74">
        <f>IF($C$4="National Currency",IF(OtherFin_DATA!J13=0,0,OtherFin_DATA!J13),IF($C$4="Current Exchange rate",IF(OtherFin_DATA!J13=0,0,OtherFin_DATA!J13/ECO!T17),IF($C$4="Constant Exchange rate",IF(OtherFin_DATA!J13=0,0,OtherFin_DATA!J13/ECO!T52))))</f>
        <v>16246.940754569998</v>
      </c>
      <c r="L16" s="74">
        <f>IF($C$4="National Currency",IF(OtherFin_DATA!K13=0,0,OtherFin_DATA!K13),IF($C$4="Current Exchange rate",IF(OtherFin_DATA!K13=0,0,OtherFin_DATA!K13/ECO!U17),IF($C$4="Constant Exchange rate",IF(OtherFin_DATA!K13=0,0,OtherFin_DATA!K13/ECO!U52))))</f>
        <v>21303.532161229232</v>
      </c>
      <c r="M16" s="74">
        <f>IF($C$4="National Currency",IF(OtherFin_DATA!L13=0,0,OtherFin_DATA!L13),IF($C$4="Current Exchange rate",IF(OtherFin_DATA!L13=0,0,OtherFin_DATA!L13/ECO!V17),IF($C$4="Constant Exchange rate",IF(OtherFin_DATA!L13=0,0,OtherFin_DATA!L13/ECO!V52))))</f>
        <v>17170.641747142494</v>
      </c>
      <c r="N16" s="74">
        <f>IF($C$4="National Currency",IF(OtherFin_DATA!M13=0,0,OtherFin_DATA!M13),IF($C$4="Current Exchange rate",IF(OtherFin_DATA!M13=0,0,OtherFin_DATA!M13/ECO!W17),IF($C$4="Constant Exchange rate",IF(OtherFin_DATA!M13=0,0,OtherFin_DATA!M13/ECO!W52))))</f>
        <v>26087.302056330842</v>
      </c>
      <c r="O16" s="74">
        <f>IF($C$4="National Currency",IF(OtherFin_DATA!N13=0,0,OtherFin_DATA!N13),IF($C$4="Current Exchange rate",IF(OtherFin_DATA!N13=0,0,OtherFin_DATA!N13/ECO!X17),IF($C$4="Constant Exchange rate",IF(OtherFin_DATA!N13=0,0,OtherFin_DATA!N13/ECO!X52))))</f>
        <v>10113.185365263991</v>
      </c>
      <c r="P16" s="210">
        <f>IF($C$4="National Currency",IF(OtherFin_DATA!O13=0,0,OtherFin_DATA!O13),IF($C$4="Current Exchange rate",IF(OtherFin_DATA!O13=0,0,OtherFin_DATA!O13/ECO!Y17),IF($C$4="Constant Exchange rate",IF(OtherFin_DATA!O13=0,0,OtherFin_DATA!O13/ECO!Y52))))</f>
        <v>33397.172041422105</v>
      </c>
      <c r="Q16" s="77">
        <f t="shared" si="1"/>
        <v>3.8542034006994151E-2</v>
      </c>
      <c r="R16" s="77">
        <f t="shared" si="2"/>
        <v>-0.61233302917157229</v>
      </c>
      <c r="S16" s="77">
        <f t="shared" si="3"/>
        <v>-0.29485204158082046</v>
      </c>
      <c r="U16" s="33"/>
      <c r="V16" s="33"/>
      <c r="W16" s="33"/>
      <c r="X16" s="33"/>
      <c r="Y16" s="33"/>
      <c r="Z16" s="33"/>
      <c r="AA16" s="33"/>
    </row>
    <row r="17" spans="3:20" ht="15" x14ac:dyDescent="0.25">
      <c r="C17" s="242"/>
      <c r="D17" s="243"/>
      <c r="E17" s="72" t="s">
        <v>8</v>
      </c>
      <c r="F17" s="74">
        <f>IF($C$4="National Currency",IF(OtherFin_DATA!E14=0,0,OtherFin_DATA!E14),IF($C$4="Current Exchange rate",IF(OtherFin_DATA!E14=0,0,OtherFin_DATA!E14/ECO!O18),IF($C$4="Constant Exchange rate",IF(OtherFin_DATA!E14=0,0,OtherFin_DATA!E14/ECO!O53))))</f>
        <v>6.9088492068564413</v>
      </c>
      <c r="G17" s="74">
        <f>IF($C$4="National Currency",IF(OtherFin_DATA!F14=0,0,OtherFin_DATA!F14),IF($C$4="Current Exchange rate",IF(OtherFin_DATA!F14=0,0,OtherFin_DATA!F14/ECO!P18),IF($C$4="Constant Exchange rate",IF(OtherFin_DATA!F14=0,0,OtherFin_DATA!F14/ECO!P53))))</f>
        <v>11.638311198599057</v>
      </c>
      <c r="H17" s="74">
        <f>IF($C$4="National Currency",IF(OtherFin_DATA!G14=0,0,OtherFin_DATA!G14),IF($C$4="Current Exchange rate",IF(OtherFin_DATA!G14=0,0,OtherFin_DATA!G14/ECO!Q18),IF($C$4="Constant Exchange rate",IF(OtherFin_DATA!G14=0,0,OtherFin_DATA!G14/ECO!Q53))))</f>
        <v>8.7367223550164255</v>
      </c>
      <c r="I17" s="74">
        <f>IF($C$4="National Currency",IF(OtherFin_DATA!H14=0,0,OtherFin_DATA!H14),IF($C$4="Current Exchange rate",IF(OtherFin_DATA!H14=0,0,OtherFin_DATA!H14/ECO!R18),IF($C$4="Constant Exchange rate",IF(OtherFin_DATA!H14=0,0,OtherFin_DATA!H14/ECO!R53))))</f>
        <v>8.1934733424513944</v>
      </c>
      <c r="J17" s="100">
        <f>IF($C$4="National Currency",IF(OtherFin_DATA!I14=0,0,OtherFin_DATA!I14),IF($C$4="Current Exchange rate",IF(OtherFin_DATA!I14=0,0,OtherFin_DATA!I14/ECO!S18),IF($C$4="Constant Exchange rate",IF(OtherFin_DATA!I14=0,0,OtherFin_DATA!I14/ECO!S53))))</f>
        <v>-20.278654787621591</v>
      </c>
      <c r="K17" s="74">
        <f>IF($C$4="National Currency",IF(OtherFin_DATA!J14=0,0,OtherFin_DATA!J14),IF($C$4="Current Exchange rate",IF(OtherFin_DATA!J14=0,0,OtherFin_DATA!J14/ECO!T18),IF($C$4="Constant Exchange rate",IF(OtherFin_DATA!J14=0,0,OtherFin_DATA!J14/ECO!T53))))</f>
        <v>25.603645520432554</v>
      </c>
      <c r="L17" s="74">
        <f>IF($C$4="National Currency",IF(OtherFin_DATA!K14=0,0,OtherFin_DATA!K14),IF($C$4="Current Exchange rate",IF(OtherFin_DATA!K14=0,0,OtherFin_DATA!K14/ECO!U18),IF($C$4="Constant Exchange rate",IF(OtherFin_DATA!K14=0,0,OtherFin_DATA!K14/ECO!U53))))</f>
        <v>18.826198662968313</v>
      </c>
      <c r="M17" s="208">
        <f>IF($C$4="National Currency",IF(OtherFin_DATA!L14=0,0,OtherFin_DATA!L14),IF($C$4="Current Exchange rate",IF(OtherFin_DATA!L14=0,0,OtherFin_DATA!L14/ECO!U18),IF($C$4="Constant Exchange rate",IF(OtherFin_DATA!L14=0,0,OtherFin_DATA!L14/ECO!U53))))</f>
        <v>10.112931882964988</v>
      </c>
      <c r="N17" s="74">
        <f>IF($C$4="National Currency",IF(OtherFin_DATA!M14=0,0,OtherFin_DATA!M14),IF($C$4="Current Exchange rate",IF(OtherFin_DATA!M14=0,0,OtherFin_DATA!M14/ECO!W18),IF($C$4="Constant Exchange rate",IF(OtherFin_DATA!M14=0,0,OtherFin_DATA!M14/ECO!W53))))</f>
        <v>21.9</v>
      </c>
      <c r="O17" s="74">
        <f>IF($C$4="National Currency",IF(OtherFin_DATA!N14=0,0,OtherFin_DATA!N14),IF($C$4="Current Exchange rate",IF(OtherFin_DATA!N14=0,0,OtherFin_DATA!N14/ECO!X18),IF($C$4="Constant Exchange rate",IF(OtherFin_DATA!N14=0,0,OtherFin_DATA!N14/ECO!X53))))</f>
        <v>8.4190000000000005</v>
      </c>
      <c r="P17" s="210">
        <f>IF($C$4="National Currency",IF(OtherFin_DATA!O14=0,0,OtherFin_DATA!O14),IF($C$4="Current Exchange rate",IF(OtherFin_DATA!O14=0,0,OtherFin_DATA!O14/ECO!Y18),IF($C$4="Constant Exchange rate",IF(OtherFin_DATA!O14=0,0,OtherFin_DATA!O14/ECO!Y53))))</f>
        <v>0</v>
      </c>
      <c r="Q17" s="77">
        <f t="shared" si="1"/>
        <v>3.2085378897473965E-5</v>
      </c>
      <c r="R17" s="77">
        <f t="shared" si="2"/>
        <v>-0.61557077625570766</v>
      </c>
      <c r="S17" s="77">
        <f t="shared" si="3"/>
        <v>0.21858210360777064</v>
      </c>
      <c r="T17" s="33"/>
    </row>
    <row r="18" spans="3:20" ht="15" x14ac:dyDescent="0.25">
      <c r="C18" s="242"/>
      <c r="D18" s="243"/>
      <c r="E18" s="72" t="s">
        <v>9</v>
      </c>
      <c r="F18" s="74">
        <f>IF($C$4="National Currency",IF(OtherFin_DATA!E15=0,0,OtherFin_DATA!E15),IF($C$4="Current Exchange rate",IF(OtherFin_DATA!E15=0,0,OtherFin_DATA!E15/ECO!O19),IF($C$4="Constant Exchange rate",IF(OtherFin_DATA!E15=0,0,OtherFin_DATA!E15/ECO!O54))))</f>
        <v>6115.3046071400004</v>
      </c>
      <c r="G18" s="74">
        <f>IF($C$4="National Currency",IF(OtherFin_DATA!F15=0,0,OtherFin_DATA!F15),IF($C$4="Current Exchange rate",IF(OtherFin_DATA!F15=0,0,OtherFin_DATA!F15/ECO!P19),IF($C$4="Constant Exchange rate",IF(OtherFin_DATA!F15=0,0,OtherFin_DATA!F15/ECO!P54))))</f>
        <v>6311.3730784300005</v>
      </c>
      <c r="H18" s="74">
        <f>IF($C$4="National Currency",IF(OtherFin_DATA!G15=0,0,OtherFin_DATA!G15),IF($C$4="Current Exchange rate",IF(OtherFin_DATA!G15=0,0,OtherFin_DATA!G15/ECO!Q19),IF($C$4="Constant Exchange rate",IF(OtherFin_DATA!G15=0,0,OtherFin_DATA!G15/ECO!Q54))))</f>
        <v>6963.5139764600008</v>
      </c>
      <c r="I18" s="74">
        <f>IF($C$4="National Currency",IF(OtherFin_DATA!H15=0,0,OtherFin_DATA!H15),IF($C$4="Current Exchange rate",IF(OtherFin_DATA!H15=0,0,OtherFin_DATA!H15/ECO!R19),IF($C$4="Constant Exchange rate",IF(OtherFin_DATA!H15=0,0,OtherFin_DATA!H15/ECO!R54))))</f>
        <v>7946.7244602699993</v>
      </c>
      <c r="J18" s="74">
        <f>IF($C$4="National Currency",IF(OtherFin_DATA!I15=0,0,OtherFin_DATA!I15),IF($C$4="Current Exchange rate",IF(OtherFin_DATA!I15=0,0,OtherFin_DATA!I15/ECO!S19),IF($C$4="Constant Exchange rate",IF(OtherFin_DATA!I15=0,0,OtherFin_DATA!I15/ECO!S54))))</f>
        <v>4010.2102462700004</v>
      </c>
      <c r="K18" s="74">
        <f>IF($C$4="National Currency",IF(OtherFin_DATA!J15=0,0,OtherFin_DATA!J15),IF($C$4="Current Exchange rate",IF(OtherFin_DATA!J15=0,0,OtherFin_DATA!J15/ECO!T19),IF($C$4="Constant Exchange rate",IF(OtherFin_DATA!J15=0,0,OtherFin_DATA!J15/ECO!T54))))</f>
        <v>7619.4222193288115</v>
      </c>
      <c r="L18" s="74">
        <f>IF($C$4="National Currency",IF(OtherFin_DATA!K15=0,0,OtherFin_DATA!K15),IF($C$4="Current Exchange rate",IF(OtherFin_DATA!K15=0,0,OtherFin_DATA!K15/ECO!U19),IF($C$4="Constant Exchange rate",IF(OtherFin_DATA!K15=0,0,OtherFin_DATA!K15/ECO!U54))))</f>
        <v>6460.4927769772039</v>
      </c>
      <c r="M18" s="74">
        <f>IF($C$4="National Currency",IF(OtherFin_DATA!L15=0,0,OtherFin_DATA!L15),IF($C$4="Current Exchange rate",IF(OtherFin_DATA!L15=0,0,OtherFin_DATA!L15/ECO!V19),IF($C$4="Constant Exchange rate",IF(OtherFin_DATA!L15=0,0,OtherFin_DATA!L15/ECO!V54))))</f>
        <v>6229.9157496205044</v>
      </c>
      <c r="N18" s="74">
        <f>IF($C$4="National Currency",IF(OtherFin_DATA!M15=0,0,OtherFin_DATA!M15),IF($C$4="Current Exchange rate",IF(OtherFin_DATA!M15=0,0,OtherFin_DATA!M15/ECO!W19),IF($C$4="Constant Exchange rate",IF(OtherFin_DATA!M15=0,0,OtherFin_DATA!M15/ECO!W54))))</f>
        <v>8002.9987424614019</v>
      </c>
      <c r="O18" s="74">
        <f>IF($C$4="National Currency",IF(OtherFin_DATA!N15=0,0,OtherFin_DATA!N15),IF($C$4="Current Exchange rate",IF(OtherFin_DATA!N15=0,0,OtherFin_DATA!N15/ECO!X19),IF($C$4="Constant Exchange rate",IF(OtherFin_DATA!N15=0,0,OtherFin_DATA!N15/ECO!X54))))</f>
        <v>8609.7848382599004</v>
      </c>
      <c r="P18" s="210">
        <f>IF($C$4="National Currency",IF(OtherFin_DATA!O15=0,0,OtherFin_DATA!O15),IF($C$4="Current Exchange rate",IF(OtherFin_DATA!O15=0,0,OtherFin_DATA!O15/ECO!Y19),IF($C$4="Constant Exchange rate",IF(OtherFin_DATA!O15=0,0,OtherFin_DATA!O15/ECO!Y54))))</f>
        <v>8961.4715464297024</v>
      </c>
      <c r="Q18" s="77">
        <f t="shared" si="1"/>
        <v>3.281247283065631E-2</v>
      </c>
      <c r="R18" s="77">
        <f t="shared" si="2"/>
        <v>7.5819841452564818E-2</v>
      </c>
      <c r="S18" s="77">
        <f t="shared" si="3"/>
        <v>0.40790776443211652</v>
      </c>
    </row>
    <row r="19" spans="3:20" ht="15" x14ac:dyDescent="0.25">
      <c r="C19" s="242"/>
      <c r="D19" s="243"/>
      <c r="E19" s="72" t="s">
        <v>10</v>
      </c>
      <c r="F19" s="74">
        <f>IF($C$4="National Currency",IF(OtherFin_DATA!E16=0,0,OtherFin_DATA!E16),IF($C$4="Current Exchange rate",IF(OtherFin_DATA!E16=0,0,OtherFin_DATA!E16/ECO!O20),IF($C$4="Constant Exchange rate",IF(OtherFin_DATA!E16=0,0,OtherFin_DATA!E16/ECO!O55))))</f>
        <v>4541</v>
      </c>
      <c r="G19" s="74">
        <f>IF($C$4="National Currency",IF(OtherFin_DATA!F16=0,0,OtherFin_DATA!F16),IF($C$4="Current Exchange rate",IF(OtherFin_DATA!F16=0,0,OtherFin_DATA!F16/ECO!P20),IF($C$4="Constant Exchange rate",IF(OtherFin_DATA!F16=0,0,OtherFin_DATA!F16/ECO!P55))))</f>
        <v>6564</v>
      </c>
      <c r="H19" s="74">
        <f>IF($C$4="National Currency",IF(OtherFin_DATA!G16=0,0,OtherFin_DATA!G16),IF($C$4="Current Exchange rate",IF(OtherFin_DATA!G16=0,0,OtherFin_DATA!G16/ECO!Q20),IF($C$4="Constant Exchange rate",IF(OtherFin_DATA!G16=0,0,OtherFin_DATA!G16/ECO!Q55))))</f>
        <v>6902</v>
      </c>
      <c r="I19" s="74">
        <f>IF($C$4="National Currency",IF(OtherFin_DATA!H16=0,0,OtherFin_DATA!H16),IF($C$4="Current Exchange rate",IF(OtherFin_DATA!H16=0,0,OtherFin_DATA!H16/ECO!R20),IF($C$4="Constant Exchange rate",IF(OtherFin_DATA!H16=0,0,OtherFin_DATA!H16/ECO!R55))))</f>
        <v>5986</v>
      </c>
      <c r="J19" s="98">
        <f>IF($C$4="National Currency",IF(OtherFin_DATA!I16=0,0,OtherFin_DATA!I16),IF($C$4="Current Exchange rate",IF(OtherFin_DATA!I16=0,0,OtherFin_DATA!I16/ECO!S20),IF($C$4="Constant Exchange rate",IF(OtherFin_DATA!I16=0,0,OtherFin_DATA!I16/ECO!S55))))</f>
        <v>-10045</v>
      </c>
      <c r="K19" s="74">
        <f>IF($C$4="National Currency",IF(OtherFin_DATA!J16=0,0,OtherFin_DATA!J16),IF($C$4="Current Exchange rate",IF(OtherFin_DATA!J16=0,0,OtherFin_DATA!J16/ECO!T20),IF($C$4="Constant Exchange rate",IF(OtherFin_DATA!J16=0,0,OtherFin_DATA!J16/ECO!T55))))</f>
        <v>9103</v>
      </c>
      <c r="L19" s="74">
        <f>IF($C$4="National Currency",IF(OtherFin_DATA!K16=0,0,OtherFin_DATA!K16),IF($C$4="Current Exchange rate",IF(OtherFin_DATA!K16=0,0,OtherFin_DATA!K16/ECO!U20),IF($C$4="Constant Exchange rate",IF(OtherFin_DATA!K16=0,0,OtherFin_DATA!K16/ECO!U55))))</f>
        <v>6611</v>
      </c>
      <c r="M19" s="74">
        <f>IF($C$4="National Currency",IF(OtherFin_DATA!L16=0,0,OtherFin_DATA!L16),IF($C$4="Current Exchange rate",IF(OtherFin_DATA!L16=0,0,OtherFin_DATA!L16/ECO!V20),IF($C$4="Constant Exchange rate",IF(OtherFin_DATA!L16=0,0,OtherFin_DATA!L16/ECO!V55))))</f>
        <v>-866</v>
      </c>
      <c r="N19" s="74">
        <f>IF($C$4="National Currency",IF(OtherFin_DATA!M16=0,0,OtherFin_DATA!M16),IF($C$4="Current Exchange rate",IF(OtherFin_DATA!M16=0,0,OtherFin_DATA!M16/ECO!W20),IF($C$4="Constant Exchange rate",IF(OtherFin_DATA!M16=0,0,OtherFin_DATA!M16/ECO!W55))))</f>
        <v>6415</v>
      </c>
      <c r="O19" s="74">
        <f>IF($C$4="National Currency",IF(OtherFin_DATA!N16=0,0,OtherFin_DATA!N16),IF($C$4="Current Exchange rate",IF(OtherFin_DATA!N16=0,0,OtherFin_DATA!N16/ECO!X20),IF($C$4="Constant Exchange rate",IF(OtherFin_DATA!N16=0,0,OtherFin_DATA!N16/ECO!X55))))</f>
        <v>7580</v>
      </c>
      <c r="P19" s="210">
        <f>IF($C$4="National Currency",IF(OtherFin_DATA!O16=0,0,OtherFin_DATA!O16),IF($C$4="Current Exchange rate",IF(OtherFin_DATA!O16=0,0,OtherFin_DATA!O16/ECO!Y20),IF($C$4="Constant Exchange rate",IF(OtherFin_DATA!O16=0,0,OtherFin_DATA!O16/ECO!Y55))))</f>
        <v>5933</v>
      </c>
      <c r="Q19" s="77">
        <f t="shared" si="1"/>
        <v>2.888789310403286E-2</v>
      </c>
      <c r="R19" s="77">
        <f t="shared" si="2"/>
        <v>0.18160561184723312</v>
      </c>
      <c r="S19" s="77">
        <f t="shared" si="3"/>
        <v>0.66923585113411144</v>
      </c>
    </row>
    <row r="20" spans="3:20" ht="15" x14ac:dyDescent="0.25">
      <c r="C20" s="242"/>
      <c r="D20" s="243"/>
      <c r="E20" s="72" t="s">
        <v>11</v>
      </c>
      <c r="F20" s="74">
        <f>IF($C$4="National Currency",IF(OtherFin_DATA!E17=0,0,OtherFin_DATA!E17),IF($C$4="Current Exchange rate",IF(OtherFin_DATA!E17=0,0,OtherFin_DATA!E17/ECO!O21),IF($C$4="Constant Exchange rate",IF(OtherFin_DATA!E17=0,0,OtherFin_DATA!E17/ECO!O56))))</f>
        <v>34556.641885602599</v>
      </c>
      <c r="G20" s="74">
        <f>IF($C$4="National Currency",IF(OtherFin_DATA!F17=0,0,OtherFin_DATA!F17),IF($C$4="Current Exchange rate",IF(OtherFin_DATA!F17=0,0,OtherFin_DATA!F17/ECO!P21),IF($C$4="Constant Exchange rate",IF(OtherFin_DATA!F17=0,0,OtherFin_DATA!F17/ECO!P56))))</f>
        <v>37901.438197231946</v>
      </c>
      <c r="H20" s="74">
        <f>IF($C$4="National Currency",IF(OtherFin_DATA!G17=0,0,OtherFin_DATA!G17),IF($C$4="Current Exchange rate",IF(OtherFin_DATA!G17=0,0,OtherFin_DATA!G17/ECO!Q21),IF($C$4="Constant Exchange rate",IF(OtherFin_DATA!G17=0,0,OtherFin_DATA!G17/ECO!Q56))))</f>
        <v>40941.644648308793</v>
      </c>
      <c r="I20" s="74">
        <f>IF($C$4="National Currency",IF(OtherFin_DATA!H17=0,0,OtherFin_DATA!H17),IF($C$4="Current Exchange rate",IF(OtherFin_DATA!H17=0,0,OtherFin_DATA!H17/ECO!R21),IF($C$4="Constant Exchange rate",IF(OtherFin_DATA!H17=0,0,OtherFin_DATA!H17/ECO!R56))))</f>
        <v>46316.738490684183</v>
      </c>
      <c r="J20" s="74">
        <f>IF($C$4="National Currency",IF(OtherFin_DATA!I17=0,0,OtherFin_DATA!I17),IF($C$4="Current Exchange rate",IF(OtherFin_DATA!I17=0,0,OtherFin_DATA!I17/ECO!S21),IF($C$4="Constant Exchange rate",IF(OtherFin_DATA!I17=0,0,OtherFin_DATA!I17/ECO!S56))))</f>
        <v>41500.198668116536</v>
      </c>
      <c r="K20" s="74">
        <f>IF($C$4="National Currency",IF(OtherFin_DATA!J17=0,0,OtherFin_DATA!J17),IF($C$4="Current Exchange rate",IF(OtherFin_DATA!J17=0,0,OtherFin_DATA!J17/ECO!T21),IF($C$4="Constant Exchange rate",IF(OtherFin_DATA!J17=0,0,OtherFin_DATA!J17/ECO!T56))))</f>
        <v>41961.333347833344</v>
      </c>
      <c r="L20" s="74">
        <f>IF($C$4="National Currency",IF(OtherFin_DATA!K17=0,0,OtherFin_DATA!K17),IF($C$4="Current Exchange rate",IF(OtherFin_DATA!K17=0,0,OtherFin_DATA!K17/ECO!U21),IF($C$4="Constant Exchange rate",IF(OtherFin_DATA!K17=0,0,OtherFin_DATA!K17/ECO!U56))))</f>
        <v>45104.240724511772</v>
      </c>
      <c r="M20" s="74">
        <f>IF($C$4="National Currency",IF(OtherFin_DATA!L17=0,0,OtherFin_DATA!L17),IF($C$4="Current Exchange rate",IF(OtherFin_DATA!L17=0,0,OtherFin_DATA!L17/ECO!V21),IF($C$4="Constant Exchange rate",IF(OtherFin_DATA!L17=0,0,OtherFin_DATA!L17/ECO!V56))))</f>
        <v>36082.08802598757</v>
      </c>
      <c r="N20" s="74">
        <f>IF($C$4="National Currency",IF(OtherFin_DATA!M17=0,0,OtherFin_DATA!M17),IF($C$4="Current Exchange rate",IF(OtherFin_DATA!M17=0,0,OtherFin_DATA!M17/ECO!W21),IF($C$4="Constant Exchange rate",IF(OtherFin_DATA!M17=0,0,OtherFin_DATA!M17/ECO!W56))))</f>
        <v>43686.217351785548</v>
      </c>
      <c r="O20" s="74">
        <f>IF($C$4="National Currency",IF(OtherFin_DATA!N17=0,0,OtherFin_DATA!N17),IF($C$4="Current Exchange rate",IF(OtherFin_DATA!N17=0,0,OtherFin_DATA!N17/ECO!X21),IF($C$4="Constant Exchange rate",IF(OtherFin_DATA!N17=0,0,OtherFin_DATA!N17/ECO!X56))))</f>
        <v>45778.295575784978</v>
      </c>
      <c r="P20" s="210">
        <f>IF($C$4="National Currency",IF(OtherFin_DATA!O17=0,0,OtherFin_DATA!O17),IF($C$4="Current Exchange rate",IF(OtherFin_DATA!O17=0,0,OtherFin_DATA!O17/ECO!Y21),IF($C$4="Constant Exchange rate",IF(OtherFin_DATA!O17=0,0,OtherFin_DATA!O17/ECO!Y56))))</f>
        <v>0</v>
      </c>
      <c r="Q20" s="77">
        <f t="shared" si="1"/>
        <v>0.17446418325568558</v>
      </c>
      <c r="R20" s="77">
        <f t="shared" si="2"/>
        <v>4.7888747317096803E-2</v>
      </c>
      <c r="S20" s="77">
        <f t="shared" si="3"/>
        <v>0.32473218107624269</v>
      </c>
    </row>
    <row r="21" spans="3:20" ht="15" x14ac:dyDescent="0.25">
      <c r="C21" s="242"/>
      <c r="D21" s="243"/>
      <c r="E21" s="72" t="s">
        <v>12</v>
      </c>
      <c r="F21" s="74">
        <f>IF($C$4="National Currency",IF(OtherFin_DATA!E18=0,0,OtherFin_DATA!E18),IF($C$4="Current Exchange rate",IF(OtherFin_DATA!E18=0,0,OtherFin_DATA!E18/ECO!O22),IF($C$4="Constant Exchange rate",IF(OtherFin_DATA!E18=0,0,OtherFin_DATA!E18/ECO!O57))))</f>
        <v>65</v>
      </c>
      <c r="G21" s="74">
        <f>IF($C$4="National Currency",IF(OtherFin_DATA!F18=0,0,OtherFin_DATA!F18),IF($C$4="Current Exchange rate",IF(OtherFin_DATA!F18=0,0,OtherFin_DATA!F18/ECO!P22),IF($C$4="Constant Exchange rate",IF(OtherFin_DATA!F18=0,0,OtherFin_DATA!F18/ECO!P57))))</f>
        <v>625</v>
      </c>
      <c r="H21" s="74">
        <f>IF($C$4="National Currency",IF(OtherFin_DATA!G18=0,0,OtherFin_DATA!G18),IF($C$4="Current Exchange rate",IF(OtherFin_DATA!G18=0,0,OtherFin_DATA!G18/ECO!Q22),IF($C$4="Constant Exchange rate",IF(OtherFin_DATA!G18=0,0,OtherFin_DATA!G18/ECO!Q57))))</f>
        <v>644</v>
      </c>
      <c r="I21" s="74">
        <f>IF($C$4="National Currency",IF(OtherFin_DATA!H18=0,0,OtherFin_DATA!H18),IF($C$4="Current Exchange rate",IF(OtherFin_DATA!H18=0,0,OtherFin_DATA!H18/ECO!R22),IF($C$4="Constant Exchange rate",IF(OtherFin_DATA!H18=0,0,OtherFin_DATA!H18/ECO!R57))))</f>
        <v>511</v>
      </c>
      <c r="J21" s="74">
        <f>IF($C$4="National Currency",IF(OtherFin_DATA!I18=0,0,OtherFin_DATA!I18),IF($C$4="Current Exchange rate",IF(OtherFin_DATA!I18=0,0,OtherFin_DATA!I18/ECO!S22),IF($C$4="Constant Exchange rate",IF(OtherFin_DATA!I18=0,0,OtherFin_DATA!I18/ECO!S57))))</f>
        <v>86</v>
      </c>
      <c r="K21" s="74">
        <f>IF($C$4="National Currency",IF(OtherFin_DATA!J18=0,0,OtherFin_DATA!J18),IF($C$4="Current Exchange rate",IF(OtherFin_DATA!J18=0,0,OtherFin_DATA!J18/ECO!T22),IF($C$4="Constant Exchange rate",IF(OtherFin_DATA!J18=0,0,OtherFin_DATA!J18/ECO!T57))))</f>
        <v>929</v>
      </c>
      <c r="L21" s="74">
        <f>IF($C$4="National Currency",IF(OtherFin_DATA!K18=0,0,OtherFin_DATA!K18),IF($C$4="Current Exchange rate",IF(OtherFin_DATA!K18=0,0,OtherFin_DATA!K18/ECO!U22),IF($C$4="Constant Exchange rate",IF(OtherFin_DATA!K18=0,0,OtherFin_DATA!K18/ECO!U57))))</f>
        <v>701</v>
      </c>
      <c r="M21" s="74">
        <f>IF($C$4="National Currency",IF(OtherFin_DATA!L18=0,0,OtherFin_DATA!L18),IF($C$4="Current Exchange rate",IF(OtherFin_DATA!L18=0,0,OtherFin_DATA!L18/ECO!V22),IF($C$4="Constant Exchange rate",IF(OtherFin_DATA!L18=0,0,OtherFin_DATA!L18/ECO!V57))))</f>
        <v>653</v>
      </c>
      <c r="N21" s="74">
        <f>IF($C$4="National Currency",IF(OtherFin_DATA!M18=0,0,OtherFin_DATA!M18),IF($C$4="Current Exchange rate",IF(OtherFin_DATA!M18=0,0,OtherFin_DATA!M18/ECO!W22),IF($C$4="Constant Exchange rate",IF(OtherFin_DATA!M18=0,0,OtherFin_DATA!M18/ECO!W57))))</f>
        <v>1255</v>
      </c>
      <c r="O21" s="74">
        <f>IF($C$4="National Currency",IF(OtherFin_DATA!N18=0,0,OtherFin_DATA!N18),IF($C$4="Current Exchange rate",IF(OtherFin_DATA!N18=0,0,OtherFin_DATA!N18/ECO!X22),IF($C$4="Constant Exchange rate",IF(OtherFin_DATA!N18=0,0,OtherFin_DATA!N18/ECO!X57))))</f>
        <v>1142</v>
      </c>
      <c r="P21" s="210">
        <f>IF($C$4="National Currency",IF(OtherFin_DATA!O18=0,0,OtherFin_DATA!O18),IF($C$4="Current Exchange rate",IF(OtherFin_DATA!O18=0,0,OtherFin_DATA!O18/ECO!Y22),IF($C$4="Constant Exchange rate",IF(OtherFin_DATA!O18=0,0,OtherFin_DATA!O18/ECO!Y57))))</f>
        <v>0</v>
      </c>
      <c r="Q21" s="77">
        <f t="shared" si="1"/>
        <v>4.3522393040640534E-3</v>
      </c>
      <c r="R21" s="77">
        <f t="shared" si="2"/>
        <v>-9.0039840637450186E-2</v>
      </c>
      <c r="S21" s="77">
        <f t="shared" si="3"/>
        <v>16.569230769230771</v>
      </c>
    </row>
    <row r="22" spans="3:20" ht="15" x14ac:dyDescent="0.25">
      <c r="C22" s="242"/>
      <c r="D22" s="243"/>
      <c r="E22" s="72" t="s">
        <v>13</v>
      </c>
      <c r="F22" s="74">
        <f>IF($C$4="National Currency",IF(OtherFin_DATA!E19=0,0,OtherFin_DATA!E19),IF($C$4="Current Exchange rate",IF(OtherFin_DATA!E19=0,0,OtherFin_DATA!E19/ECO!O23),IF($C$4="Constant Exchange rate",IF(OtherFin_DATA!E19=0,0,OtherFin_DATA!E19/ECO!O58))))</f>
        <v>0</v>
      </c>
      <c r="G22" s="74">
        <f>IF($C$4="National Currency",IF(OtherFin_DATA!F19=0,0,OtherFin_DATA!F19),IF($C$4="Current Exchange rate",IF(OtherFin_DATA!F19=0,0,OtherFin_DATA!F19/ECO!P23),IF($C$4="Constant Exchange rate",IF(OtherFin_DATA!F19=0,0,OtherFin_DATA!F19/ECO!P58))))</f>
        <v>56.542178114390175</v>
      </c>
      <c r="H22" s="74">
        <f>IF($C$4="National Currency",IF(OtherFin_DATA!G19=0,0,OtherFin_DATA!G19),IF($C$4="Current Exchange rate",IF(OtherFin_DATA!G19=0,0,OtherFin_DATA!G19/ECO!Q23),IF($C$4="Constant Exchange rate",IF(OtherFin_DATA!G19=0,0,OtherFin_DATA!G19/ECO!Q58))))</f>
        <v>77.696526508226682</v>
      </c>
      <c r="I22" s="74">
        <f>IF($C$4="National Currency",IF(OtherFin_DATA!H19=0,0,OtherFin_DATA!H19),IF($C$4="Current Exchange rate",IF(OtherFin_DATA!H19=0,0,OtherFin_DATA!H19/ECO!R23),IF($C$4="Constant Exchange rate",IF(OtherFin_DATA!H19=0,0,OtherFin_DATA!H19/ECO!R58))))</f>
        <v>67.51109950378688</v>
      </c>
      <c r="J22" s="74">
        <f>IF($C$4="National Currency",IF(OtherFin_DATA!I19=0,0,OtherFin_DATA!I19),IF($C$4="Current Exchange rate",IF(OtherFin_DATA!I19=0,0,OtherFin_DATA!I19/ECO!S23),IF($C$4="Constant Exchange rate",IF(OtherFin_DATA!I19=0,0,OtherFin_DATA!I19/ECO!S58))))</f>
        <v>22.851919561243143</v>
      </c>
      <c r="K22" s="74">
        <f>IF($C$4="National Currency",IF(OtherFin_DATA!J19=0,0,OtherFin_DATA!J19),IF($C$4="Current Exchange rate",IF(OtherFin_DATA!J19=0,0,OtherFin_DATA!J19/ECO!T23),IF($C$4="Constant Exchange rate",IF(OtherFin_DATA!J19=0,0,OtherFin_DATA!J19/ECO!T58))))</f>
        <v>70.775659441107337</v>
      </c>
      <c r="L22" s="208">
        <f>IF($C$4="National Currency",IF(OtherFin_DATA!K19=0,0,OtherFin_DATA!K19),IF($C$4="Current Exchange rate",IF(OtherFin_DATA!K19=0,0,OtherFin_DATA!K19/ECO!U23),IF($C$4="Constant Exchange rate",IF(OtherFin_DATA!K19=0,0,OtherFin_DATA!K19/ECO!U58))))</f>
        <v>88.012535910159301</v>
      </c>
      <c r="M22" s="74">
        <f>IF($C$4="National Currency",IF(OtherFin_DATA!L19=0,0,OtherFin_DATA!L19),IF($C$4="Current Exchange rate",IF(OtherFin_DATA!L19=0,0,OtherFin_DATA!L19/ECO!V23),IF($C$4="Constant Exchange rate",IF(OtherFin_DATA!L19=0,0,OtherFin_DATA!L19/ECO!V58))))</f>
        <v>105.24941237921128</v>
      </c>
      <c r="N22" s="74">
        <f>IF($C$4="National Currency",IF(OtherFin_DATA!M19=0,0,OtherFin_DATA!M19),IF($C$4="Current Exchange rate",IF(OtherFin_DATA!M19=0,0,OtherFin_DATA!M19/ECO!W23),IF($C$4="Constant Exchange rate",IF(OtherFin_DATA!M19=0,0,OtherFin_DATA!M19/ECO!W58))))</f>
        <v>106.29407155915382</v>
      </c>
      <c r="O22" s="74">
        <f>IF($C$4="National Currency",IF(OtherFin_DATA!N19=0,0,OtherFin_DATA!N19),IF($C$4="Current Exchange rate",IF(OtherFin_DATA!N19=0,0,OtherFin_DATA!N19/ECO!X23),IF($C$4="Constant Exchange rate",IF(OtherFin_DATA!N19=0,0,OtherFin_DATA!N19/ECO!X58))))</f>
        <v>116.87124575607207</v>
      </c>
      <c r="P22" s="210">
        <f>IF($C$4="National Currency",IF(OtherFin_DATA!O19=0,0,OtherFin_DATA!O19),IF($C$4="Current Exchange rate",IF(OtherFin_DATA!O19=0,0,OtherFin_DATA!O19/ECO!Y23),IF($C$4="Constant Exchange rate",IF(OtherFin_DATA!O19=0,0,OtherFin_DATA!O19/ECO!Y58))))</f>
        <v>0</v>
      </c>
      <c r="Q22" s="77">
        <f t="shared" si="1"/>
        <v>4.4540422880429603E-4</v>
      </c>
      <c r="R22" s="77">
        <f t="shared" si="2"/>
        <v>9.950859950859936E-2</v>
      </c>
      <c r="S22" s="77" t="str">
        <f t="shared" si="3"/>
        <v>-</v>
      </c>
    </row>
    <row r="23" spans="3:20" ht="15" x14ac:dyDescent="0.25">
      <c r="C23" s="242"/>
      <c r="D23" s="243"/>
      <c r="E23" s="72" t="s">
        <v>14</v>
      </c>
      <c r="F23" s="74">
        <f>IF($C$4="National Currency",IF(OtherFin_DATA!E20=0,0,OtherFin_DATA!E20),IF($C$4="Current Exchange rate",IF(OtherFin_DATA!E20=0,0,OtherFin_DATA!E20/ECO!O24),IF($C$4="Constant Exchange rate",IF(OtherFin_DATA!E20=0,0,OtherFin_DATA!E20/ECO!O59))))</f>
        <v>0</v>
      </c>
      <c r="G23" s="74">
        <f>IF($C$4="National Currency",IF(OtherFin_DATA!F20=0,0,OtherFin_DATA!F20),IF($C$4="Current Exchange rate",IF(OtherFin_DATA!F20=0,0,OtherFin_DATA!F20/ECO!P24),IF($C$4="Constant Exchange rate",IF(OtherFin_DATA!F20=0,0,OtherFin_DATA!F20/ECO!P59))))</f>
        <v>0</v>
      </c>
      <c r="H23" s="74">
        <f>IF($C$4="National Currency",IF(OtherFin_DATA!G20=0,0,OtherFin_DATA!G20),IF($C$4="Current Exchange rate",IF(OtherFin_DATA!G20=0,0,OtherFin_DATA!G20/ECO!Q24),IF($C$4="Constant Exchange rate",IF(OtherFin_DATA!G20=0,0,OtherFin_DATA!G20/ECO!Q59))))</f>
        <v>0</v>
      </c>
      <c r="I23" s="74">
        <f>IF($C$4="National Currency",IF(OtherFin_DATA!H20=0,0,OtherFin_DATA!H20),IF($C$4="Current Exchange rate",IF(OtherFin_DATA!H20=0,0,OtherFin_DATA!H20/ECO!R24),IF($C$4="Constant Exchange rate",IF(OtherFin_DATA!H20=0,0,OtherFin_DATA!H20/ECO!R59))))</f>
        <v>0</v>
      </c>
      <c r="J23" s="74">
        <f>IF($C$4="National Currency",IF(OtherFin_DATA!I20=0,0,OtherFin_DATA!I20),IF($C$4="Current Exchange rate",IF(OtherFin_DATA!I20=0,0,OtherFin_DATA!I20/ECO!S24),IF($C$4="Constant Exchange rate",IF(OtherFin_DATA!I20=0,0,OtherFin_DATA!I20/ECO!S59))))</f>
        <v>0</v>
      </c>
      <c r="K23" s="74">
        <f>IF($C$4="National Currency",IF(OtherFin_DATA!J20=0,0,OtherFin_DATA!J20),IF($C$4="Current Exchange rate",IF(OtherFin_DATA!J20=0,0,OtherFin_DATA!J20/ECO!T24),IF($C$4="Constant Exchange rate",IF(OtherFin_DATA!J20=0,0,OtherFin_DATA!J20/ECO!T59))))</f>
        <v>0</v>
      </c>
      <c r="L23" s="74">
        <f>IF($C$4="National Currency",IF(OtherFin_DATA!K20=0,0,OtherFin_DATA!K20),IF($C$4="Current Exchange rate",IF(OtherFin_DATA!K20=0,0,OtherFin_DATA!K20/ECO!U24),IF($C$4="Constant Exchange rate",IF(OtherFin_DATA!K20=0,0,OtherFin_DATA!K20/ECO!U59))))</f>
        <v>0</v>
      </c>
      <c r="M23" s="74">
        <f>IF($C$4="National Currency",IF(OtherFin_DATA!L20=0,0,OtherFin_DATA!L20),IF($C$4="Current Exchange rate",IF(OtherFin_DATA!L20=0,0,OtherFin_DATA!L20/ECO!V24),IF($C$4="Constant Exchange rate",IF(OtherFin_DATA!L20=0,0,OtherFin_DATA!L20/ECO!V59))))</f>
        <v>0</v>
      </c>
      <c r="N23" s="74">
        <f>IF($C$4="National Currency",IF(OtherFin_DATA!M20=0,0,OtherFin_DATA!M20),IF($C$4="Current Exchange rate",IF(OtherFin_DATA!M20=0,0,OtherFin_DATA!M20/ECO!W24),IF($C$4="Constant Exchange rate",IF(OtherFin_DATA!M20=0,0,OtherFin_DATA!M20/ECO!W59))))</f>
        <v>0</v>
      </c>
      <c r="O23" s="74">
        <f>IF($C$4="National Currency",IF(OtherFin_DATA!N20=0,0,OtherFin_DATA!N20),IF($C$4="Current Exchange rate",IF(OtherFin_DATA!N20=0,0,OtherFin_DATA!N20/ECO!X24),IF($C$4="Constant Exchange rate",IF(OtherFin_DATA!N20=0,0,OtherFin_DATA!N20/ECO!X59))))</f>
        <v>0</v>
      </c>
      <c r="P23" s="210">
        <f>IF($C$4="National Currency",IF(OtherFin_DATA!O20=0,0,OtherFin_DATA!O20),IF($C$4="Current Exchange rate",IF(OtherFin_DATA!O20=0,0,OtherFin_DATA!O20/ECO!Y24),IF($C$4="Constant Exchange rate",IF(OtherFin_DATA!O20=0,0,OtherFin_DATA!O20/ECO!Y59))))</f>
        <v>0</v>
      </c>
      <c r="Q23" s="77">
        <f t="shared" si="1"/>
        <v>0</v>
      </c>
      <c r="R23" s="77" t="str">
        <f t="shared" si="2"/>
        <v>-</v>
      </c>
      <c r="S23" s="77" t="str">
        <f t="shared" si="3"/>
        <v>-</v>
      </c>
    </row>
    <row r="24" spans="3:20" ht="15" x14ac:dyDescent="0.25">
      <c r="C24" s="242"/>
      <c r="D24" s="243"/>
      <c r="E24" s="72" t="s">
        <v>15</v>
      </c>
      <c r="F24" s="74">
        <f>IF($C$4="National Currency",IF(OtherFin_DATA!E21=0,0,OtherFin_DATA!E21),IF($C$4="Current Exchange rate",IF(OtherFin_DATA!E21=0,0,OtherFin_DATA!E21/ECO!O25),IF($C$4="Constant Exchange rate",IF(OtherFin_DATA!E21=0,0,OtherFin_DATA!E21/ECO!O60))))</f>
        <v>0</v>
      </c>
      <c r="G24" s="74">
        <f>IF($C$4="National Currency",IF(OtherFin_DATA!F21=0,0,OtherFin_DATA!F21),IF($C$4="Current Exchange rate",IF(OtherFin_DATA!F21=0,0,OtherFin_DATA!F21/ECO!P25),IF($C$4="Constant Exchange rate",IF(OtherFin_DATA!F21=0,0,OtherFin_DATA!F21/ECO!P60))))</f>
        <v>0</v>
      </c>
      <c r="H24" s="74">
        <f>IF($C$4="National Currency",IF(OtherFin_DATA!G21=0,0,OtherFin_DATA!G21),IF($C$4="Current Exchange rate",IF(OtherFin_DATA!G21=0,0,OtherFin_DATA!G21/ECO!Q25),IF($C$4="Constant Exchange rate",IF(OtherFin_DATA!G21=0,0,OtherFin_DATA!G21/ECO!Q60))))</f>
        <v>0</v>
      </c>
      <c r="I24" s="74">
        <f>IF($C$4="National Currency",IF(OtherFin_DATA!H21=0,0,OtherFin_DATA!H21),IF($C$4="Current Exchange rate",IF(OtherFin_DATA!H21=0,0,OtherFin_DATA!H21/ECO!R25),IF($C$4="Constant Exchange rate",IF(OtherFin_DATA!H21=0,0,OtherFin_DATA!H21/ECO!R60))))</f>
        <v>0</v>
      </c>
      <c r="J24" s="74">
        <f>IF($C$4="National Currency",IF(OtherFin_DATA!I21=0,0,OtherFin_DATA!I21),IF($C$4="Current Exchange rate",IF(OtherFin_DATA!I21=0,0,OtherFin_DATA!I21/ECO!S25),IF($C$4="Constant Exchange rate",IF(OtherFin_DATA!I21=0,0,OtherFin_DATA!I21/ECO!S60))))</f>
        <v>0</v>
      </c>
      <c r="K24" s="74">
        <f>IF($C$4="National Currency",IF(OtherFin_DATA!J21=0,0,OtherFin_DATA!J21),IF($C$4="Current Exchange rate",IF(OtherFin_DATA!J21=0,0,OtherFin_DATA!J21/ECO!T25),IF($C$4="Constant Exchange rate",IF(OtherFin_DATA!J21=0,0,OtherFin_DATA!J21/ECO!T60))))</f>
        <v>0</v>
      </c>
      <c r="L24" s="74">
        <f>IF($C$4="National Currency",IF(OtherFin_DATA!K21=0,0,OtherFin_DATA!K21),IF($C$4="Current Exchange rate",IF(OtherFin_DATA!K21=0,0,OtherFin_DATA!K21/ECO!U25),IF($C$4="Constant Exchange rate",IF(OtherFin_DATA!K21=0,0,OtherFin_DATA!K21/ECO!U60))))</f>
        <v>0</v>
      </c>
      <c r="M24" s="74">
        <f>IF($C$4="National Currency",IF(OtherFin_DATA!L21=0,0,OtherFin_DATA!L21),IF($C$4="Current Exchange rate",IF(OtherFin_DATA!L21=0,0,OtherFin_DATA!L21/ECO!V25),IF($C$4="Constant Exchange rate",IF(OtherFin_DATA!L21=0,0,OtherFin_DATA!L21/ECO!V60))))</f>
        <v>0</v>
      </c>
      <c r="N24" s="74">
        <f>IF($C$4="National Currency",IF(OtherFin_DATA!M21=0,0,OtherFin_DATA!M21),IF($C$4="Current Exchange rate",IF(OtherFin_DATA!M21=0,0,OtherFin_DATA!M21/ECO!W25),IF($C$4="Constant Exchange rate",IF(OtherFin_DATA!M21=0,0,OtherFin_DATA!M21/ECO!W60))))</f>
        <v>0</v>
      </c>
      <c r="O24" s="74">
        <f>IF($C$4="National Currency",IF(OtherFin_DATA!N21=0,0,OtherFin_DATA!N21),IF($C$4="Current Exchange rate",IF(OtherFin_DATA!N21=0,0,OtherFin_DATA!N21/ECO!X25),IF($C$4="Constant Exchange rate",IF(OtherFin_DATA!N21=0,0,OtherFin_DATA!N21/ECO!X60))))</f>
        <v>0</v>
      </c>
      <c r="P24" s="210">
        <f>IF($C$4="National Currency",IF(OtherFin_DATA!O21=0,0,OtherFin_DATA!O21),IF($C$4="Current Exchange rate",IF(OtherFin_DATA!O21=0,0,OtherFin_DATA!O21/ECO!Y25),IF($C$4="Constant Exchange rate",IF(OtherFin_DATA!O21=0,0,OtherFin_DATA!O21/ECO!Y60))))</f>
        <v>0</v>
      </c>
      <c r="Q24" s="77">
        <f t="shared" si="1"/>
        <v>0</v>
      </c>
      <c r="R24" s="77" t="str">
        <f t="shared" si="2"/>
        <v>-</v>
      </c>
      <c r="S24" s="77" t="str">
        <f t="shared" si="3"/>
        <v>-</v>
      </c>
    </row>
    <row r="25" spans="3:20" ht="15" x14ac:dyDescent="0.25">
      <c r="C25" s="242"/>
      <c r="D25" s="243"/>
      <c r="E25" s="72" t="s">
        <v>16</v>
      </c>
      <c r="F25" s="74">
        <f>IF($C$4="National Currency",IF(OtherFin_DATA!E22=0,0,OtherFin_DATA!E22),IF($C$4="Current Exchange rate",IF(OtherFin_DATA!E22=0,0,OtherFin_DATA!E22/ECO!O26),IF($C$4="Constant Exchange rate",IF(OtherFin_DATA!E22=0,0,OtherFin_DATA!E22/ECO!O61))))</f>
        <v>0</v>
      </c>
      <c r="G25" s="74">
        <f>IF($C$4="National Currency",IF(OtherFin_DATA!F22=0,0,OtherFin_DATA!F22),IF($C$4="Current Exchange rate",IF(OtherFin_DATA!F22=0,0,OtherFin_DATA!F22/ECO!P26),IF($C$4="Constant Exchange rate",IF(OtherFin_DATA!F22=0,0,OtherFin_DATA!F22/ECO!P61))))</f>
        <v>0</v>
      </c>
      <c r="H25" s="74">
        <f>IF($C$4="National Currency",IF(OtherFin_DATA!G22=0,0,OtherFin_DATA!G22),IF($C$4="Current Exchange rate",IF(OtherFin_DATA!G22=0,0,OtherFin_DATA!G22/ECO!Q26),IF($C$4="Constant Exchange rate",IF(OtherFin_DATA!G22=0,0,OtherFin_DATA!G22/ECO!Q61))))</f>
        <v>0</v>
      </c>
      <c r="I25" s="74">
        <f>IF($C$4="National Currency",IF(OtherFin_DATA!H22=0,0,OtherFin_DATA!H22),IF($C$4="Current Exchange rate",IF(OtherFin_DATA!H22=0,0,OtherFin_DATA!H22/ECO!R26),IF($C$4="Constant Exchange rate",IF(OtherFin_DATA!H22=0,0,OtherFin_DATA!H22/ECO!R61))))</f>
        <v>5.808670820353063</v>
      </c>
      <c r="J25" s="74">
        <f>IF($C$4="National Currency",IF(OtherFin_DATA!I22=0,0,OtherFin_DATA!I22),IF($C$4="Current Exchange rate",IF(OtherFin_DATA!I22=0,0,OtherFin_DATA!I22/ECO!S26),IF($C$4="Constant Exchange rate",IF(OtherFin_DATA!I22=0,0,OtherFin_DATA!I22/ECO!S61))))</f>
        <v>5.0947559709241945</v>
      </c>
      <c r="K25" s="74">
        <f>IF($C$4="National Currency",IF(OtherFin_DATA!J22=0,0,OtherFin_DATA!J22),IF($C$4="Current Exchange rate",IF(OtherFin_DATA!J22=0,0,OtherFin_DATA!J22/ECO!T26),IF($C$4="Constant Exchange rate",IF(OtherFin_DATA!J22=0,0,OtherFin_DATA!J22/ECO!T61))))</f>
        <v>5.5944963655244022</v>
      </c>
      <c r="L25" s="74">
        <f>IF($C$4="National Currency",IF(OtherFin_DATA!K22=0,0,OtherFin_DATA!K22),IF($C$4="Current Exchange rate",IF(OtherFin_DATA!K22=0,0,OtherFin_DATA!K22/ECO!U26),IF($C$4="Constant Exchange rate",IF(OtherFin_DATA!K22=0,0,OtherFin_DATA!K22/ECO!U61))))</f>
        <v>4.7377985462097607</v>
      </c>
      <c r="M25" s="74">
        <f>IF($C$4="National Currency",IF(OtherFin_DATA!L22=0,0,OtherFin_DATA!L22),IF($C$4="Current Exchange rate",IF(OtherFin_DATA!L22=0,0,OtherFin_DATA!L22/ECO!V26),IF($C$4="Constant Exchange rate",IF(OtherFin_DATA!L22=0,0,OtherFin_DATA!L22/ECO!V61))))</f>
        <v>5.8541017653167184</v>
      </c>
      <c r="N25" s="74">
        <f>IF($C$4="National Currency",IF(OtherFin_DATA!M22=0,0,OtherFin_DATA!M22),IF($C$4="Current Exchange rate",IF(OtherFin_DATA!M22=0,0,OtherFin_DATA!M22/ECO!W26),IF($C$4="Constant Exchange rate",IF(OtherFin_DATA!M22=0,0,OtherFin_DATA!M22/ECO!W61))))</f>
        <v>2.3234683281412249</v>
      </c>
      <c r="O25" s="208">
        <f>IF($C$4="National Currency",IF(OtherFin_DATA!N22=0,0,OtherFin_DATA!N22),IF($C$4="Current Exchange rate",IF(OtherFin_DATA!N22=0,0,OtherFin_DATA!N22/ECO!X26),IF($C$4="Constant Exchange rate",IF(OtherFin_DATA!N22=0,0,OtherFin_DATA!N22/ECO!X61))))</f>
        <v>2.3234683281412249</v>
      </c>
      <c r="P25" s="210">
        <f>IF($C$4="National Currency",IF(OtherFin_DATA!O22=0,0,OtherFin_DATA!O22),IF($C$4="Current Exchange rate",IF(OtherFin_DATA!O22=0,0,OtherFin_DATA!O22/ECO!Y26),IF($C$4="Constant Exchange rate",IF(OtherFin_DATA!O22=0,0,OtherFin_DATA!O22/ECO!Y61))))</f>
        <v>0</v>
      </c>
      <c r="Q25" s="77">
        <f t="shared" si="1"/>
        <v>8.8548950783574732E-6</v>
      </c>
      <c r="R25" s="77">
        <f t="shared" si="2"/>
        <v>0</v>
      </c>
      <c r="S25" s="77" t="str">
        <f t="shared" si="3"/>
        <v>-</v>
      </c>
    </row>
    <row r="26" spans="3:20" ht="15" x14ac:dyDescent="0.25">
      <c r="C26" s="242"/>
      <c r="D26" s="243"/>
      <c r="E26" s="72" t="s">
        <v>17</v>
      </c>
      <c r="F26" s="74">
        <f>IF($C$4="National Currency",IF(OtherFin_DATA!E23=0,0,OtherFin_DATA!E23),IF($C$4="Current Exchange rate",IF(OtherFin_DATA!E23=0,0,OtherFin_DATA!E23/ECO!O27),IF($C$4="Constant Exchange rate",IF(OtherFin_DATA!E23=0,0,OtherFin_DATA!E23/ECO!O62))))</f>
        <v>13523</v>
      </c>
      <c r="G26" s="74">
        <f>IF($C$4="National Currency",IF(OtherFin_DATA!F23=0,0,OtherFin_DATA!F23),IF($C$4="Current Exchange rate",IF(OtherFin_DATA!F23=0,0,OtherFin_DATA!F23/ECO!P27),IF($C$4="Constant Exchange rate",IF(OtherFin_DATA!F23=0,0,OtherFin_DATA!F23/ECO!P62))))</f>
        <v>17062</v>
      </c>
      <c r="H26" s="74">
        <f>IF($C$4="National Currency",IF(OtherFin_DATA!G23=0,0,OtherFin_DATA!G23),IF($C$4="Current Exchange rate",IF(OtherFin_DATA!G23=0,0,OtherFin_DATA!G23/ECO!Q27),IF($C$4="Constant Exchange rate",IF(OtherFin_DATA!G23=0,0,OtherFin_DATA!G23/ECO!Q62))))</f>
        <v>12126</v>
      </c>
      <c r="I26" s="74">
        <f>IF($C$4="National Currency",IF(OtherFin_DATA!H23=0,0,OtherFin_DATA!H23),IF($C$4="Current Exchange rate",IF(OtherFin_DATA!H23=0,0,OtherFin_DATA!H23/ECO!R27),IF($C$4="Constant Exchange rate",IF(OtherFin_DATA!H23=0,0,OtherFin_DATA!H23/ECO!R62))))</f>
        <v>8176</v>
      </c>
      <c r="J26" s="98">
        <f>IF($C$4="National Currency",IF(OtherFin_DATA!I23=0,0,OtherFin_DATA!I23),IF($C$4="Current Exchange rate",IF(OtherFin_DATA!I23=0,0,OtherFin_DATA!I23/ECO!S27),IF($C$4="Constant Exchange rate",IF(OtherFin_DATA!I23=0,0,OtherFin_DATA!I23/ECO!S62))))</f>
        <v>-11030</v>
      </c>
      <c r="K26" s="74">
        <f>IF($C$4="National Currency",IF(OtherFin_DATA!J23=0,0,OtherFin_DATA!J23),IF($C$4="Current Exchange rate",IF(OtherFin_DATA!J23=0,0,OtherFin_DATA!J23/ECO!T27),IF($C$4="Constant Exchange rate",IF(OtherFin_DATA!J23=0,0,OtherFin_DATA!J23/ECO!T62))))</f>
        <v>23996</v>
      </c>
      <c r="L26" s="74">
        <f>IF($C$4="National Currency",IF(OtherFin_DATA!K23=0,0,OtherFin_DATA!K23),IF($C$4="Current Exchange rate",IF(OtherFin_DATA!K23=0,0,OtherFin_DATA!K23/ECO!U27),IF($C$4="Constant Exchange rate",IF(OtherFin_DATA!K23=0,0,OtherFin_DATA!K23/ECO!U62))))</f>
        <v>12617</v>
      </c>
      <c r="M26" s="74">
        <f>IF($C$4="National Currency",IF(OtherFin_DATA!L23=0,0,OtherFin_DATA!L23),IF($C$4="Current Exchange rate",IF(OtherFin_DATA!L23=0,0,OtherFin_DATA!L23/ECO!V27),IF($C$4="Constant Exchange rate",IF(OtherFin_DATA!L23=0,0,OtherFin_DATA!L23/ECO!V62))))</f>
        <v>3019</v>
      </c>
      <c r="N26" s="74">
        <f>IF($C$4="National Currency",IF(OtherFin_DATA!M23=0,0,OtherFin_DATA!M23),IF($C$4="Current Exchange rate",IF(OtherFin_DATA!M23=0,0,OtherFin_DATA!M23/ECO!W27),IF($C$4="Constant Exchange rate",IF(OtherFin_DATA!M23=0,0,OtherFin_DATA!M23/ECO!W62))))</f>
        <v>25382</v>
      </c>
      <c r="O26" s="74">
        <f>IF($C$4="National Currency",IF(OtherFin_DATA!N23=0,0,OtherFin_DATA!N23),IF($C$4="Current Exchange rate",IF(OtherFin_DATA!N23=0,0,OtherFin_DATA!N23/ECO!X27),IF($C$4="Constant Exchange rate",IF(OtherFin_DATA!N23=0,0,OtherFin_DATA!N23/ECO!X62))))</f>
        <v>18409</v>
      </c>
      <c r="P26" s="210">
        <f>IF($C$4="National Currency",IF(OtherFin_DATA!O23=0,0,OtherFin_DATA!O23),IF($C$4="Current Exchange rate",IF(OtherFin_DATA!O23=0,0,OtherFin_DATA!O23/ECO!Y27),IF($C$4="Constant Exchange rate",IF(OtherFin_DATA!O23=0,0,OtherFin_DATA!O23/ECO!Y62))))</f>
        <v>20588</v>
      </c>
      <c r="Q26" s="77">
        <f t="shared" si="1"/>
        <v>7.015794513880487E-2</v>
      </c>
      <c r="R26" s="77">
        <f t="shared" si="2"/>
        <v>-0.27472224410999924</v>
      </c>
      <c r="S26" s="77">
        <f t="shared" si="3"/>
        <v>0.36131036012719076</v>
      </c>
    </row>
    <row r="27" spans="3:20" ht="15" x14ac:dyDescent="0.25">
      <c r="C27" s="242"/>
      <c r="D27" s="243"/>
      <c r="E27" s="72" t="s">
        <v>18</v>
      </c>
      <c r="F27" s="74">
        <f>IF($C$4="National Currency",IF(OtherFin_DATA!E24=0,0,OtherFin_DATA!E24),IF($C$4="Current Exchange rate",IF(OtherFin_DATA!E24=0,0,OtherFin_DATA!E24/ECO!O28),IF($C$4="Constant Exchange rate",IF(OtherFin_DATA!E24=0,0,OtherFin_DATA!E24/ECO!O63))))</f>
        <v>0</v>
      </c>
      <c r="G27" s="74">
        <f>IF($C$4="National Currency",IF(OtherFin_DATA!F24=0,0,OtherFin_DATA!F24),IF($C$4="Current Exchange rate",IF(OtherFin_DATA!F24=0,0,OtherFin_DATA!F24/ECO!P28),IF($C$4="Constant Exchange rate",IF(OtherFin_DATA!F24=0,0,OtherFin_DATA!F24/ECO!P63))))</f>
        <v>0</v>
      </c>
      <c r="H27" s="74">
        <f>IF($C$4="National Currency",IF(OtherFin_DATA!G24=0,0,OtherFin_DATA!G24),IF($C$4="Current Exchange rate",IF(OtherFin_DATA!G24=0,0,OtherFin_DATA!G24/ECO!Q28),IF($C$4="Constant Exchange rate",IF(OtherFin_DATA!G24=0,0,OtherFin_DATA!G24/ECO!Q63))))</f>
        <v>0</v>
      </c>
      <c r="I27" s="74">
        <f>IF($C$4="National Currency",IF(OtherFin_DATA!H24=0,0,OtherFin_DATA!H24),IF($C$4="Current Exchange rate",IF(OtherFin_DATA!H24=0,0,OtherFin_DATA!H24/ECO!R28),IF($C$4="Constant Exchange rate",IF(OtherFin_DATA!H24=0,0,OtherFin_DATA!H24/ECO!R63))))</f>
        <v>0</v>
      </c>
      <c r="J27" s="74">
        <f>IF($C$4="National Currency",IF(OtherFin_DATA!I24=0,0,OtherFin_DATA!I24),IF($C$4="Current Exchange rate",IF(OtherFin_DATA!I24=0,0,OtherFin_DATA!I24/ECO!S28),IF($C$4="Constant Exchange rate",IF(OtherFin_DATA!I24=0,0,OtherFin_DATA!I24/ECO!S63))))</f>
        <v>0</v>
      </c>
      <c r="K27" s="74">
        <f>IF($C$4="National Currency",IF(OtherFin_DATA!J24=0,0,OtherFin_DATA!J24),IF($C$4="Current Exchange rate",IF(OtherFin_DATA!J24=0,0,OtherFin_DATA!J24/ECO!T28),IF($C$4="Constant Exchange rate",IF(OtherFin_DATA!J24=0,0,OtherFin_DATA!J24/ECO!T63))))</f>
        <v>0</v>
      </c>
      <c r="L27" s="74">
        <f>IF($C$4="National Currency",IF(OtherFin_DATA!K24=0,0,OtherFin_DATA!K24),IF($C$4="Current Exchange rate",IF(OtherFin_DATA!K24=0,0,OtherFin_DATA!K24/ECO!U28),IF($C$4="Constant Exchange rate",IF(OtherFin_DATA!K24=0,0,OtherFin_DATA!K24/ECO!U63))))</f>
        <v>0</v>
      </c>
      <c r="M27" s="74">
        <f>IF($C$4="National Currency",IF(OtherFin_DATA!L24=0,0,OtherFin_DATA!L24),IF($C$4="Current Exchange rate",IF(OtherFin_DATA!L24=0,0,OtherFin_DATA!L24/ECO!V28),IF($C$4="Constant Exchange rate",IF(OtherFin_DATA!L24=0,0,OtherFin_DATA!L24/ECO!V63))))</f>
        <v>0</v>
      </c>
      <c r="N27" s="74">
        <f>IF($C$4="National Currency",IF(OtherFin_DATA!M24=0,0,OtherFin_DATA!M24),IF($C$4="Current Exchange rate",IF(OtherFin_DATA!M24=0,0,OtherFin_DATA!M24/ECO!W28),IF($C$4="Constant Exchange rate",IF(OtherFin_DATA!M24=0,0,OtherFin_DATA!M24/ECO!W63))))</f>
        <v>0</v>
      </c>
      <c r="O27" s="74">
        <f>IF($C$4="National Currency",IF(OtherFin_DATA!N24=0,0,OtherFin_DATA!N24),IF($C$4="Current Exchange rate",IF(OtherFin_DATA!N24=0,0,OtherFin_DATA!N24/ECO!X28),IF($C$4="Constant Exchange rate",IF(OtherFin_DATA!N24=0,0,OtherFin_DATA!N24/ECO!X63))))</f>
        <v>0</v>
      </c>
      <c r="P27" s="210">
        <f>IF($C$4="National Currency",IF(OtherFin_DATA!O24=0,0,OtherFin_DATA!O24),IF($C$4="Current Exchange rate",IF(OtherFin_DATA!O24=0,0,OtherFin_DATA!O24/ECO!Y28),IF($C$4="Constant Exchange rate",IF(OtherFin_DATA!O24=0,0,OtherFin_DATA!O24/ECO!Y63))))</f>
        <v>0</v>
      </c>
      <c r="Q27" s="77">
        <f t="shared" si="1"/>
        <v>0</v>
      </c>
      <c r="R27" s="77" t="str">
        <f t="shared" si="2"/>
        <v>-</v>
      </c>
      <c r="S27" s="77" t="str">
        <f t="shared" si="3"/>
        <v>-</v>
      </c>
    </row>
    <row r="28" spans="3:20" ht="15" x14ac:dyDescent="0.25">
      <c r="C28" s="242"/>
      <c r="D28" s="243"/>
      <c r="E28" s="72" t="s">
        <v>19</v>
      </c>
      <c r="F28" s="74">
        <f>IF($C$4="National Currency",IF(OtherFin_DATA!E25=0,0,OtherFin_DATA!E25),IF($C$4="Current Exchange rate",IF(OtherFin_DATA!E25=0,0,OtherFin_DATA!E25/ECO!O29),IF($C$4="Constant Exchange rate",IF(OtherFin_DATA!E25=0,0,OtherFin_DATA!E25/ECO!O64))))</f>
        <v>0</v>
      </c>
      <c r="G28" s="74">
        <f>IF($C$4="National Currency",IF(OtherFin_DATA!F25=0,0,OtherFin_DATA!F25),IF($C$4="Current Exchange rate",IF(OtherFin_DATA!F25=0,0,OtherFin_DATA!F25/ECO!P29),IF($C$4="Constant Exchange rate",IF(OtherFin_DATA!F25=0,0,OtherFin_DATA!F25/ECO!P64))))</f>
        <v>0</v>
      </c>
      <c r="H28" s="74">
        <f>IF($C$4="National Currency",IF(OtherFin_DATA!G25=0,0,OtherFin_DATA!G25),IF($C$4="Current Exchange rate",IF(OtherFin_DATA!G25=0,0,OtherFin_DATA!G25/ECO!Q29),IF($C$4="Constant Exchange rate",IF(OtherFin_DATA!G25=0,0,OtherFin_DATA!G25/ECO!Q64))))</f>
        <v>0</v>
      </c>
      <c r="I28" s="74">
        <f>IF($C$4="National Currency",IF(OtherFin_DATA!H25=0,0,OtherFin_DATA!H25),IF($C$4="Current Exchange rate",IF(OtherFin_DATA!H25=0,0,OtherFin_DATA!H25/ECO!R29),IF($C$4="Constant Exchange rate",IF(OtherFin_DATA!H25=0,0,OtherFin_DATA!H25/ECO!R64))))</f>
        <v>0</v>
      </c>
      <c r="J28" s="74">
        <f>IF($C$4="National Currency",IF(OtherFin_DATA!I25=0,0,OtherFin_DATA!I25),IF($C$4="Current Exchange rate",IF(OtherFin_DATA!I25=0,0,OtherFin_DATA!I25/ECO!S29),IF($C$4="Constant Exchange rate",IF(OtherFin_DATA!I25=0,0,OtherFin_DATA!I25/ECO!S64))))</f>
        <v>0</v>
      </c>
      <c r="K28" s="74">
        <f>IF($C$4="National Currency",IF(OtherFin_DATA!J25=0,0,OtherFin_DATA!J25),IF($C$4="Current Exchange rate",IF(OtherFin_DATA!J25=0,0,OtherFin_DATA!J25/ECO!T29),IF($C$4="Constant Exchange rate",IF(OtherFin_DATA!J25=0,0,OtherFin_DATA!J25/ECO!T64))))</f>
        <v>0</v>
      </c>
      <c r="L28" s="74">
        <f>IF($C$4="National Currency",IF(OtherFin_DATA!K25=0,0,OtherFin_DATA!K25),IF($C$4="Current Exchange rate",IF(OtherFin_DATA!K25=0,0,OtherFin_DATA!K25/ECO!U29),IF($C$4="Constant Exchange rate",IF(OtherFin_DATA!K25=0,0,OtherFin_DATA!K25/ECO!U64))))</f>
        <v>0</v>
      </c>
      <c r="M28" s="74">
        <f>IF($C$4="National Currency",IF(OtherFin_DATA!L25=0,0,OtherFin_DATA!L25),IF($C$4="Current Exchange rate",IF(OtherFin_DATA!L25=0,0,OtherFin_DATA!L25/ECO!V29),IF($C$4="Constant Exchange rate",IF(OtherFin_DATA!L25=0,0,OtherFin_DATA!L25/ECO!V64))))</f>
        <v>0</v>
      </c>
      <c r="N28" s="74">
        <f>IF($C$4="National Currency",IF(OtherFin_DATA!M25=0,0,OtherFin_DATA!M25),IF($C$4="Current Exchange rate",IF(OtherFin_DATA!M25=0,0,OtherFin_DATA!M25/ECO!W29),IF($C$4="Constant Exchange rate",IF(OtherFin_DATA!M25=0,0,OtherFin_DATA!M25/ECO!W64))))</f>
        <v>0</v>
      </c>
      <c r="O28" s="74">
        <f>IF($C$4="National Currency",IF(OtherFin_DATA!N25=0,0,OtherFin_DATA!N25),IF($C$4="Current Exchange rate",IF(OtherFin_DATA!N25=0,0,OtherFin_DATA!N25/ECO!X29),IF($C$4="Constant Exchange rate",IF(OtherFin_DATA!N25=0,0,OtherFin_DATA!N25/ECO!X64))))</f>
        <v>0</v>
      </c>
      <c r="P28" s="210">
        <f>IF($C$4="National Currency",IF(OtherFin_DATA!O25=0,0,OtherFin_DATA!O25),IF($C$4="Current Exchange rate",IF(OtherFin_DATA!O25=0,0,OtherFin_DATA!O25/ECO!Y29),IF($C$4="Constant Exchange rate",IF(OtherFin_DATA!O25=0,0,OtherFin_DATA!O25/ECO!Y64))))</f>
        <v>0</v>
      </c>
      <c r="Q28" s="77">
        <f t="shared" si="1"/>
        <v>0</v>
      </c>
      <c r="R28" s="77" t="str">
        <f t="shared" si="2"/>
        <v>-</v>
      </c>
      <c r="S28" s="77" t="str">
        <f t="shared" si="3"/>
        <v>-</v>
      </c>
    </row>
    <row r="29" spans="3:20" ht="15" x14ac:dyDescent="0.25">
      <c r="C29" s="242"/>
      <c r="D29" s="243"/>
      <c r="E29" s="72" t="s">
        <v>20</v>
      </c>
      <c r="F29" s="74">
        <f>IF($C$4="National Currency",IF(OtherFin_DATA!E26=0,0,OtherFin_DATA!E26),IF($C$4="Current Exchange rate",IF(OtherFin_DATA!E26=0,0,OtherFin_DATA!E26/ECO!O30),IF($C$4="Constant Exchange rate",IF(OtherFin_DATA!E26=0,0,OtherFin_DATA!E26/ECO!O65))))</f>
        <v>1.0529311326124076</v>
      </c>
      <c r="G29" s="74">
        <f>IF($C$4="National Currency",IF(OtherFin_DATA!F26=0,0,OtherFin_DATA!F26),IF($C$4="Current Exchange rate",IF(OtherFin_DATA!F26=0,0,OtherFin_DATA!F26/ECO!P30),IF($C$4="Constant Exchange rate",IF(OtherFin_DATA!F26=0,0,OtherFin_DATA!F26/ECO!P65))))</f>
        <v>1.6220830961866817</v>
      </c>
      <c r="H29" s="74">
        <f>IF($C$4="National Currency",IF(OtherFin_DATA!G26=0,0,OtherFin_DATA!G26),IF($C$4="Current Exchange rate",IF(OtherFin_DATA!G26=0,0,OtherFin_DATA!G26/ECO!Q30),IF($C$4="Constant Exchange rate",IF(OtherFin_DATA!G26=0,0,OtherFin_DATA!G26/ECO!Q65))))</f>
        <v>1.0956175298804782</v>
      </c>
      <c r="I29" s="74">
        <f>IF($C$4="National Currency",IF(OtherFin_DATA!H26=0,0,OtherFin_DATA!H26),IF($C$4="Current Exchange rate",IF(OtherFin_DATA!H26=0,0,OtherFin_DATA!H26/ECO!R30),IF($C$4="Constant Exchange rate",IF(OtherFin_DATA!H26=0,0,OtherFin_DATA!H26/ECO!R65))))</f>
        <v>2.0489470688673874</v>
      </c>
      <c r="J29" s="74">
        <f>IF($C$4="National Currency",IF(OtherFin_DATA!I26=0,0,OtherFin_DATA!I26),IF($C$4="Current Exchange rate",IF(OtherFin_DATA!I26=0,0,OtherFin_DATA!I26/ECO!S30),IF($C$4="Constant Exchange rate",IF(OtherFin_DATA!I26=0,0,OtherFin_DATA!I26/ECO!S65))))</f>
        <v>1.3659647125782584</v>
      </c>
      <c r="K29" s="74">
        <f>IF($C$4="National Currency",IF(OtherFin_DATA!J26=0,0,OtherFin_DATA!J26),IF($C$4="Current Exchange rate",IF(OtherFin_DATA!J26=0,0,OtherFin_DATA!J26/ECO!T30),IF($C$4="Constant Exchange rate",IF(OtherFin_DATA!J26=0,0,OtherFin_DATA!J26/ECO!T65))))</f>
        <v>4.4820717131474099</v>
      </c>
      <c r="L29" s="74">
        <f>IF($C$4="National Currency",IF(OtherFin_DATA!K26=0,0,OtherFin_DATA!K26),IF($C$4="Current Exchange rate",IF(OtherFin_DATA!K26=0,0,OtherFin_DATA!K26/ECO!U30),IF($C$4="Constant Exchange rate",IF(OtherFin_DATA!K26=0,0,OtherFin_DATA!K26/ECO!U65))))</f>
        <v>3.9840637450199203</v>
      </c>
      <c r="M29" s="101">
        <f>IF($C$4="National Currency",IF(OtherFin_DATA!L26=0,0,OtherFin_DATA!L26),IF($C$4="Current Exchange rate",IF(OtherFin_DATA!L26=0,0,OtherFin_DATA!L26/ECO!V30),IF($C$4="Constant Exchange rate",IF(OtherFin_DATA!L26=0,0,OtherFin_DATA!L26/ECO!V65))))</f>
        <v>-6.0330108138873086</v>
      </c>
      <c r="N29" s="74">
        <f>IF($C$4="National Currency",IF(OtherFin_DATA!M26=0,0,OtherFin_DATA!M26),IF($C$4="Current Exchange rate",IF(OtherFin_DATA!M26=0,0,OtherFin_DATA!M26/ECO!W30),IF($C$4="Constant Exchange rate",IF(OtherFin_DATA!M26=0,0,OtherFin_DATA!M26/ECO!W65))))</f>
        <v>6.0899260102447359</v>
      </c>
      <c r="O29" s="74">
        <f>IF($C$4="National Currency",IF(OtherFin_DATA!N26=0,0,OtherFin_DATA!N26),IF($C$4="Current Exchange rate",IF(OtherFin_DATA!N26=0,0,OtherFin_DATA!N26/ECO!X30),IF($C$4="Constant Exchange rate",IF(OtherFin_DATA!N26=0,0,OtherFin_DATA!N26/ECO!X65))))</f>
        <v>1.4797951052931133</v>
      </c>
      <c r="P29" s="210">
        <f>IF($C$4="National Currency",IF(OtherFin_DATA!O26=0,0,OtherFin_DATA!O26),IF($C$4="Current Exchange rate",IF(OtherFin_DATA!O26=0,0,OtherFin_DATA!O26/ECO!Y30),IF($C$4="Constant Exchange rate",IF(OtherFin_DATA!O26=0,0,OtherFin_DATA!O26/ECO!Y65))))</f>
        <v>0</v>
      </c>
      <c r="Q29" s="77">
        <f t="shared" si="1"/>
        <v>5.6395993163032334E-6</v>
      </c>
      <c r="R29" s="77">
        <f t="shared" si="2"/>
        <v>-0.7570093457943925</v>
      </c>
      <c r="S29" s="77">
        <f t="shared" si="3"/>
        <v>0.40540540540540548</v>
      </c>
      <c r="T29" s="33"/>
    </row>
    <row r="30" spans="3:20" ht="15" x14ac:dyDescent="0.25">
      <c r="C30" s="242"/>
      <c r="D30" s="243"/>
      <c r="E30" s="72" t="s">
        <v>21</v>
      </c>
      <c r="F30" s="74">
        <f>IF($C$4="National Currency",IF(OtherFin_DATA!E27=0,0,OtherFin_DATA!E27),IF($C$4="Current Exchange rate",IF(OtherFin_DATA!E27=0,0,OtherFin_DATA!E27/ECO!O31),IF($C$4="Constant Exchange rate",IF(OtherFin_DATA!E27=0,0,OtherFin_DATA!E27/ECO!O66))))</f>
        <v>103.68040996971814</v>
      </c>
      <c r="G30" s="74">
        <f>IF($C$4="National Currency",IF(OtherFin_DATA!F27=0,0,OtherFin_DATA!F27),IF($C$4="Current Exchange rate",IF(OtherFin_DATA!F27=0,0,OtherFin_DATA!F27/ECO!P31),IF($C$4="Constant Exchange rate",IF(OtherFin_DATA!F27=0,0,OtherFin_DATA!F27/ECO!P66))))</f>
        <v>232.61122757978103</v>
      </c>
      <c r="H30" s="74">
        <f>IF($C$4="National Currency",IF(OtherFin_DATA!G27=0,0,OtherFin_DATA!G27),IF($C$4="Current Exchange rate",IF(OtherFin_DATA!G27=0,0,OtherFin_DATA!G27/ECO!Q31),IF($C$4="Constant Exchange rate",IF(OtherFin_DATA!G27=0,0,OtherFin_DATA!G27/ECO!Q66))))</f>
        <v>105.9166084323317</v>
      </c>
      <c r="I30" s="74">
        <f>IF($C$4="National Currency",IF(OtherFin_DATA!H27=0,0,OtherFin_DATA!H27),IF($C$4="Current Exchange rate",IF(OtherFin_DATA!H27=0,0,OtherFin_DATA!H27/ECO!R31),IF($C$4="Constant Exchange rate",IF(OtherFin_DATA!H27=0,0,OtherFin_DATA!H27/ECO!R66))))</f>
        <v>64.966224085720938</v>
      </c>
      <c r="J30" s="100">
        <f>IF($C$4="National Currency",IF(OtherFin_DATA!I27=0,0,OtherFin_DATA!I27),IF($C$4="Current Exchange rate",IF(OtherFin_DATA!I27=0,0,OtherFin_DATA!I27/ECO!S31),IF($C$4="Constant Exchange rate",IF(OtherFin_DATA!I27=0,0,OtherFin_DATA!I27/ECO!S66))))</f>
        <v>-64</v>
      </c>
      <c r="K30" s="74">
        <f>IF($C$4="National Currency",IF(OtherFin_DATA!J27=0,0,OtherFin_DATA!J27),IF($C$4="Current Exchange rate",IF(OtherFin_DATA!J27=0,0,OtherFin_DATA!J27/ECO!T31),IF($C$4="Constant Exchange rate",IF(OtherFin_DATA!J27=0,0,OtherFin_DATA!J27/ECO!T66))))</f>
        <v>96</v>
      </c>
      <c r="L30" s="74">
        <f>IF($C$4="National Currency",IF(OtherFin_DATA!K27=0,0,OtherFin_DATA!K27),IF($C$4="Current Exchange rate",IF(OtherFin_DATA!K27=0,0,OtherFin_DATA!K27/ECO!U31),IF($C$4="Constant Exchange rate",IF(OtherFin_DATA!K27=0,0,OtherFin_DATA!K27/ECO!U66))))</f>
        <v>0</v>
      </c>
      <c r="M30" s="74">
        <f>IF($C$4="National Currency",IF(OtherFin_DATA!L27=0,0,OtherFin_DATA!L27),IF($C$4="Current Exchange rate",IF(OtherFin_DATA!L27=0,0,OtherFin_DATA!L27/ECO!V31),IF($C$4="Constant Exchange rate",IF(OtherFin_DATA!L27=0,0,OtherFin_DATA!L27/ECO!V66))))</f>
        <v>0</v>
      </c>
      <c r="N30" s="74">
        <f>IF($C$4="National Currency",IF(OtherFin_DATA!M27=0,0,OtherFin_DATA!M27),IF($C$4="Current Exchange rate",IF(OtherFin_DATA!M27=0,0,OtherFin_DATA!M27/ECO!W31),IF($C$4="Constant Exchange rate",IF(OtherFin_DATA!M27=0,0,OtherFin_DATA!M27/ECO!W66))))</f>
        <v>0</v>
      </c>
      <c r="O30" s="74">
        <f>IF($C$4="National Currency",IF(OtherFin_DATA!N27=0,0,OtherFin_DATA!N27),IF($C$4="Current Exchange rate",IF(OtherFin_DATA!N27=0,0,OtherFin_DATA!N27/ECO!X31),IF($C$4="Constant Exchange rate",IF(OtherFin_DATA!N27=0,0,OtherFin_DATA!N27/ECO!X66))))</f>
        <v>0</v>
      </c>
      <c r="P30" s="210">
        <f>IF($C$4="National Currency",IF(OtherFin_DATA!O27=0,0,OtherFin_DATA!O27),IF($C$4="Current Exchange rate",IF(OtherFin_DATA!O27=0,0,OtherFin_DATA!O27/ECO!Y31),IF($C$4="Constant Exchange rate",IF(OtherFin_DATA!O27=0,0,OtherFin_DATA!O27/ECO!Y66))))</f>
        <v>0</v>
      </c>
      <c r="Q30" s="77">
        <f t="shared" si="1"/>
        <v>0</v>
      </c>
      <c r="R30" s="77" t="str">
        <f t="shared" si="2"/>
        <v>-</v>
      </c>
      <c r="S30" s="77" t="str">
        <f t="shared" si="3"/>
        <v>-</v>
      </c>
    </row>
    <row r="31" spans="3:20" ht="15" x14ac:dyDescent="0.25">
      <c r="C31" s="242"/>
      <c r="D31" s="243"/>
      <c r="E31" s="72" t="s">
        <v>22</v>
      </c>
      <c r="F31" s="74">
        <f>IF($C$4="National Currency",IF(OtherFin_DATA!E28=0,0,OtherFin_DATA!E28),IF($C$4="Current Exchange rate",IF(OtherFin_DATA!E28=0,0,OtherFin_DATA!E28/ECO!O32),IF($C$4="Constant Exchange rate",IF(OtherFin_DATA!E28=0,0,OtherFin_DATA!E28/ECO!O67))))</f>
        <v>10408</v>
      </c>
      <c r="G31" s="74">
        <f>IF($C$4="National Currency",IF(OtherFin_DATA!F28=0,0,OtherFin_DATA!F28),IF($C$4="Current Exchange rate",IF(OtherFin_DATA!F28=0,0,OtherFin_DATA!F28/ECO!P32),IF($C$4="Constant Exchange rate",IF(OtherFin_DATA!F28=0,0,OtherFin_DATA!F28/ECO!P67))))</f>
        <v>20971</v>
      </c>
      <c r="H31" s="74">
        <f>IF($C$4="National Currency",IF(OtherFin_DATA!G28=0,0,OtherFin_DATA!G28),IF($C$4="Current Exchange rate",IF(OtherFin_DATA!G28=0,0,OtherFin_DATA!G28/ECO!Q32),IF($C$4="Constant Exchange rate",IF(OtherFin_DATA!G28=0,0,OtherFin_DATA!G28/ECO!Q67))))</f>
        <v>14582</v>
      </c>
      <c r="I31" s="74">
        <f>IF($C$4="National Currency",IF(OtherFin_DATA!H28=0,0,OtherFin_DATA!H28),IF($C$4="Current Exchange rate",IF(OtherFin_DATA!H28=0,0,OtherFin_DATA!H28/ECO!R32),IF($C$4="Constant Exchange rate",IF(OtherFin_DATA!H28=0,0,OtherFin_DATA!H28/ECO!R67))))</f>
        <v>12077</v>
      </c>
      <c r="J31" s="99">
        <f>IF($C$4="National Currency",IF(OtherFin_DATA!I28=0,0,OtherFin_DATA!I28),IF($C$4="Current Exchange rate",IF(OtherFin_DATA!I28=0,0,OtherFin_DATA!I28/ECO!S32),IF($C$4="Constant Exchange rate",IF(OtherFin_DATA!I28=0,0,OtherFin_DATA!I28/ECO!S67))))</f>
        <v>-5440</v>
      </c>
      <c r="K31" s="74">
        <f>IF($C$4="National Currency",IF(OtherFin_DATA!J28=0,0,OtherFin_DATA!J28),IF($C$4="Current Exchange rate",IF(OtherFin_DATA!J28=0,0,OtherFin_DATA!J28/ECO!T32),IF($C$4="Constant Exchange rate",IF(OtherFin_DATA!J28=0,0,OtherFin_DATA!J28/ECO!T67))))</f>
        <v>16411</v>
      </c>
      <c r="L31" s="74">
        <f>IF($C$4="National Currency",IF(OtherFin_DATA!K28=0,0,OtherFin_DATA!K28),IF($C$4="Current Exchange rate",IF(OtherFin_DATA!K28=0,0,OtherFin_DATA!K28/ECO!U32),IF($C$4="Constant Exchange rate",IF(OtherFin_DATA!K28=0,0,OtherFin_DATA!K28/ECO!U67))))</f>
        <v>18783</v>
      </c>
      <c r="M31" s="74">
        <f>IF($C$4="National Currency",IF(OtherFin_DATA!L28=0,0,OtherFin_DATA!L28),IF($C$4="Current Exchange rate",IF(OtherFin_DATA!L28=0,0,OtherFin_DATA!L28/ECO!V32),IF($C$4="Constant Exchange rate",IF(OtherFin_DATA!L28=0,0,OtherFin_DATA!L28/ECO!V67))))</f>
        <v>16280</v>
      </c>
      <c r="N31" s="74">
        <f>IF($C$4="National Currency",IF(OtherFin_DATA!M28=0,0,OtherFin_DATA!M28),IF($C$4="Current Exchange rate",IF(OtherFin_DATA!M28=0,0,OtherFin_DATA!M28/ECO!W32),IF($C$4="Constant Exchange rate",IF(OtherFin_DATA!M28=0,0,OtherFin_DATA!M28/ECO!W67))))</f>
        <v>23665</v>
      </c>
      <c r="O31" s="74">
        <f>IF($C$4="National Currency",IF(OtherFin_DATA!N28=0,0,OtherFin_DATA!N28),IF($C$4="Current Exchange rate",IF(OtherFin_DATA!N28=0,0,OtherFin_DATA!N28/ECO!X32),IF($C$4="Constant Exchange rate",IF(OtherFin_DATA!N28=0,0,OtherFin_DATA!N28/ECO!X67))))</f>
        <v>11294</v>
      </c>
      <c r="P31" s="210">
        <f>IF($C$4="National Currency",IF(OtherFin_DATA!O28=0,0,OtherFin_DATA!O28),IF($C$4="Current Exchange rate",IF(OtherFin_DATA!O28=0,0,OtherFin_DATA!O28/ECO!Y32),IF($C$4="Constant Exchange rate",IF(OtherFin_DATA!O28=0,0,OtherFin_DATA!O28/ECO!Y67))))</f>
        <v>37178</v>
      </c>
      <c r="Q31" s="77">
        <f t="shared" si="1"/>
        <v>4.3042198511470592E-2</v>
      </c>
      <c r="R31" s="77">
        <f t="shared" si="2"/>
        <v>-0.52275512360025356</v>
      </c>
      <c r="S31" s="77">
        <f t="shared" si="3"/>
        <v>8.5126825518831772E-2</v>
      </c>
    </row>
    <row r="32" spans="3:20" ht="15" x14ac:dyDescent="0.25">
      <c r="C32" s="242"/>
      <c r="D32" s="243"/>
      <c r="E32" s="72" t="s">
        <v>23</v>
      </c>
      <c r="F32" s="74">
        <f>IF($C$4="National Currency",IF(OtherFin_DATA!E29=0,0,OtherFin_DATA!E29),IF($C$4="Current Exchange rate",IF(OtherFin_DATA!E29=0,0,OtherFin_DATA!E29/ECO!O33),IF($C$4="Constant Exchange rate",IF(OtherFin_DATA!E29=0,0,OtherFin_DATA!E29/ECO!O68))))</f>
        <v>3489.4934748949349</v>
      </c>
      <c r="G32" s="74">
        <f>IF($C$4="National Currency",IF(OtherFin_DATA!F29=0,0,OtherFin_DATA!F29),IF($C$4="Current Exchange rate",IF(OtherFin_DATA!F29=0,0,OtherFin_DATA!F29/ECO!P33),IF($C$4="Constant Exchange rate",IF(OtherFin_DATA!F29=0,0,OtherFin_DATA!F29/ECO!P68))))</f>
        <v>4912.4087591240877</v>
      </c>
      <c r="H32" s="74">
        <f>IF($C$4="National Currency",IF(OtherFin_DATA!G29=0,0,OtherFin_DATA!G29),IF($C$4="Current Exchange rate",IF(OtherFin_DATA!G29=0,0,OtherFin_DATA!G29/ECO!Q33),IF($C$4="Constant Exchange rate",IF(OtherFin_DATA!G29=0,0,OtherFin_DATA!G29/ECO!Q68))))</f>
        <v>5309.6660030966605</v>
      </c>
      <c r="I32" s="74">
        <f>IF($C$4="National Currency",IF(OtherFin_DATA!H29=0,0,OtherFin_DATA!H29),IF($C$4="Current Exchange rate",IF(OtherFin_DATA!H29=0,0,OtherFin_DATA!H29/ECO!R33),IF($C$4="Constant Exchange rate",IF(OtherFin_DATA!H29=0,0,OtherFin_DATA!H29/ECO!R68))))</f>
        <v>5362.4198186241983</v>
      </c>
      <c r="J32" s="74">
        <f>IF($C$4="National Currency",IF(OtherFin_DATA!I29=0,0,OtherFin_DATA!I29),IF($C$4="Current Exchange rate",IF(OtherFin_DATA!I29=0,0,OtherFin_DATA!I29/ECO!S33),IF($C$4="Constant Exchange rate",IF(OtherFin_DATA!I29=0,0,OtherFin_DATA!I29/ECO!S68))))</f>
        <v>5346.3835434638358</v>
      </c>
      <c r="K32" s="74">
        <f>IF($C$4="National Currency",IF(OtherFin_DATA!J29=0,0,OtherFin_DATA!J29),IF($C$4="Current Exchange rate",IF(OtherFin_DATA!J29=0,0,OtherFin_DATA!J29/ECO!T33),IF($C$4="Constant Exchange rate",IF(OtherFin_DATA!J29=0,0,OtherFin_DATA!J29/ECO!T68))))</f>
        <v>4904.3353240433535</v>
      </c>
      <c r="L32" s="74">
        <f>IF($C$4="National Currency",IF(OtherFin_DATA!K29=0,0,OtherFin_DATA!K29),IF($C$4="Current Exchange rate",IF(OtherFin_DATA!K29=0,0,OtherFin_DATA!K29/ECO!U33),IF($C$4="Constant Exchange rate",IF(OtherFin_DATA!K29=0,0,OtherFin_DATA!K29/ECO!U68))))</f>
        <v>5700.729927007299</v>
      </c>
      <c r="M32" s="74">
        <f>IF($C$4="National Currency",IF(OtherFin_DATA!L29=0,0,OtherFin_DATA!L29),IF($C$4="Current Exchange rate",IF(OtherFin_DATA!L29=0,0,OtherFin_DATA!L29/ECO!V33),IF($C$4="Constant Exchange rate",IF(OtherFin_DATA!L29=0,0,OtherFin_DATA!L29/ECO!V68))))</f>
        <v>1905.2200840522009</v>
      </c>
      <c r="N32" s="74">
        <f>IF($C$4="National Currency",IF(OtherFin_DATA!M29=0,0,OtherFin_DATA!M29),IF($C$4="Current Exchange rate",IF(OtherFin_DATA!M29=0,0,OtherFin_DATA!M29/ECO!W33),IF($C$4="Constant Exchange rate",IF(OtherFin_DATA!M29=0,0,OtherFin_DATA!M29/ECO!W68))))</f>
        <v>6024.552090245521</v>
      </c>
      <c r="O32" s="74">
        <f>IF($C$4="National Currency",IF(OtherFin_DATA!N29=0,0,OtherFin_DATA!N29),IF($C$4="Current Exchange rate",IF(OtherFin_DATA!N29=0,0,OtherFin_DATA!N29/ECO!X33),IF($C$4="Constant Exchange rate",IF(OtherFin_DATA!N29=0,0,OtherFin_DATA!N29/ECO!X68))))</f>
        <v>7001.769520017695</v>
      </c>
      <c r="P32" s="210">
        <f>IF($C$4="National Currency",IF(OtherFin_DATA!O29=0,0,OtherFin_DATA!O29),IF($C$4="Current Exchange rate",IF(OtherFin_DATA!O29=0,0,OtherFin_DATA!O29/ECO!Y33),IF($C$4="Constant Exchange rate",IF(OtherFin_DATA!O29=0,0,OtherFin_DATA!O29/ECO!Y68))))</f>
        <v>7538.2658703826592</v>
      </c>
      <c r="Q32" s="77">
        <f t="shared" si="1"/>
        <v>2.6684217603343881E-2</v>
      </c>
      <c r="R32" s="77">
        <f t="shared" si="2"/>
        <v>0.16220582296141273</v>
      </c>
      <c r="S32" s="77">
        <f t="shared" si="3"/>
        <v>1.0065289046653141</v>
      </c>
    </row>
    <row r="33" spans="3:19" ht="15" x14ac:dyDescent="0.25">
      <c r="C33" s="242"/>
      <c r="D33" s="243"/>
      <c r="E33" s="72" t="s">
        <v>24</v>
      </c>
      <c r="F33" s="74">
        <f>IF($C$4="National Currency",IF(OtherFin_DATA!E30=0,0,OtherFin_DATA!E30),IF($C$4="Current Exchange rate",IF(OtherFin_DATA!E30=0,0,OtherFin_DATA!E30/ECO!O34),IF($C$4="Constant Exchange rate",IF(OtherFin_DATA!E30=0,0,OtherFin_DATA!E30/ECO!O69))))</f>
        <v>615.46382102405687</v>
      </c>
      <c r="G33" s="74">
        <f>IF($C$4="National Currency",IF(OtherFin_DATA!F30=0,0,OtherFin_DATA!F30),IF($C$4="Current Exchange rate",IF(OtherFin_DATA!F30=0,0,OtherFin_DATA!F30/ECO!P34),IF($C$4="Constant Exchange rate",IF(OtherFin_DATA!F30=0,0,OtherFin_DATA!F30/ECO!P69))))</f>
        <v>764.06440138537857</v>
      </c>
      <c r="H33" s="74">
        <f>IF($C$4="National Currency",IF(OtherFin_DATA!G30=0,0,OtherFin_DATA!G30),IF($C$4="Current Exchange rate",IF(OtherFin_DATA!G30=0,0,OtherFin_DATA!G30/ECO!Q34),IF($C$4="Constant Exchange rate",IF(OtherFin_DATA!G30=0,0,OtherFin_DATA!G30/ECO!Q69))))</f>
        <v>1041.60816250117</v>
      </c>
      <c r="I33" s="74">
        <f>IF($C$4="National Currency",IF(OtherFin_DATA!H30=0,0,OtherFin_DATA!H30),IF($C$4="Current Exchange rate",IF(OtherFin_DATA!H30=0,0,OtherFin_DATA!H30/ECO!R34),IF($C$4="Constant Exchange rate",IF(OtherFin_DATA!H30=0,0,OtherFin_DATA!H30/ECO!R69))))</f>
        <v>1160.9566601142001</v>
      </c>
      <c r="J33" s="74">
        <f>IF($C$4="National Currency",IF(OtherFin_DATA!I30=0,0,OtherFin_DATA!I30),IF($C$4="Current Exchange rate",IF(OtherFin_DATA!I30=0,0,OtherFin_DATA!I30/ECO!S34),IF($C$4="Constant Exchange rate",IF(OtherFin_DATA!I30=0,0,OtherFin_DATA!I30/ECO!S69))))</f>
        <v>1197.2292427220818</v>
      </c>
      <c r="K33" s="74">
        <f>IF($C$4="National Currency",IF(OtherFin_DATA!J30=0,0,OtherFin_DATA!J30),IF($C$4="Current Exchange rate",IF(OtherFin_DATA!J30=0,0,OtherFin_DATA!J30/ECO!T34),IF($C$4="Constant Exchange rate",IF(OtherFin_DATA!J30=0,0,OtherFin_DATA!J30/ECO!T69))))</f>
        <v>2132.1258073574836</v>
      </c>
      <c r="L33" s="74">
        <f>IF($C$4="National Currency",IF(OtherFin_DATA!K30=0,0,OtherFin_DATA!K30),IF($C$4="Current Exchange rate",IF(OtherFin_DATA!K30=0,0,OtherFin_DATA!K30/ECO!U34),IF($C$4="Constant Exchange rate",IF(OtherFin_DATA!K30=0,0,OtherFin_DATA!K30/ECO!U69))))</f>
        <v>1727.9790321070859</v>
      </c>
      <c r="M33" s="74">
        <f>IF($C$4="National Currency",IF(OtherFin_DATA!L30=0,0,OtherFin_DATA!L30),IF($C$4="Current Exchange rate",IF(OtherFin_DATA!L30=0,0,OtherFin_DATA!L30/ECO!V34),IF($C$4="Constant Exchange rate",IF(OtherFin_DATA!L30=0,0,OtherFin_DATA!L30/ECO!V69))))</f>
        <v>1301.3666573060002</v>
      </c>
      <c r="N33" s="74">
        <f>IF($C$4="National Currency",IF(OtherFin_DATA!M30=0,0,OtherFin_DATA!M30),IF($C$4="Current Exchange rate",IF(OtherFin_DATA!M30=0,0,OtherFin_DATA!M30/ECO!W34),IF($C$4="Constant Exchange rate",IF(OtherFin_DATA!M30=0,0,OtherFin_DATA!M30/ECO!W69))))</f>
        <v>1810.3528971262754</v>
      </c>
      <c r="O33" s="208">
        <f>IF($C$4="National Currency",IF(OtherFin_DATA!N30=0,0,OtherFin_DATA!N30),IF($C$4="Current Exchange rate",IF(OtherFin_DATA!N30=0,0,OtherFin_DATA!N30/ECO!X34),IF($C$4="Constant Exchange rate",IF(OtherFin_DATA!N30=0,0,OtherFin_DATA!N30/ECO!X69))))</f>
        <v>1810.3528971262754</v>
      </c>
      <c r="P33" s="210">
        <f>IF($C$4="National Currency",IF(OtherFin_DATA!O30=0,0,OtherFin_DATA!O30),IF($C$4="Current Exchange rate",IF(OtherFin_DATA!O30=0,0,OtherFin_DATA!O30/ECO!Y34),IF($C$4="Constant Exchange rate",IF(OtherFin_DATA!O30=0,0,OtherFin_DATA!O30/ECO!Y69))))</f>
        <v>0</v>
      </c>
      <c r="Q33" s="77">
        <f t="shared" si="1"/>
        <v>6.8993774370395824E-3</v>
      </c>
      <c r="R33" s="77">
        <f t="shared" si="2"/>
        <v>0</v>
      </c>
      <c r="S33" s="77">
        <f t="shared" si="3"/>
        <v>1.9414448669201523</v>
      </c>
    </row>
    <row r="34" spans="3:19" ht="15" x14ac:dyDescent="0.25">
      <c r="C34" s="242"/>
      <c r="D34" s="243"/>
      <c r="E34" s="72" t="s">
        <v>25</v>
      </c>
      <c r="F34" s="74">
        <f>IF($C$4="National Currency",IF(OtherFin_DATA!E31=0,0,OtherFin_DATA!E31),IF($C$4="Current Exchange rate",IF(OtherFin_DATA!E31=0,0,OtherFin_DATA!E31/ECO!O35),IF($C$4="Constant Exchange rate",IF(OtherFin_DATA!E31=0,0,OtherFin_DATA!E31/ECO!O70))))</f>
        <v>1423.172940801865</v>
      </c>
      <c r="G34" s="74">
        <f>IF($C$4="National Currency",IF(OtherFin_DATA!F31=0,0,OtherFin_DATA!F31),IF($C$4="Current Exchange rate",IF(OtherFin_DATA!F31=0,0,OtherFin_DATA!F31/ECO!P35),IF($C$4="Constant Exchange rate",IF(OtherFin_DATA!F31=0,0,OtherFin_DATA!F31/ECO!P70))))</f>
        <v>1465.8009617758337</v>
      </c>
      <c r="H34" s="74">
        <f>IF($C$4="National Currency",IF(OtherFin_DATA!G31=0,0,OtherFin_DATA!G31),IF($C$4="Current Exchange rate",IF(OtherFin_DATA!G31=0,0,OtherFin_DATA!G31/ECO!Q35),IF($C$4="Constant Exchange rate",IF(OtherFin_DATA!G31=0,0,OtherFin_DATA!G31/ECO!Q70))))</f>
        <v>1231.2459242710486</v>
      </c>
      <c r="I34" s="74">
        <f>IF($C$4="National Currency",IF(OtherFin_DATA!H31=0,0,OtherFin_DATA!H31),IF($C$4="Current Exchange rate",IF(OtherFin_DATA!H31=0,0,OtherFin_DATA!H31/ECO!R35),IF($C$4="Constant Exchange rate",IF(OtherFin_DATA!H31=0,0,OtherFin_DATA!H31/ECO!R70))))</f>
        <v>1269.8489034353784</v>
      </c>
      <c r="J34" s="74">
        <f>IF($C$4="National Currency",IF(OtherFin_DATA!I31=0,0,OtherFin_DATA!I31),IF($C$4="Current Exchange rate",IF(OtherFin_DATA!I31=0,0,OtherFin_DATA!I31/ECO!S35),IF($C$4="Constant Exchange rate",IF(OtherFin_DATA!I31=0,0,OtherFin_DATA!I31/ECO!S70))))</f>
        <v>1578.2208178310609</v>
      </c>
      <c r="K34" s="74">
        <f>IF($C$4="National Currency",IF(OtherFin_DATA!J31=0,0,OtherFin_DATA!J31),IF($C$4="Current Exchange rate",IF(OtherFin_DATA!J31=0,0,OtherFin_DATA!J31/ECO!T35),IF($C$4="Constant Exchange rate",IF(OtherFin_DATA!J31=0,0,OtherFin_DATA!J31/ECO!T70))))</f>
        <v>1415.000021750614</v>
      </c>
      <c r="L34" s="74">
        <f>IF($C$4="National Currency",IF(OtherFin_DATA!K31=0,0,OtherFin_DATA!K31),IF($C$4="Current Exchange rate",IF(OtherFin_DATA!K31=0,0,OtherFin_DATA!K31/ECO!U35),IF($C$4="Constant Exchange rate",IF(OtherFin_DATA!K31=0,0,OtherFin_DATA!K31/ECO!U70))))</f>
        <v>1450.9885847414671</v>
      </c>
      <c r="M34" s="74">
        <f>IF($C$4="National Currency",IF(OtherFin_DATA!L31=0,0,OtherFin_DATA!L31),IF($C$4="Current Exchange rate",IF(OtherFin_DATA!L31=0,0,OtherFin_DATA!L31/ECO!V35),IF($C$4="Constant Exchange rate",IF(OtherFin_DATA!L31=0,0,OtherFin_DATA!L31/ECO!V70))))</f>
        <v>1543.9754786164706</v>
      </c>
      <c r="N34" s="74">
        <f>IF($C$4="National Currency",IF(OtherFin_DATA!M31=0,0,OtherFin_DATA!M31),IF($C$4="Current Exchange rate",IF(OtherFin_DATA!M31=0,0,OtherFin_DATA!M31/ECO!W35),IF($C$4="Constant Exchange rate",IF(OtherFin_DATA!M31=0,0,OtherFin_DATA!M31/ECO!W70))))</f>
        <v>1345.8489186758218</v>
      </c>
      <c r="O34" s="208">
        <f>IF($C$4="National Currency",IF(OtherFin_DATA!N31=0,0,OtherFin_DATA!N31),IF($C$4="Current Exchange rate",IF(OtherFin_DATA!N31=0,0,OtherFin_DATA!N31/ECO!X35),IF($C$4="Constant Exchange rate",IF(OtherFin_DATA!N31=0,0,OtherFin_DATA!N31/ECO!X70))))</f>
        <v>1345.8489186758218</v>
      </c>
      <c r="P34" s="210">
        <f>IF($C$4="National Currency",IF(OtherFin_DATA!O31=0,0,OtherFin_DATA!O31),IF($C$4="Current Exchange rate",IF(OtherFin_DATA!O31=0,0,OtherFin_DATA!O31/ECO!Y35),IF($C$4="Constant Exchange rate",IF(OtherFin_DATA!O31=0,0,OtherFin_DATA!O31/ECO!Y70))))</f>
        <v>0</v>
      </c>
      <c r="Q34" s="77">
        <f t="shared" si="1"/>
        <v>5.1291213320429222E-3</v>
      </c>
      <c r="R34" s="77">
        <f t="shared" si="2"/>
        <v>0</v>
      </c>
      <c r="S34" s="77">
        <f t="shared" si="3"/>
        <v>-5.4332133438734553E-2</v>
      </c>
    </row>
    <row r="35" spans="3:19" ht="15" x14ac:dyDescent="0.25">
      <c r="C35" s="242"/>
      <c r="D35" s="243"/>
      <c r="E35" s="72" t="s">
        <v>26</v>
      </c>
      <c r="F35" s="74">
        <f>IF($C$4="National Currency",IF(OtherFin_DATA!E32=0,0,OtherFin_DATA!E32),IF($C$4="Current Exchange rate",IF(OtherFin_DATA!E32=0,0,OtherFin_DATA!E32/ECO!O36),IF($C$4="Constant Exchange rate",IF(OtherFin_DATA!E32=0,0,OtherFin_DATA!E32/ECO!O71))))</f>
        <v>27.816593222985631</v>
      </c>
      <c r="G35" s="74">
        <f>IF($C$4="National Currency",IF(OtherFin_DATA!F32=0,0,OtherFin_DATA!F32),IF($C$4="Current Exchange rate",IF(OtherFin_DATA!F32=0,0,OtherFin_DATA!F32/ECO!P36),IF($C$4="Constant Exchange rate",IF(OtherFin_DATA!F32=0,0,OtherFin_DATA!F32/ECO!P71))))</f>
        <v>22.318640135629515</v>
      </c>
      <c r="H35" s="74">
        <f>IF($C$4="National Currency",IF(OtherFin_DATA!G32=0,0,OtherFin_DATA!G32),IF($C$4="Current Exchange rate",IF(OtherFin_DATA!G32=0,0,OtherFin_DATA!G32/ECO!Q36),IF($C$4="Constant Exchange rate",IF(OtherFin_DATA!G32=0,0,OtherFin_DATA!G32/ECO!Q71))))</f>
        <v>27.195195643347905</v>
      </c>
      <c r="I35" s="74">
        <f>IF($C$4="National Currency",IF(OtherFin_DATA!H32=0,0,OtherFin_DATA!H32),IF($C$4="Current Exchange rate",IF(OtherFin_DATA!H32=0,0,OtherFin_DATA!H32/ECO!R36),IF($C$4="Constant Exchange rate",IF(OtherFin_DATA!H32=0,0,OtherFin_DATA!H32/ECO!R71))))</f>
        <v>0</v>
      </c>
      <c r="J35" s="74">
        <f>IF($C$4="National Currency",IF(OtherFin_DATA!I32=0,0,OtherFin_DATA!I32),IF($C$4="Current Exchange rate",IF(OtherFin_DATA!I32=0,0,OtherFin_DATA!I32/ECO!S36),IF($C$4="Constant Exchange rate",IF(OtherFin_DATA!I32=0,0,OtherFin_DATA!I32/ECO!S71))))</f>
        <v>0</v>
      </c>
      <c r="K35" s="74">
        <f>IF($C$4="National Currency",IF(OtherFin_DATA!J32=0,0,OtherFin_DATA!J32),IF($C$4="Current Exchange rate",IF(OtherFin_DATA!J32=0,0,OtherFin_DATA!J32/ECO!T36),IF($C$4="Constant Exchange rate",IF(OtherFin_DATA!J32=0,0,OtherFin_DATA!J32/ECO!T71))))</f>
        <v>0</v>
      </c>
      <c r="L35" s="74">
        <f>IF($C$4="National Currency",IF(OtherFin_DATA!K32=0,0,OtherFin_DATA!K32),IF($C$4="Current Exchange rate",IF(OtherFin_DATA!K32=0,0,OtherFin_DATA!K32/ECO!U36),IF($C$4="Constant Exchange rate",IF(OtherFin_DATA!K32=0,0,OtherFin_DATA!K32/ECO!U71))))</f>
        <v>0</v>
      </c>
      <c r="M35" s="74">
        <f>IF($C$4="National Currency",IF(OtherFin_DATA!L32=0,0,OtherFin_DATA!L32),IF($C$4="Current Exchange rate",IF(OtherFin_DATA!L32=0,0,OtherFin_DATA!L32/ECO!V36),IF($C$4="Constant Exchange rate",IF(OtherFin_DATA!L32=0,0,OtherFin_DATA!L32/ECO!V71))))</f>
        <v>0</v>
      </c>
      <c r="N35" s="74">
        <f>IF($C$4="National Currency",IF(OtherFin_DATA!M32=0,0,OtherFin_DATA!M32),IF($C$4="Current Exchange rate",IF(OtherFin_DATA!M32=0,0,OtherFin_DATA!M32/ECO!W36),IF($C$4="Constant Exchange rate",IF(OtherFin_DATA!M32=0,0,OtherFin_DATA!M32/ECO!W71))))</f>
        <v>0</v>
      </c>
      <c r="O35" s="74">
        <f>IF($C$4="National Currency",IF(OtherFin_DATA!N32=0,0,OtherFin_DATA!N32),IF($C$4="Current Exchange rate",IF(OtherFin_DATA!N32=0,0,OtherFin_DATA!N32/ECO!X36),IF($C$4="Constant Exchange rate",IF(OtherFin_DATA!N32=0,0,OtherFin_DATA!N32/ECO!X71))))</f>
        <v>0</v>
      </c>
      <c r="P35" s="210">
        <f>IF($C$4="National Currency",IF(OtherFin_DATA!O32=0,0,OtherFin_DATA!O32),IF($C$4="Current Exchange rate",IF(OtherFin_DATA!O32=0,0,OtherFin_DATA!O32/ECO!Y36),IF($C$4="Constant Exchange rate",IF(OtherFin_DATA!O32=0,0,OtherFin_DATA!O32/ECO!Y71))))</f>
        <v>0</v>
      </c>
      <c r="Q35" s="77">
        <f t="shared" si="1"/>
        <v>0</v>
      </c>
      <c r="R35" s="77" t="str">
        <f t="shared" si="2"/>
        <v>-</v>
      </c>
      <c r="S35" s="77" t="str">
        <f t="shared" si="3"/>
        <v>-</v>
      </c>
    </row>
    <row r="36" spans="3:19" ht="15" x14ac:dyDescent="0.25">
      <c r="C36" s="242"/>
      <c r="D36" s="243"/>
      <c r="E36" s="72" t="s">
        <v>27</v>
      </c>
      <c r="F36" s="74">
        <f>IF($C$4="National Currency",IF(OtherFin_DATA!E33=0,0,OtherFin_DATA!E33),IF($C$4="Current Exchange rate",IF(OtherFin_DATA!E33=0,0,OtherFin_DATA!E33/ECO!O37),IF($C$4="Constant Exchange rate",IF(OtherFin_DATA!E33=0,0,OtherFin_DATA!E33/ECO!O72))))</f>
        <v>5346.5346534653463</v>
      </c>
      <c r="G36" s="74">
        <f>IF($C$4="National Currency",IF(OtherFin_DATA!F33=0,0,OtherFin_DATA!F33),IF($C$4="Current Exchange rate",IF(OtherFin_DATA!F33=0,0,OtherFin_DATA!F33/ECO!P37),IF($C$4="Constant Exchange rate",IF(OtherFin_DATA!F33=0,0,OtherFin_DATA!F33/ECO!P72))))</f>
        <v>5133.9295219844562</v>
      </c>
      <c r="H36" s="74">
        <f>IF($C$4="National Currency",IF(OtherFin_DATA!G33=0,0,OtherFin_DATA!G33),IF($C$4="Current Exchange rate",IF(OtherFin_DATA!G33=0,0,OtherFin_DATA!G33/ECO!Q37),IF($C$4="Constant Exchange rate",IF(OtherFin_DATA!G33=0,0,OtherFin_DATA!G33/ECO!Q72))))</f>
        <v>5163.9518790588736</v>
      </c>
      <c r="I36" s="74">
        <f>IF($C$4="National Currency",IF(OtherFin_DATA!H33=0,0,OtherFin_DATA!H33),IF($C$4="Current Exchange rate",IF(OtherFin_DATA!H33=0,0,OtherFin_DATA!H33/ECO!R37),IF($C$4="Constant Exchange rate",IF(OtherFin_DATA!H33=0,0,OtherFin_DATA!H33/ECO!R72))))</f>
        <v>5984.5629724262744</v>
      </c>
      <c r="J36" s="74">
        <f>IF($C$4="National Currency",IF(OtherFin_DATA!I33=0,0,OtherFin_DATA!I33),IF($C$4="Current Exchange rate",IF(OtherFin_DATA!I33=0,0,OtherFin_DATA!I33/ECO!S37),IF($C$4="Constant Exchange rate",IF(OtherFin_DATA!I33=0,0,OtherFin_DATA!I33/ECO!S72))))</f>
        <v>6836.2610454593841</v>
      </c>
      <c r="K36" s="74">
        <f>IF($C$4="National Currency",IF(OtherFin_DATA!J33=0,0,OtherFin_DATA!J33),IF($C$4="Current Exchange rate",IF(OtherFin_DATA!J33=0,0,OtherFin_DATA!J33/ECO!T37),IF($C$4="Constant Exchange rate",IF(OtherFin_DATA!J33=0,0,OtherFin_DATA!J33/ECO!T72))))</f>
        <v>6412.0089428297661</v>
      </c>
      <c r="L36" s="74">
        <f>IF($C$4="National Currency",IF(OtherFin_DATA!K33=0,0,OtherFin_DATA!K33),IF($C$4="Current Exchange rate",IF(OtherFin_DATA!K33=0,0,OtherFin_DATA!K33/ECO!U37),IF($C$4="Constant Exchange rate",IF(OtherFin_DATA!K33=0,0,OtherFin_DATA!K33/ECO!U72))))</f>
        <v>5728.2018524433088</v>
      </c>
      <c r="M36" s="74">
        <f>IF($C$4="National Currency",IF(OtherFin_DATA!L33=0,0,OtherFin_DATA!L33),IF($C$4="Current Exchange rate",IF(OtherFin_DATA!L33=0,0,OtherFin_DATA!L33/ECO!V37),IF($C$4="Constant Exchange rate",IF(OtherFin_DATA!L33=0,0,OtherFin_DATA!L33/ECO!V72))))</f>
        <v>7418.6096028957727</v>
      </c>
      <c r="N36" s="74">
        <f>IF($C$4="National Currency",IF(OtherFin_DATA!M33=0,0,OtherFin_DATA!M33),IF($C$4="Current Exchange rate",IF(OtherFin_DATA!M33=0,0,OtherFin_DATA!M33/ECO!W37),IF($C$4="Constant Exchange rate",IF(OtherFin_DATA!M33=0,0,OtherFin_DATA!M33/ECO!W72))))</f>
        <v>7562.8659640157557</v>
      </c>
      <c r="O36" s="74">
        <f>IF($C$4="National Currency",IF(OtherFin_DATA!N33=0,0,OtherFin_DATA!N33),IF($C$4="Current Exchange rate",IF(OtherFin_DATA!N33=0,0,OtherFin_DATA!N33/ECO!X37),IF($C$4="Constant Exchange rate",IF(OtherFin_DATA!N33=0,0,OtherFin_DATA!N33/ECO!X72))))</f>
        <v>6676.3547322474178</v>
      </c>
      <c r="P36" s="210">
        <f>IF($C$4="National Currency",IF(OtherFin_DATA!O33=0,0,OtherFin_DATA!O33),IF($C$4="Current Exchange rate",IF(OtherFin_DATA!O33=0,0,OtherFin_DATA!O33/ECO!Y37),IF($C$4="Constant Exchange rate",IF(OtherFin_DATA!O33=0,0,OtherFin_DATA!O33/ECO!Y72))))</f>
        <v>0</v>
      </c>
      <c r="Q36" s="77">
        <f t="shared" si="1"/>
        <v>2.5444039819230518E-2</v>
      </c>
      <c r="R36" s="77">
        <f t="shared" si="2"/>
        <v>-0.11721895323629605</v>
      </c>
      <c r="S36" s="77">
        <f t="shared" si="3"/>
        <v>0.24872560732775773</v>
      </c>
    </row>
    <row r="37" spans="3:19" ht="15" x14ac:dyDescent="0.25">
      <c r="C37" s="242"/>
      <c r="D37" s="243"/>
      <c r="E37" s="72" t="s">
        <v>28</v>
      </c>
      <c r="F37" s="74">
        <f>IF($C$4="National Currency",IF(OtherFin_DATA!E34=0,0,OtherFin_DATA!E34),IF($C$4="Current Exchange rate",IF(OtherFin_DATA!E34=0,0,OtherFin_DATA!E34/ECO!O38),IF($C$4="Constant Exchange rate",IF(OtherFin_DATA!E34=0,0,OtherFin_DATA!E34/ECO!O73))))</f>
        <v>184.36821899515942</v>
      </c>
      <c r="G37" s="74">
        <f>IF($C$4="National Currency",IF(OtherFin_DATA!F34=0,0,OtherFin_DATA!F34),IF($C$4="Current Exchange rate",IF(OtherFin_DATA!F34=0,0,OtherFin_DATA!F34/ECO!P38),IF($C$4="Constant Exchange rate",IF(OtherFin_DATA!F34=0,0,OtherFin_DATA!F34/ECO!P73))))</f>
        <v>175.5216157569688</v>
      </c>
      <c r="H37" s="74">
        <f>IF($C$4="National Currency",IF(OtherFin_DATA!G34=0,0,OtherFin_DATA!G34),IF($C$4="Current Exchange rate",IF(OtherFin_DATA!G34=0,0,OtherFin_DATA!G34/ECO!Q38),IF($C$4="Constant Exchange rate",IF(OtherFin_DATA!G34=0,0,OtherFin_DATA!G34/ECO!Q73))))</f>
        <v>142.38440994825572</v>
      </c>
      <c r="I37" s="74">
        <f>IF($C$4="National Currency",IF(OtherFin_DATA!H34=0,0,OtherFin_DATA!H34),IF($C$4="Current Exchange rate",IF(OtherFin_DATA!H34=0,0,OtherFin_DATA!H34/ECO!R38),IF($C$4="Constant Exchange rate",IF(OtherFin_DATA!H34=0,0,OtherFin_DATA!H34/ECO!R73))))</f>
        <v>106</v>
      </c>
      <c r="J37" s="74">
        <f>IF($C$4="National Currency",IF(OtherFin_DATA!I34=0,0,OtherFin_DATA!I34),IF($C$4="Current Exchange rate",IF(OtherFin_DATA!I34=0,0,OtherFin_DATA!I34/ECO!S38),IF($C$4="Constant Exchange rate",IF(OtherFin_DATA!I34=0,0,OtherFin_DATA!I34/ECO!S73))))</f>
        <v>97</v>
      </c>
      <c r="K37" s="74">
        <f>IF($C$4="National Currency",IF(OtherFin_DATA!J34=0,0,OtherFin_DATA!J34),IF($C$4="Current Exchange rate",IF(OtherFin_DATA!J34=0,0,OtherFin_DATA!J34/ECO!T38),IF($C$4="Constant Exchange rate",IF(OtherFin_DATA!J34=0,0,OtherFin_DATA!J34/ECO!T73))))</f>
        <v>131</v>
      </c>
      <c r="L37" s="74">
        <f>IF($C$4="National Currency",IF(OtherFin_DATA!K34=0,0,OtherFin_DATA!K34),IF($C$4="Current Exchange rate",IF(OtherFin_DATA!K34=0,0,OtherFin_DATA!K34/ECO!U38),IF($C$4="Constant Exchange rate",IF(OtherFin_DATA!K34=0,0,OtherFin_DATA!K34/ECO!U73))))</f>
        <v>127</v>
      </c>
      <c r="M37" s="74">
        <f>IF($C$4="National Currency",IF(OtherFin_DATA!L34=0,0,OtherFin_DATA!L34),IF($C$4="Current Exchange rate",IF(OtherFin_DATA!L34=0,0,OtherFin_DATA!L34/ECO!V38),IF($C$4="Constant Exchange rate",IF(OtherFin_DATA!L34=0,0,OtherFin_DATA!L34/ECO!V73))))</f>
        <v>108</v>
      </c>
      <c r="N37" s="74">
        <f>IF($C$4="National Currency",IF(OtherFin_DATA!M34=0,0,OtherFin_DATA!M34),IF($C$4="Current Exchange rate",IF(OtherFin_DATA!M34=0,0,OtherFin_DATA!M34/ECO!W38),IF($C$4="Constant Exchange rate",IF(OtherFin_DATA!M34=0,0,OtherFin_DATA!M34/ECO!W73))))</f>
        <v>148</v>
      </c>
      <c r="O37" s="74">
        <f>IF($C$4="National Currency",IF(OtherFin_DATA!N34=0,0,OtherFin_DATA!N34),IF($C$4="Current Exchange rate",IF(OtherFin_DATA!N34=0,0,OtherFin_DATA!N34/ECO!X38),IF($C$4="Constant Exchange rate",IF(OtherFin_DATA!N34=0,0,OtherFin_DATA!N34/ECO!X73))))</f>
        <v>153.5</v>
      </c>
      <c r="P37" s="210">
        <f>IF($C$4="National Currency",IF(OtherFin_DATA!O34=0,0,OtherFin_DATA!O34),IF($C$4="Current Exchange rate",IF(OtherFin_DATA!O34=0,0,OtherFin_DATA!O34/ECO!Y38),IF($C$4="Constant Exchange rate",IF(OtherFin_DATA!O34=0,0,OtherFin_DATA!O34/ECO!Y73))))</f>
        <v>0</v>
      </c>
      <c r="Q37" s="77">
        <f t="shared" si="1"/>
        <v>5.8499889069512452E-4</v>
      </c>
      <c r="R37" s="77">
        <f t="shared" si="2"/>
        <v>3.716216216216206E-2</v>
      </c>
      <c r="S37" s="77">
        <f t="shared" si="3"/>
        <v>-0.1674270064732245</v>
      </c>
    </row>
    <row r="38" spans="3:19" ht="15" x14ac:dyDescent="0.25">
      <c r="C38" s="242"/>
      <c r="D38" s="243"/>
      <c r="E38" s="72" t="s">
        <v>29</v>
      </c>
      <c r="F38" s="74">
        <f>IF($C$4="National Currency",IF(OtherFin_DATA!E35=0,0,OtherFin_DATA!E35),IF($C$4="Current Exchange rate",IF(OtherFin_DATA!E35=0,0,OtherFin_DATA!E35/ECO!O39),IF($C$4="Constant Exchange rate",IF(OtherFin_DATA!E35=0,0,OtherFin_DATA!E35/ECO!O74))))</f>
        <v>424.71619199362675</v>
      </c>
      <c r="G38" s="74">
        <f>IF($C$4="National Currency",IF(OtherFin_DATA!F35=0,0,OtherFin_DATA!F35),IF($C$4="Current Exchange rate",IF(OtherFin_DATA!F35=0,0,OtherFin_DATA!F35/ECO!P39),IF($C$4="Constant Exchange rate",IF(OtherFin_DATA!F35=0,0,OtherFin_DATA!F35/ECO!P74))))</f>
        <v>372.13702449711212</v>
      </c>
      <c r="H38" s="74">
        <f>IF($C$4="National Currency",IF(OtherFin_DATA!G35=0,0,OtherFin_DATA!G35),IF($C$4="Current Exchange rate",IF(OtherFin_DATA!G35=0,0,OtherFin_DATA!G35/ECO!Q39),IF($C$4="Constant Exchange rate",IF(OtherFin_DATA!G35=0,0,OtherFin_DATA!G35/ECO!Q74))))</f>
        <v>0</v>
      </c>
      <c r="I38" s="74">
        <f>IF($C$4="National Currency",IF(OtherFin_DATA!H35=0,0,OtherFin_DATA!H35),IF($C$4="Current Exchange rate",IF(OtherFin_DATA!H35=0,0,OtherFin_DATA!H35/ECO!M39),IF($C$4="Constant Exchange rate",IF(OtherFin_DATA!H35=0,0,OtherFin_DATA!H35/ECO!M74))))</f>
        <v>0</v>
      </c>
      <c r="J38" s="74">
        <f>IF($C$4="National Currency",IF(OtherFin_DATA!I35=0,0,OtherFin_DATA!I35),IF($C$4="Current Exchange rate",IF(OtherFin_DATA!I35=0,0,OtherFin_DATA!I35/ECO!N39),IF($C$4="Constant Exchange rate",IF(OtherFin_DATA!I35=0,0,OtherFin_DATA!I35/ECO!N74))))</f>
        <v>0</v>
      </c>
      <c r="K38" s="74">
        <f>IF($C$4="National Currency",IF(OtherFin_DATA!J35=0,0,OtherFin_DATA!J35),IF($C$4="Current Exchange rate",IF(OtherFin_DATA!J35=0,0,OtherFin_DATA!J35/ECO!O39),IF($C$4="Constant Exchange rate",IF(OtherFin_DATA!J35=0,0,OtherFin_DATA!J35/ECO!O74))))</f>
        <v>0</v>
      </c>
      <c r="L38" s="74">
        <f>IF($C$4="National Currency",IF(OtherFin_DATA!K35=0,0,OtherFin_DATA!K35),IF($C$4="Current Exchange rate",IF(OtherFin_DATA!K35=0,0,OtherFin_DATA!K35/ECO!P39),IF($C$4="Constant Exchange rate",IF(OtherFin_DATA!K35=0,0,OtherFin_DATA!K35/ECO!P74))))</f>
        <v>0</v>
      </c>
      <c r="M38" s="74">
        <f>IF($C$4="National Currency",IF(OtherFin_DATA!L35=0,0,OtherFin_DATA!L35),IF($C$4="Current Exchange rate",IF(OtherFin_DATA!L35=0,0,OtherFin_DATA!L35/ECO!Q39),IF($C$4="Constant Exchange rate",IF(OtherFin_DATA!L35=0,0,OtherFin_DATA!L35/ECO!Q74))))</f>
        <v>0</v>
      </c>
      <c r="N38" s="74">
        <f>IF($C$4="National Currency",IF(OtherFin_DATA!M35=0,0,OtherFin_DATA!M35),IF($C$4="Current Exchange rate",IF(OtherFin_DATA!M35=0,0,OtherFin_DATA!M35/ECO!R39),IF($C$4="Constant Exchange rate",IF(OtherFin_DATA!M35=0,0,OtherFin_DATA!M35/ECO!R74))))</f>
        <v>0</v>
      </c>
      <c r="O38" s="74">
        <f>IF($C$4="National Currency",IF(OtherFin_DATA!N35=0,0,OtherFin_DATA!N35),IF($C$4="Current Exchange rate",IF(OtherFin_DATA!N35=0,0,OtherFin_DATA!N35/ECO!S39),IF($C$4="Constant Exchange rate",IF(OtherFin_DATA!N35=0,0,OtherFin_DATA!N35/ECO!S74))))</f>
        <v>0</v>
      </c>
      <c r="P38" s="210">
        <f>IF($C$4="National Currency",IF(OtherFin_DATA!O35=0,0,OtherFin_DATA!O35),IF($C$4="Current Exchange rate",IF(OtherFin_DATA!O35=0,0,OtherFin_DATA!O35/ECO!T39),IF($C$4="Constant Exchange rate",IF(OtherFin_DATA!O35=0,0,OtherFin_DATA!O35/ECO!T74))))</f>
        <v>0</v>
      </c>
      <c r="Q38" s="77">
        <f t="shared" si="1"/>
        <v>0</v>
      </c>
      <c r="R38" s="77" t="str">
        <f t="shared" si="2"/>
        <v>-</v>
      </c>
      <c r="S38" s="77" t="str">
        <f t="shared" si="3"/>
        <v>-</v>
      </c>
    </row>
    <row r="39" spans="3:19" ht="15" x14ac:dyDescent="0.25">
      <c r="C39" s="242"/>
      <c r="D39" s="243"/>
      <c r="E39" s="72" t="s">
        <v>30</v>
      </c>
      <c r="F39" s="74">
        <f>IF($C$4="National Currency",IF(OtherFin_DATA!E36=0,0,OtherFin_DATA!E36),IF($C$4="Current Exchange rate",IF(OtherFin_DATA!E36=0,0,OtherFin_DATA!E36/ECO!O40),IF($C$4="Constant Exchange rate",IF(OtherFin_DATA!E36=0,0,OtherFin_DATA!E36/ECO!O75))))</f>
        <v>73.230932203389827</v>
      </c>
      <c r="G39" s="74">
        <f>IF($C$4="National Currency",IF(OtherFin_DATA!F36=0,0,OtherFin_DATA!F36),IF($C$4="Current Exchange rate",IF(OtherFin_DATA!F36=0,0,OtherFin_DATA!F36/ECO!P40),IF($C$4="Constant Exchange rate",IF(OtherFin_DATA!F36=0,0,OtherFin_DATA!F36/ECO!P75))))</f>
        <v>212.92372881355934</v>
      </c>
      <c r="H39" s="74">
        <f>IF($C$4="National Currency",IF(OtherFin_DATA!G36=0,0,OtherFin_DATA!G36),IF($C$4="Current Exchange rate",IF(OtherFin_DATA!G36=0,0,OtherFin_DATA!G36/ECO!Q40),IF($C$4="Constant Exchange rate",IF(OtherFin_DATA!G36=0,0,OtherFin_DATA!G36/ECO!Q75))))</f>
        <v>256.35593220338984</v>
      </c>
      <c r="I39" s="74">
        <f>IF($C$4="National Currency",IF(OtherFin_DATA!H36=0,0,OtherFin_DATA!H36),IF($C$4="Current Exchange rate",IF(OtherFin_DATA!H36=0,0,OtherFin_DATA!H36/ECO!R40),IF($C$4="Constant Exchange rate",IF(OtherFin_DATA!H36=0,0,OtherFin_DATA!H36/ECO!R75))))</f>
        <v>178.67231638418079</v>
      </c>
      <c r="J39" s="74">
        <f>IF($C$4="National Currency",IF(OtherFin_DATA!I36=0,0,OtherFin_DATA!I36),IF($C$4="Current Exchange rate",IF(OtherFin_DATA!I36=0,0,OtherFin_DATA!I36/ECO!S40),IF($C$4="Constant Exchange rate",IF(OtherFin_DATA!I36=0,0,OtherFin_DATA!I36/ECO!S75))))</f>
        <v>347.4576271186441</v>
      </c>
      <c r="K39" s="74">
        <f>IF($C$4="National Currency",IF(OtherFin_DATA!J36=0,0,OtherFin_DATA!J36),IF($C$4="Current Exchange rate",IF(OtherFin_DATA!J36=0,0,OtherFin_DATA!J36/ECO!T40),IF($C$4="Constant Exchange rate",IF(OtherFin_DATA!J36=0,0,OtherFin_DATA!J36/ECO!T75))))</f>
        <v>235.87570621468927</v>
      </c>
      <c r="L39" s="74">
        <f>IF($C$4="National Currency",IF(OtherFin_DATA!K36=0,0,OtherFin_DATA!K36),IF($C$4="Current Exchange rate",IF(OtherFin_DATA!K36=0,0,OtherFin_DATA!K36/ECO!U40),IF($C$4="Constant Exchange rate",IF(OtherFin_DATA!K36=0,0,OtherFin_DATA!K36/ECO!U75))))</f>
        <v>201.62429378531075</v>
      </c>
      <c r="M39" s="74">
        <f>IF($C$4="National Currency",IF(OtherFin_DATA!L36=0,0,OtherFin_DATA!L36),IF($C$4="Current Exchange rate",IF(OtherFin_DATA!L36=0,0,OtherFin_DATA!L36/ECO!V40),IF($C$4="Constant Exchange rate",IF(OtherFin_DATA!L36=0,0,OtherFin_DATA!L36/ECO!V75))))</f>
        <v>241.87853107344634</v>
      </c>
      <c r="N39" s="74">
        <f>IF($C$4="National Currency",IF(OtherFin_DATA!M36=0,0,OtherFin_DATA!M36),IF($C$4="Current Exchange rate",IF(OtherFin_DATA!M36=0,0,OtherFin_DATA!M36/ECO!W40),IF($C$4="Constant Exchange rate",IF(OtherFin_DATA!M36=0,0,OtherFin_DATA!M36/ECO!W75))))</f>
        <v>145.12711864406779</v>
      </c>
      <c r="O39" s="74">
        <f>IF($C$4="National Currency",IF(OtherFin_DATA!N36=0,0,OtherFin_DATA!N36),IF($C$4="Current Exchange rate",IF(OtherFin_DATA!N36=0,0,OtherFin_DATA!N36/ECO!X40),IF($C$4="Constant Exchange rate",IF(OtherFin_DATA!N36=0,0,OtherFin_DATA!N36/ECO!X75))))</f>
        <v>211.86440677966104</v>
      </c>
      <c r="P39" s="210">
        <f>IF($C$4="National Currency",IF(OtherFin_DATA!O36=0,0,OtherFin_DATA!O36),IF($C$4="Current Exchange rate",IF(OtherFin_DATA!O36=0,0,OtherFin_DATA!O36/ECO!Y40),IF($C$4="Constant Exchange rate",IF(OtherFin_DATA!O36=0,0,OtherFin_DATA!O36/ECO!Y75))))</f>
        <v>0</v>
      </c>
      <c r="Q39" s="77">
        <f t="shared" si="1"/>
        <v>8.0742959572561773E-4</v>
      </c>
      <c r="R39" s="77">
        <f t="shared" si="2"/>
        <v>0.45985401459854036</v>
      </c>
      <c r="S39" s="77">
        <f t="shared" si="3"/>
        <v>1.8930999566035012</v>
      </c>
    </row>
    <row r="40" spans="3:19" ht="15" x14ac:dyDescent="0.25">
      <c r="C40" s="242"/>
      <c r="D40" s="243"/>
      <c r="E40" s="72" t="s">
        <v>180</v>
      </c>
      <c r="F40" s="75">
        <f>IF($C$4="National Currency",IF(OtherFin_DATA!E37=0,0,OtherFin_DATA!E37),IF($C$4="Current Exchange rate",IF(OtherFin_DATA!E37=0,0,OtherFin_DATA!E37/ECO!O41),IF($C$4="Constant Exchange rate",IF(OtherFin_DATA!E37=0,0,OtherFin_DATA!E37/ECO!O76))))</f>
        <v>58963.92348183335</v>
      </c>
      <c r="G40" s="75">
        <f>IF($C$4="National Currency",IF(OtherFin_DATA!F37=0,0,OtherFin_DATA!F37),IF($C$4="Current Exchange rate",IF(OtherFin_DATA!F37=0,0,OtherFin_DATA!F37/ECO!P41),IF($C$4="Constant Exchange rate",IF(OtherFin_DATA!F37=0,0,OtherFin_DATA!F37/ECO!P76))))</f>
        <v>83827.192194119911</v>
      </c>
      <c r="H40" s="75">
        <f>IF($C$4="National Currency",IF(OtherFin_DATA!G37=0,0,OtherFin_DATA!G37),IF($C$4="Current Exchange rate",IF(OtherFin_DATA!G37=0,0,OtherFin_DATA!G37/ECO!Q41),IF($C$4="Constant Exchange rate",IF(OtherFin_DATA!G37=0,0,OtherFin_DATA!G37/ECO!Q76))))</f>
        <v>72448.32456027731</v>
      </c>
      <c r="I40" s="75">
        <f>IF($C$4="National Currency",IF(OtherFin_DATA!H37=0,0,OtherFin_DATA!H37),IF($C$4="Current Exchange rate",IF(OtherFin_DATA!H37=0,0,OtherFin_DATA!H37/ECO!R41),IF($C$4="Constant Exchange rate",IF(OtherFin_DATA!H37=0,0,OtherFin_DATA!H37/ECO!R76))))</f>
        <v>63935.036590062904</v>
      </c>
      <c r="J40" s="75">
        <f>IF($C$4="National Currency",IF(OtherFin_DATA!I37=0,0,OtherFin_DATA!I37),IF($C$4="Current Exchange rate",IF(OtherFin_DATA!I37=0,0,OtherFin_DATA!I37/ECO!S41),IF($C$4="Constant Exchange rate",IF(OtherFin_DATA!I37=0,0,OtherFin_DATA!I37/ECO!S76))))</f>
        <v>37551.643343176271</v>
      </c>
      <c r="K40" s="75">
        <f>IF($C$4="National Currency",IF(OtherFin_DATA!J37=0,0,OtherFin_DATA!J37),IF($C$4="Current Exchange rate",IF(OtherFin_DATA!J37=0,0,OtherFin_DATA!J37/ECO!T41),IF($C$4="Constant Exchange rate",IF(OtherFin_DATA!J37=0,0,OtherFin_DATA!J37/ECO!T76))))</f>
        <v>79640.302138833606</v>
      </c>
      <c r="L40" s="75">
        <f>IF($C$4="National Currency",IF(OtherFin_DATA!K37=0,0,OtherFin_DATA!K37),IF($C$4="Current Exchange rate",IF(OtherFin_DATA!K37=0,0,OtherFin_DATA!K37/ECO!U41),IF($C$4="Constant Exchange rate",IF(OtherFin_DATA!K37=0,0,OtherFin_DATA!K37/ECO!U76))))</f>
        <v>75868.084478110148</v>
      </c>
      <c r="M40" s="75">
        <f>IF($C$4="National Currency",IF(OtherFin_DATA!L37=0,0,OtherFin_DATA!L37),IF($C$4="Current Exchange rate",IF(OtherFin_DATA!L37=0,0,OtherFin_DATA!L37/ECO!V41),IF($C$4="Constant Exchange rate",IF(OtherFin_DATA!L37=0,0,OtherFin_DATA!L37/ECO!V76))))</f>
        <v>59511.044524216435</v>
      </c>
      <c r="N40" s="75">
        <f>IF($C$4="National Currency",IF(OtherFin_DATA!M37=0,0,OtherFin_DATA!M37),IF($C$4="Current Exchange rate",IF(OtherFin_DATA!M37=0,0,OtherFin_DATA!M37/ECO!W41),IF($C$4="Constant Exchange rate",IF(OtherFin_DATA!M37=0,0,OtherFin_DATA!M37/ECO!W76))))</f>
        <v>87058.908717422019</v>
      </c>
      <c r="O40" s="212">
        <f>IF($C$4="National Currency",IF(OtherFin_DATA!N37=0,0,OtherFin_DATA!N37),IF($C$4="Current Exchange rate",IF(OtherFin_DATA!N37=0,0,OtherFin_DATA!N37/ECO!X41),IF($C$4="Constant Exchange rate",IF(OtherFin_DATA!N37=0,0,OtherFin_DATA!N37/ECO!X76))))</f>
        <v>87058.908717422019</v>
      </c>
      <c r="P40" s="211">
        <f>IF($C$4="National Currency",IF(OtherFin_DATA!O37=0,0,OtherFin_DATA!O37),IF($C$4="Current Exchange rate",IF(OtherFin_DATA!O37=0,0,OtherFin_DATA!O37/ECO!Y41),IF($C$4="Constant Exchange rate",IF(OtherFin_DATA!O37=0,0,OtherFin_DATA!O37/ECO!Y76))))</f>
        <v>0</v>
      </c>
      <c r="Q40" s="77">
        <f t="shared" si="1"/>
        <v>0.33178739429850151</v>
      </c>
      <c r="R40" s="77">
        <f t="shared" si="2"/>
        <v>0</v>
      </c>
      <c r="S40" s="77">
        <f t="shared" si="3"/>
        <v>0.47647754044461887</v>
      </c>
    </row>
    <row r="41" spans="3:19" ht="15.75" thickBot="1" x14ac:dyDescent="0.3">
      <c r="C41" s="246"/>
      <c r="D41" s="247"/>
      <c r="E41" s="78" t="s">
        <v>221</v>
      </c>
      <c r="F41" s="86">
        <f t="shared" ref="F41:O41" si="4">SUM(F9:F40)</f>
        <v>200498.79367630673</v>
      </c>
      <c r="G41" s="86">
        <f t="shared" si="4"/>
        <v>259291.94662734357</v>
      </c>
      <c r="H41" s="86">
        <f t="shared" si="4"/>
        <v>225044.19139786274</v>
      </c>
      <c r="I41" s="86">
        <f t="shared" si="4"/>
        <v>211965.95153109104</v>
      </c>
      <c r="J41" s="86">
        <f t="shared" si="4"/>
        <v>91729.536327514565</v>
      </c>
      <c r="K41" s="86">
        <f t="shared" si="4"/>
        <v>256422.62093374023</v>
      </c>
      <c r="L41" s="86">
        <f t="shared" si="4"/>
        <v>249253.26600957196</v>
      </c>
      <c r="M41" s="86">
        <f t="shared" si="4"/>
        <v>195802.12424771077</v>
      </c>
      <c r="N41" s="86">
        <f t="shared" si="4"/>
        <v>292084.91038001276</v>
      </c>
      <c r="O41" s="86">
        <f t="shared" si="4"/>
        <v>262393.65995652357</v>
      </c>
      <c r="P41" s="86" t="s">
        <v>375</v>
      </c>
      <c r="Q41" s="77">
        <f t="shared" si="1"/>
        <v>1</v>
      </c>
    </row>
    <row r="42" spans="3:19" ht="15.75" thickTop="1" x14ac:dyDescent="0.25">
      <c r="C42" s="248"/>
      <c r="D42" s="249"/>
      <c r="E42" s="63" t="s">
        <v>222</v>
      </c>
      <c r="F42" s="93">
        <v>199894.578125</v>
      </c>
      <c r="G42" s="93">
        <v>258405</v>
      </c>
      <c r="H42" s="93">
        <v>224505.859375</v>
      </c>
      <c r="I42" s="93">
        <v>211613.625</v>
      </c>
      <c r="J42" s="93">
        <v>92007.296875</v>
      </c>
      <c r="K42" s="93">
        <v>256055.34375</v>
      </c>
      <c r="L42" s="93">
        <v>249119.03125</v>
      </c>
      <c r="M42" s="93">
        <v>195631.875</v>
      </c>
      <c r="N42" s="93">
        <v>291946.625</v>
      </c>
      <c r="O42" s="93">
        <v>262244.8125</v>
      </c>
      <c r="P42" s="93" t="s">
        <v>375</v>
      </c>
      <c r="Q42" s="77">
        <f t="shared" si="1"/>
        <v>0.99943273226743268</v>
      </c>
      <c r="R42" s="77">
        <f>IF(OR(O42=0, N42=0),"-",O42/N42-1)</f>
        <v>-0.10173713260086492</v>
      </c>
      <c r="S42" s="77">
        <f>IF(OR(O42=0,F42=0),"-",O42/F42-1)</f>
        <v>0.31191558550432785</v>
      </c>
    </row>
    <row r="43" spans="3:19" ht="15" x14ac:dyDescent="0.25">
      <c r="E43" s="63" t="s">
        <v>223</v>
      </c>
      <c r="F43" s="94"/>
      <c r="G43" s="94">
        <f t="shared" ref="G43:O43" si="5">G42/F42-1</f>
        <v>0.29270639766132978</v>
      </c>
      <c r="H43" s="94">
        <f t="shared" si="5"/>
        <v>-0.13118608627929029</v>
      </c>
      <c r="I43" s="94">
        <f t="shared" si="5"/>
        <v>-5.7424934970029651E-2</v>
      </c>
      <c r="J43" s="94">
        <f t="shared" si="5"/>
        <v>-0.56521090324406098</v>
      </c>
      <c r="K43" s="94">
        <f t="shared" si="5"/>
        <v>1.7829895285139581</v>
      </c>
      <c r="L43" s="94">
        <f t="shared" si="5"/>
        <v>-2.7089114401659509E-2</v>
      </c>
      <c r="M43" s="94">
        <f t="shared" si="5"/>
        <v>-0.21470521935485409</v>
      </c>
      <c r="N43" s="94">
        <f t="shared" si="5"/>
        <v>0.49232646775991906</v>
      </c>
      <c r="O43" s="95">
        <f t="shared" si="5"/>
        <v>-0.10173713260086492</v>
      </c>
      <c r="P43" s="95"/>
      <c r="S43" s="67"/>
    </row>
    <row r="44" spans="3:19" x14ac:dyDescent="0.15"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6" spans="3:19" ht="18.75" x14ac:dyDescent="0.15">
      <c r="C46" s="253" t="s">
        <v>344</v>
      </c>
      <c r="D46" s="254"/>
      <c r="E46" s="234" t="s">
        <v>239</v>
      </c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6"/>
    </row>
    <row r="47" spans="3:19" ht="15" x14ac:dyDescent="0.15">
      <c r="C47" s="244" t="s">
        <v>230</v>
      </c>
      <c r="D47" s="245"/>
      <c r="E47" s="91">
        <v>2</v>
      </c>
      <c r="F47" s="92">
        <v>2004</v>
      </c>
      <c r="G47" s="92">
        <f t="shared" ref="G47:P47" si="6">F47+1</f>
        <v>2005</v>
      </c>
      <c r="H47" s="92">
        <f t="shared" si="6"/>
        <v>2006</v>
      </c>
      <c r="I47" s="92">
        <f t="shared" si="6"/>
        <v>2007</v>
      </c>
      <c r="J47" s="92">
        <f t="shared" si="6"/>
        <v>2008</v>
      </c>
      <c r="K47" s="92">
        <f t="shared" si="6"/>
        <v>2009</v>
      </c>
      <c r="L47" s="92">
        <f t="shared" si="6"/>
        <v>2010</v>
      </c>
      <c r="M47" s="92">
        <f t="shared" si="6"/>
        <v>2011</v>
      </c>
      <c r="N47" s="92">
        <f t="shared" si="6"/>
        <v>2012</v>
      </c>
      <c r="O47" s="218">
        <f t="shared" si="6"/>
        <v>2013</v>
      </c>
      <c r="P47" s="218">
        <f t="shared" si="6"/>
        <v>2014</v>
      </c>
      <c r="Q47" s="53" t="s">
        <v>224</v>
      </c>
      <c r="R47" s="54" t="s">
        <v>225</v>
      </c>
      <c r="S47" s="53" t="s">
        <v>281</v>
      </c>
    </row>
    <row r="48" spans="3:19" ht="15" x14ac:dyDescent="0.25">
      <c r="C48" s="242"/>
      <c r="D48" s="243"/>
      <c r="E48" s="72" t="s">
        <v>0</v>
      </c>
      <c r="F48" s="73">
        <f>IF($C$4="National Currency",IF(OtherFin_DATA!E44=0,0,OtherFin_DATA!E44),IF($C$4="Current Exchange rate",IF(OtherFin_DATA!E44=0,0,OtherFin_DATA!E44/ECO!O10),IF($C$4="Constant Exchange rate",IF(OtherFin_DATA!E44=0,0,OtherFin_DATA!E44/ECO!O45))))</f>
        <v>3323</v>
      </c>
      <c r="G48" s="73">
        <f>IF($C$4="National Currency",IF(OtherFin_DATA!F44=0,0,OtherFin_DATA!F44),IF($C$4="Current Exchange rate",IF(OtherFin_DATA!F44=0,0,OtherFin_DATA!F44/ECO!P10),IF($C$4="Constant Exchange rate",IF(OtherFin_DATA!F44=0,0,OtherFin_DATA!F44/ECO!P45))))</f>
        <v>3435</v>
      </c>
      <c r="H48" s="73">
        <f>IF($C$4="National Currency",IF(OtherFin_DATA!G44=0,0,OtherFin_DATA!G44),IF($C$4="Current Exchange rate",IF(OtherFin_DATA!G44=0,0,OtherFin_DATA!G44/ECO!Q10),IF($C$4="Constant Exchange rate",IF(OtherFin_DATA!G44=0,0,OtherFin_DATA!G44/ECO!Q45))))</f>
        <v>3970</v>
      </c>
      <c r="I48" s="73">
        <f>IF($C$4="National Currency",IF(OtherFin_DATA!H44=0,0,OtherFin_DATA!H44),IF($C$4="Current Exchange rate",IF(OtherFin_DATA!H44=0,0,OtherFin_DATA!H44/ECO!R10),IF($C$4="Constant Exchange rate",IF(OtherFin_DATA!H44=0,0,OtherFin_DATA!H44/ECO!R45))))</f>
        <v>4937</v>
      </c>
      <c r="J48" s="73">
        <f>IF($C$4="National Currency",IF(OtherFin_DATA!I44=0,0,OtherFin_DATA!I44),IF($C$4="Current Exchange rate",IF(OtherFin_DATA!I44=0,0,OtherFin_DATA!I44/ECO!S10),IF($C$4="Constant Exchange rate",IF(OtherFin_DATA!I44=0,0,OtherFin_DATA!I44/ECO!S45))))</f>
        <v>5460</v>
      </c>
      <c r="K48" s="73">
        <f>IF($C$4="National Currency",IF(OtherFin_DATA!J44=0,0,OtherFin_DATA!J44),IF($C$4="Current Exchange rate",IF(OtherFin_DATA!J44=0,0,OtherFin_DATA!J44/ECO!T10),IF($C$4="Constant Exchange rate",IF(OtherFin_DATA!J44=0,0,OtherFin_DATA!J44/ECO!T45))))</f>
        <v>5758</v>
      </c>
      <c r="L48" s="73">
        <f>IF($C$4="National Currency",IF(OtherFin_DATA!K44=0,0,OtherFin_DATA!K44),IF($C$4="Current Exchange rate",IF(OtherFin_DATA!K44=0,0,OtherFin_DATA!K44/ECO!U10),IF($C$4="Constant Exchange rate",IF(OtherFin_DATA!K44=0,0,OtherFin_DATA!K44/ECO!U45))))</f>
        <v>5781</v>
      </c>
      <c r="M48" s="73">
        <f>IF($C$4="National Currency",IF(OtherFin_DATA!L44=0,0,OtherFin_DATA!L44),IF($C$4="Current Exchange rate",IF(OtherFin_DATA!L44=0,0,OtherFin_DATA!L44/ECO!V10),IF($C$4="Constant Exchange rate",IF(OtherFin_DATA!L44=0,0,OtherFin_DATA!L44/ECO!V45))))</f>
        <v>6618</v>
      </c>
      <c r="N48" s="73">
        <f>IF($C$4="National Currency",IF(OtherFin_DATA!M44=0,0,OtherFin_DATA!M44),IF($C$4="Current Exchange rate",IF(OtherFin_DATA!M44=0,0,OtherFin_DATA!M44/ECO!W10),IF($C$4="Constant Exchange rate",IF(OtherFin_DATA!M44=0,0,OtherFin_DATA!M44/ECO!W45))))</f>
        <v>6336</v>
      </c>
      <c r="O48" s="213">
        <f>IF($C$4="National Currency",IF(OtherFin_DATA!N44=0,0,OtherFin_DATA!N44),IF($C$4="Current Exchange rate",IF(OtherFin_DATA!N44=0,0,OtherFin_DATA!N44/ECO!X10),IF($C$4="Constant Exchange rate",IF(OtherFin_DATA!N44=0,0,OtherFin_DATA!N44/ECO!X45))))</f>
        <v>6336</v>
      </c>
      <c r="P48" s="209">
        <f>IF($C$4="National Currency",IF(OtherFin_DATA!O44=0,0,OtherFin_DATA!O44),IF($C$4="Current Exchange rate",IF(OtherFin_DATA!O44=0,0,OtherFin_DATA!O44/ECO!Y10),IF($C$4="Constant Exchange rate",IF(OtherFin_DATA!O44=0,0,OtherFin_DATA!O44/ECO!Y45))))</f>
        <v>0</v>
      </c>
      <c r="Q48" s="77">
        <f>O48/$O$80</f>
        <v>1.1160720239838143E-2</v>
      </c>
      <c r="R48" s="77">
        <f>IF(OR(O48=0,N48=0),"-",O48/N48-1)</f>
        <v>0</v>
      </c>
      <c r="S48" s="77">
        <f>IF(OR(O48=0,F48=0),"-",O48/F48-1)</f>
        <v>0.90671080349082156</v>
      </c>
    </row>
    <row r="49" spans="3:19" ht="15" x14ac:dyDescent="0.25">
      <c r="C49" s="242"/>
      <c r="D49" s="243"/>
      <c r="E49" s="72" t="s">
        <v>1</v>
      </c>
      <c r="F49" s="74">
        <f>IF($C$4="National Currency",IF(OtherFin_DATA!E45=0,0,OtherFin_DATA!E45),IF($C$4="Current Exchange rate",IF(OtherFin_DATA!E45=0,0,OtherFin_DATA!E45/ECO!O11),IF($C$4="Constant Exchange rate",IF(OtherFin_DATA!E45=0,0,OtherFin_DATA!E45/ECO!O46))))</f>
        <v>23390.854532809994</v>
      </c>
      <c r="G49" s="74">
        <f>IF($C$4="National Currency",IF(OtherFin_DATA!F45=0,0,OtherFin_DATA!F45),IF($C$4="Current Exchange rate",IF(OtherFin_DATA!F45=0,0,OtherFin_DATA!F45/ECO!P11),IF($C$4="Constant Exchange rate",IF(OtherFin_DATA!F45=0,0,OtherFin_DATA!F45/ECO!P46))))</f>
        <v>30881.59338255999</v>
      </c>
      <c r="H49" s="74">
        <f>IF($C$4="National Currency",IF(OtherFin_DATA!G45=0,0,OtherFin_DATA!G45),IF($C$4="Current Exchange rate",IF(OtherFin_DATA!G45=0,0,OtherFin_DATA!G45/ECO!Q11),IF($C$4="Constant Exchange rate",IF(OtherFin_DATA!G45=0,0,OtherFin_DATA!G45/ECO!Q46))))</f>
        <v>25126.499869680018</v>
      </c>
      <c r="I49" s="74">
        <f>IF($C$4="National Currency",IF(OtherFin_DATA!H45=0,0,OtherFin_DATA!H45),IF($C$4="Current Exchange rate",IF(OtherFin_DATA!H45=0,0,OtherFin_DATA!H45/ECO!R11),IF($C$4="Constant Exchange rate",IF(OtherFin_DATA!H45=0,0,OtherFin_DATA!H45/ECO!R46))))</f>
        <v>27585.032699869989</v>
      </c>
      <c r="J49" s="99">
        <f>IF($C$4="National Currency",IF(OtherFin_DATA!I45=0,0,OtherFin_DATA!I45),IF($C$4="Current Exchange rate",IF(OtherFin_DATA!I45=0,0,OtherFin_DATA!I45/ECO!S11),IF($C$4="Constant Exchange rate",IF(OtherFin_DATA!I45=0,0,OtherFin_DATA!I45/ECO!S46))))</f>
        <v>16625.988270699974</v>
      </c>
      <c r="K49" s="74">
        <f>IF($C$4="National Currency",IF(OtherFin_DATA!J45=0,0,OtherFin_DATA!J45),IF($C$4="Current Exchange rate",IF(OtherFin_DATA!J45=0,0,OtherFin_DATA!J45/ECO!T11),IF($C$4="Constant Exchange rate",IF(OtherFin_DATA!J45=0,0,OtherFin_DATA!J45/ECO!T46))))</f>
        <v>24388.378952830026</v>
      </c>
      <c r="L49" s="74">
        <f>IF($C$4="National Currency",IF(OtherFin_DATA!K45=0,0,OtherFin_DATA!K45),IF($C$4="Current Exchange rate",IF(OtherFin_DATA!K45=0,0,OtherFin_DATA!K45/ECO!U11),IF($C$4="Constant Exchange rate",IF(OtherFin_DATA!K45=0,0,OtherFin_DATA!K45/ECO!U46))))</f>
        <v>24161.526693729997</v>
      </c>
      <c r="M49" s="99">
        <f>IF($C$4="National Currency",IF(OtherFin_DATA!L45=0,0,OtherFin_DATA!L45),IF($C$4="Current Exchange rate",IF(OtherFin_DATA!L45=0,0,OtherFin_DATA!L45/ECO!V11),IF($C$4="Constant Exchange rate",IF(OtherFin_DATA!L45=0,0,OtherFin_DATA!L45/ECO!V46))))</f>
        <v>21286.059658250007</v>
      </c>
      <c r="N49" s="74">
        <f>IF($C$4="National Currency",IF(OtherFin_DATA!M45=0,0,OtherFin_DATA!M45),IF($C$4="Current Exchange rate",IF(OtherFin_DATA!M45=0,0,OtherFin_DATA!M45/ECO!W11),IF($C$4="Constant Exchange rate",IF(OtherFin_DATA!M45=0,0,OtherFin_DATA!M45/ECO!W46))))</f>
        <v>26332.420577540008</v>
      </c>
      <c r="O49" s="100">
        <f>IF($C$4="National Currency",IF(OtherFin_DATA!N45=0,0,OtherFin_DATA!N45),IF($C$4="Current Exchange rate",IF(OtherFin_DATA!N45=0,0,OtherFin_DATA!N45/ECO!X11),IF($C$4="Constant Exchange rate",IF(OtherFin_DATA!N45=0,0,OtherFin_DATA!N45/ECO!X46))))</f>
        <v>22025.488027799984</v>
      </c>
      <c r="P49" s="210">
        <f>IF($C$4="National Currency",IF(OtherFin_DATA!O45=0,0,OtherFin_DATA!O45),IF($C$4="Current Exchange rate",IF(OtherFin_DATA!O45=0,0,OtherFin_DATA!O45/ECO!Y11),IF($C$4="Constant Exchange rate",IF(OtherFin_DATA!O45=0,0,OtherFin_DATA!O45/ECO!Y46))))</f>
        <v>23363.090842899979</v>
      </c>
      <c r="Q49" s="77">
        <f t="shared" ref="Q49:Q81" si="7">O49/$O$80</f>
        <v>3.8797397415432443E-2</v>
      </c>
      <c r="R49" s="77">
        <f t="shared" ref="R49:R79" si="8">IF(OR(O49=0,N49=0),"-",O49/N49-1)</f>
        <v>-0.16356006987878591</v>
      </c>
      <c r="S49" s="77">
        <f t="shared" ref="S49:S79" si="9">IF(OR(O49=0,F49=0),"-",O49/F49-1)</f>
        <v>-5.8371809507635986E-2</v>
      </c>
    </row>
    <row r="50" spans="3:19" ht="15" x14ac:dyDescent="0.25">
      <c r="C50" s="242"/>
      <c r="D50" s="243"/>
      <c r="E50" s="72" t="s">
        <v>2</v>
      </c>
      <c r="F50" s="74">
        <f>IF($C$4="National Currency",IF(OtherFin_DATA!E46=0,0,OtherFin_DATA!E46),IF($C$4="Current Exchange rate",IF(OtherFin_DATA!E46=0,0,OtherFin_DATA!E46/ECO!O12),IF($C$4="Constant Exchange rate",IF(OtherFin_DATA!E46=0,0,OtherFin_DATA!E46/ECO!O47))))</f>
        <v>0</v>
      </c>
      <c r="G50" s="74">
        <f>IF($C$4="National Currency",IF(OtherFin_DATA!F46=0,0,OtherFin_DATA!F46),IF($C$4="Current Exchange rate",IF(OtherFin_DATA!F46=0,0,OtherFin_DATA!F46/ECO!P12),IF($C$4="Constant Exchange rate",IF(OtherFin_DATA!F46=0,0,OtherFin_DATA!F46/ECO!P47))))</f>
        <v>0</v>
      </c>
      <c r="H50" s="74">
        <f>IF($C$4="National Currency",IF(OtherFin_DATA!G46=0,0,OtherFin_DATA!G46),IF($C$4="Current Exchange rate",IF(OtherFin_DATA!G46=0,0,OtherFin_DATA!G46/ECO!Q12),IF($C$4="Constant Exchange rate",IF(OtherFin_DATA!G46=0,0,OtherFin_DATA!G46/ECO!Q47))))</f>
        <v>0</v>
      </c>
      <c r="I50" s="74">
        <f>IF($C$4="National Currency",IF(OtherFin_DATA!H46=0,0,OtherFin_DATA!H46),IF($C$4="Current Exchange rate",IF(OtherFin_DATA!H46=0,0,OtherFin_DATA!H46/ECO!R12),IF($C$4="Constant Exchange rate",IF(OtherFin_DATA!H46=0,0,OtherFin_DATA!H46/ECO!R47))))</f>
        <v>73.62716024133347</v>
      </c>
      <c r="J50" s="74">
        <f>IF($C$4="National Currency",IF(OtherFin_DATA!I46=0,0,OtherFin_DATA!I46),IF($C$4="Current Exchange rate",IF(OtherFin_DATA!I46=0,0,OtherFin_DATA!I46/ECO!S12),IF($C$4="Constant Exchange rate",IF(OtherFin_DATA!I46=0,0,OtherFin_DATA!I46/ECO!S47))))</f>
        <v>81.296656099805702</v>
      </c>
      <c r="K50" s="74">
        <f>IF($C$4="National Currency",IF(OtherFin_DATA!J46=0,0,OtherFin_DATA!J46),IF($C$4="Current Exchange rate",IF(OtherFin_DATA!J46=0,0,OtherFin_DATA!J46/ECO!T12),IF($C$4="Constant Exchange rate",IF(OtherFin_DATA!J46=0,0,OtherFin_DATA!J46/ECO!T47))))</f>
        <v>63.401165763370486</v>
      </c>
      <c r="L50" s="74">
        <f>IF($C$4="National Currency",IF(OtherFin_DATA!K46=0,0,OtherFin_DATA!K46),IF($C$4="Current Exchange rate",IF(OtherFin_DATA!K46=0,0,OtherFin_DATA!K46/ECO!U12),IF($C$4="Constant Exchange rate",IF(OtherFin_DATA!K46=0,0,OtherFin_DATA!K46/ECO!U47))))</f>
        <v>76.694958584722372</v>
      </c>
      <c r="M50" s="74">
        <f>IF($C$4="National Currency",IF(OtherFin_DATA!L46=0,0,OtherFin_DATA!L46),IF($C$4="Current Exchange rate",IF(OtherFin_DATA!L46=0,0,OtherFin_DATA!L46/ECO!V12),IF($C$4="Constant Exchange rate",IF(OtherFin_DATA!L46=0,0,OtherFin_DATA!L46/ECO!V47))))</f>
        <v>75.161059413027914</v>
      </c>
      <c r="N50" s="74">
        <f>IF($C$4="National Currency",IF(OtherFin_DATA!M46=0,0,OtherFin_DATA!M46),IF($C$4="Current Exchange rate",IF(OtherFin_DATA!M46=0,0,OtherFin_DATA!M46/ECO!W12),IF($C$4="Constant Exchange rate",IF(OtherFin_DATA!M46=0,0,OtherFin_DATA!M46/ECO!W47))))</f>
        <v>80.785356375907554</v>
      </c>
      <c r="O50" s="208">
        <f>IF($C$4="National Currency",IF(OtherFin_DATA!N46=0,0,OtherFin_DATA!N46),IF($C$4="Current Exchange rate",IF(OtherFin_DATA!N46=0,0,OtherFin_DATA!N46/ECO!X12),IF($C$4="Constant Exchange rate",IF(OtherFin_DATA!N46=0,0,OtherFin_DATA!N46/ECO!X47))))</f>
        <v>80.785356375907554</v>
      </c>
      <c r="P50" s="210">
        <f>IF($C$4="National Currency",IF(OtherFin_DATA!O46=0,0,OtherFin_DATA!O46),IF($C$4="Current Exchange rate",IF(OtherFin_DATA!O46=0,0,OtherFin_DATA!O46/ECO!Y12),IF($C$4="Constant Exchange rate",IF(OtherFin_DATA!O46=0,0,OtherFin_DATA!O46/ECO!Y47))))</f>
        <v>0</v>
      </c>
      <c r="Q50" s="77">
        <f t="shared" si="7"/>
        <v>1.4230157228332208E-4</v>
      </c>
      <c r="R50" s="77">
        <f t="shared" si="8"/>
        <v>0</v>
      </c>
      <c r="S50" s="77" t="str">
        <f t="shared" si="9"/>
        <v>-</v>
      </c>
    </row>
    <row r="51" spans="3:19" ht="15" x14ac:dyDescent="0.25">
      <c r="C51" s="242"/>
      <c r="D51" s="243"/>
      <c r="E51" s="72" t="s">
        <v>3</v>
      </c>
      <c r="F51" s="74">
        <f>IF($C$4="National Currency",IF(OtherFin_DATA!E47=0,0,OtherFin_DATA!E47),IF($C$4="Current Exchange rate",IF(OtherFin_DATA!E47=0,0,OtherFin_DATA!E47/ECO!O13),IF($C$4="Constant Exchange rate",IF(OtherFin_DATA!E47=0,0,OtherFin_DATA!E47/ECO!O48))))</f>
        <v>27667.165668662677</v>
      </c>
      <c r="G51" s="74">
        <f>IF($C$4="National Currency",IF(OtherFin_DATA!F47=0,0,OtherFin_DATA!F47),IF($C$4="Current Exchange rate",IF(OtherFin_DATA!F47=0,0,OtherFin_DATA!F47/ECO!P13),IF($C$4="Constant Exchange rate",IF(OtherFin_DATA!F47=0,0,OtherFin_DATA!F47/ECO!P48))))</f>
        <v>27902.528276779776</v>
      </c>
      <c r="H51" s="74">
        <f>IF($C$4="National Currency",IF(OtherFin_DATA!G47=0,0,OtherFin_DATA!G47),IF($C$4="Current Exchange rate",IF(OtherFin_DATA!G47=0,0,OtherFin_DATA!G47/ECO!Q13),IF($C$4="Constant Exchange rate",IF(OtherFin_DATA!G47=0,0,OtherFin_DATA!G47/ECO!Q48))))</f>
        <v>25430.805056553563</v>
      </c>
      <c r="I51" s="74">
        <f>IF($C$4="National Currency",IF(OtherFin_DATA!H47=0,0,OtherFin_DATA!H47),IF($C$4="Current Exchange rate",IF(OtherFin_DATA!H47=0,0,OtherFin_DATA!H47/ECO!R13),IF($C$4="Constant Exchange rate",IF(OtherFin_DATA!H47=0,0,OtherFin_DATA!H47/ECO!R48))))</f>
        <v>24998.336660013309</v>
      </c>
      <c r="J51" s="74">
        <f>IF($C$4="National Currency",IF(OtherFin_DATA!I47=0,0,OtherFin_DATA!I47),IF($C$4="Current Exchange rate",IF(OtherFin_DATA!I47=0,0,OtherFin_DATA!I47/ECO!S13),IF($C$4="Constant Exchange rate",IF(OtherFin_DATA!I47=0,0,OtherFin_DATA!I47/ECO!S48))))</f>
        <v>24263.14038589488</v>
      </c>
      <c r="K51" s="74">
        <f>IF($C$4="National Currency",IF(OtherFin_DATA!J47=0,0,OtherFin_DATA!J47),IF($C$4="Current Exchange rate",IF(OtherFin_DATA!J47=0,0,OtherFin_DATA!J47/ECO!T13),IF($C$4="Constant Exchange rate",IF(OtherFin_DATA!J47=0,0,OtherFin_DATA!J47/ECO!T48))))</f>
        <v>29995.441616766468</v>
      </c>
      <c r="L51" s="74">
        <f>IF($C$4="National Currency",IF(OtherFin_DATA!K47=0,0,OtherFin_DATA!K47),IF($C$4="Current Exchange rate",IF(OtherFin_DATA!K47=0,0,OtherFin_DATA!K47/ECO!U13),IF($C$4="Constant Exchange rate",IF(OtherFin_DATA!K47=0,0,OtherFin_DATA!K47/ECO!U48))))</f>
        <v>29158.403193612776</v>
      </c>
      <c r="M51" s="74">
        <f>IF($C$4="National Currency",IF(OtherFin_DATA!L47=0,0,OtherFin_DATA!L47),IF($C$4="Current Exchange rate",IF(OtherFin_DATA!L47=0,0,OtherFin_DATA!L47/ECO!V13),IF($C$4="Constant Exchange rate",IF(OtherFin_DATA!L47=0,0,OtherFin_DATA!L47/ECO!V48))))</f>
        <v>28356.141051230872</v>
      </c>
      <c r="N51" s="74">
        <f>IF($C$4="National Currency",IF(OtherFin_DATA!M47=0,0,OtherFin_DATA!M47),IF($C$4="Current Exchange rate",IF(OtherFin_DATA!M47=0,0,OtherFin_DATA!M47/ECO!W13),IF($C$4="Constant Exchange rate",IF(OtherFin_DATA!M47=0,0,OtherFin_DATA!M47/ECO!W48))))</f>
        <v>32926.338988689291</v>
      </c>
      <c r="O51" s="74">
        <f>IF($C$4="National Currency",IF(OtherFin_DATA!N47=0,0,OtherFin_DATA!N47),IF($C$4="Current Exchange rate",IF(OtherFin_DATA!N47=0,0,OtherFin_DATA!N47/ECO!X13),IF($C$4="Constant Exchange rate",IF(OtherFin_DATA!N47=0,0,OtherFin_DATA!N47/ECO!X48))))</f>
        <v>32465.112275449104</v>
      </c>
      <c r="P51" s="210">
        <f>IF($C$4="National Currency",IF(OtherFin_DATA!O47=0,0,OtherFin_DATA!O47),IF($C$4="Current Exchange rate",IF(OtherFin_DATA!O47=0,0,OtherFin_DATA!O47/ECO!Y13),IF($C$4="Constant Exchange rate",IF(OtherFin_DATA!O47=0,0,OtherFin_DATA!O47/ECO!Y48))))</f>
        <v>34034.767535761814</v>
      </c>
      <c r="Q51" s="77">
        <f t="shared" si="7"/>
        <v>5.7186558658652548E-2</v>
      </c>
      <c r="R51" s="77">
        <f t="shared" si="8"/>
        <v>-1.400783468209521E-2</v>
      </c>
      <c r="S51" s="77">
        <f t="shared" si="9"/>
        <v>0.17341662909189282</v>
      </c>
    </row>
    <row r="52" spans="3:19" ht="15" x14ac:dyDescent="0.25">
      <c r="C52" s="242"/>
      <c r="D52" s="243"/>
      <c r="E52" s="72" t="s">
        <v>4</v>
      </c>
      <c r="F52" s="74">
        <f>IF($C$4="National Currency",IF(OtherFin_DATA!E48=0,0,OtherFin_DATA!E48),IF($C$4="Current Exchange rate",IF(OtherFin_DATA!E48=0,0,OtherFin_DATA!E48/ECO!O14),IF($C$4="Constant Exchange rate",IF(OtherFin_DATA!E48=0,0,OtherFin_DATA!E48/ECO!O49))))</f>
        <v>223.99917986570301</v>
      </c>
      <c r="G52" s="74">
        <f>IF($C$4="National Currency",IF(OtherFin_DATA!F48=0,0,OtherFin_DATA!F48),IF($C$4="Current Exchange rate",IF(OtherFin_DATA!F48=0,0,OtherFin_DATA!F48/ECO!P14),IF($C$4="Constant Exchange rate",IF(OtherFin_DATA!F48=0,0,OtherFin_DATA!F48/ECO!P49))))</f>
        <v>397.93599535257238</v>
      </c>
      <c r="H52" s="74">
        <f>IF($C$4="National Currency",IF(OtherFin_DATA!G48=0,0,OtherFin_DATA!G48),IF($C$4="Current Exchange rate",IF(OtherFin_DATA!G48=0,0,OtherFin_DATA!G48/ECO!Q14),IF($C$4="Constant Exchange rate",IF(OtherFin_DATA!G48=0,0,OtherFin_DATA!G48/ECO!Q49))))</f>
        <v>512.41307430758457</v>
      </c>
      <c r="I52" s="74">
        <f>IF($C$4="National Currency",IF(OtherFin_DATA!H48=0,0,OtherFin_DATA!H48),IF($C$4="Current Exchange rate",IF(OtherFin_DATA!H48=0,0,OtherFin_DATA!H48/ECO!R14),IF($C$4="Constant Exchange rate",IF(OtherFin_DATA!H48=0,0,OtherFin_DATA!H48/ECO!R49))))</f>
        <v>363.76373297794186</v>
      </c>
      <c r="J52" s="74">
        <f>IF($C$4="National Currency",IF(OtherFin_DATA!I48=0,0,OtherFin_DATA!I48),IF($C$4="Current Exchange rate",IF(OtherFin_DATA!I48=0,0,OtherFin_DATA!I48/ECO!S14),IF($C$4="Constant Exchange rate",IF(OtherFin_DATA!I48=0,0,OtherFin_DATA!I48/ECO!S49))))</f>
        <v>191</v>
      </c>
      <c r="K52" s="74">
        <f>IF($C$4="National Currency",IF(OtherFin_DATA!J48=0,0,OtherFin_DATA!J48),IF($C$4="Current Exchange rate",IF(OtherFin_DATA!J48=0,0,OtherFin_DATA!J48/ECO!T14),IF($C$4="Constant Exchange rate",IF(OtherFin_DATA!J48=0,0,OtherFin_DATA!J48/ECO!T49))))</f>
        <v>388</v>
      </c>
      <c r="L52" s="74">
        <f>IF($C$4="National Currency",IF(OtherFin_DATA!K48=0,0,OtherFin_DATA!K48),IF($C$4="Current Exchange rate",IF(OtherFin_DATA!K48=0,0,OtherFin_DATA!K48/ECO!U14),IF($C$4="Constant Exchange rate",IF(OtherFin_DATA!K48=0,0,OtherFin_DATA!K48/ECO!U49))))</f>
        <v>235</v>
      </c>
      <c r="M52" s="74">
        <f>IF($C$4="National Currency",IF(OtherFin_DATA!L48=0,0,OtherFin_DATA!L48),IF($C$4="Current Exchange rate",IF(OtherFin_DATA!L48=0,0,OtherFin_DATA!L48/ECO!V14),IF($C$4="Constant Exchange rate",IF(OtherFin_DATA!L48=0,0,OtherFin_DATA!L48/ECO!V49))))</f>
        <v>305</v>
      </c>
      <c r="N52" s="74">
        <f>IF($C$4="National Currency",IF(OtherFin_DATA!M48=0,0,OtherFin_DATA!M48),IF($C$4="Current Exchange rate",IF(OtherFin_DATA!M48=0,0,OtherFin_DATA!M48/ECO!W14),IF($C$4="Constant Exchange rate",IF(OtherFin_DATA!M48=0,0,OtherFin_DATA!M48/ECO!W49))))</f>
        <v>0</v>
      </c>
      <c r="O52" s="74">
        <f>IF($C$4="National Currency",IF(OtherFin_DATA!N48=0,0,OtherFin_DATA!N48),IF($C$4="Current Exchange rate",IF(OtherFin_DATA!N48=0,0,OtherFin_DATA!N48/ECO!X14),IF($C$4="Constant Exchange rate",IF(OtherFin_DATA!N48=0,0,OtherFin_DATA!N48/ECO!X49))))</f>
        <v>0</v>
      </c>
      <c r="P52" s="210">
        <f>IF($C$4="National Currency",IF(OtherFin_DATA!O48=0,0,OtherFin_DATA!O48),IF($C$4="Current Exchange rate",IF(OtherFin_DATA!O48=0,0,OtherFin_DATA!O48/ECO!Y14),IF($C$4="Constant Exchange rate",IF(OtherFin_DATA!O48=0,0,OtherFin_DATA!O48/ECO!Y49))))</f>
        <v>0</v>
      </c>
      <c r="Q52" s="77">
        <f t="shared" si="7"/>
        <v>0</v>
      </c>
      <c r="R52" s="77" t="str">
        <f t="shared" si="8"/>
        <v>-</v>
      </c>
      <c r="S52" s="77" t="str">
        <f t="shared" si="9"/>
        <v>-</v>
      </c>
    </row>
    <row r="53" spans="3:19" ht="15" x14ac:dyDescent="0.25">
      <c r="C53" s="242"/>
      <c r="D53" s="243"/>
      <c r="E53" s="72" t="s">
        <v>5</v>
      </c>
      <c r="F53" s="74">
        <f>IF($C$4="National Currency",IF(OtherFin_DATA!E49=0,0,OtherFin_DATA!E49),IF($C$4="Current Exchange rate",IF(OtherFin_DATA!E49=0,0,OtherFin_DATA!E49/ECO!O15),IF($C$4="Constant Exchange rate",IF(OtherFin_DATA!E49=0,0,OtherFin_DATA!E49/ECO!O50))))</f>
        <v>1206.9947719488011</v>
      </c>
      <c r="G53" s="74">
        <f>IF($C$4="National Currency",IF(OtherFin_DATA!F49=0,0,OtherFin_DATA!F49),IF($C$4="Current Exchange rate",IF(OtherFin_DATA!F49=0,0,OtherFin_DATA!F49/ECO!P15),IF($C$4="Constant Exchange rate",IF(OtherFin_DATA!F49=0,0,OtherFin_DATA!F49/ECO!P50))))</f>
        <v>1168.2350820263205</v>
      </c>
      <c r="H53" s="74">
        <f>IF($C$4="National Currency",IF(OtherFin_DATA!G49=0,0,OtherFin_DATA!G49),IF($C$4="Current Exchange rate",IF(OtherFin_DATA!G49=0,0,OtherFin_DATA!G49/ECO!Q15),IF($C$4="Constant Exchange rate",IF(OtherFin_DATA!G49=0,0,OtherFin_DATA!G49/ECO!Q50))))</f>
        <v>1161.5648098071031</v>
      </c>
      <c r="I53" s="74">
        <f>IF($C$4="National Currency",IF(OtherFin_DATA!H49=0,0,OtherFin_DATA!H49),IF($C$4="Current Exchange rate",IF(OtherFin_DATA!H49=0,0,OtherFin_DATA!H49/ECO!R15),IF($C$4="Constant Exchange rate",IF(OtherFin_DATA!H49=0,0,OtherFin_DATA!H49/ECO!R50))))</f>
        <v>1162.9349197764557</v>
      </c>
      <c r="J53" s="74">
        <f>IF($C$4="National Currency",IF(OtherFin_DATA!I49=0,0,OtherFin_DATA!I49),IF($C$4="Current Exchange rate",IF(OtherFin_DATA!I49=0,0,OtherFin_DATA!I49/ECO!S15),IF($C$4="Constant Exchange rate",IF(OtherFin_DATA!I49=0,0,OtherFin_DATA!I49/ECO!S50))))</f>
        <v>1109.5366864972057</v>
      </c>
      <c r="K53" s="74">
        <f>IF($C$4="National Currency",IF(OtherFin_DATA!J49=0,0,OtherFin_DATA!J49),IF($C$4="Current Exchange rate",IF(OtherFin_DATA!J49=0,0,OtherFin_DATA!J49/ECO!T15),IF($C$4="Constant Exchange rate",IF(OtherFin_DATA!J49=0,0,OtherFin_DATA!J49/ECO!T50))))</f>
        <v>1229.1328646115016</v>
      </c>
      <c r="L53" s="74">
        <f>IF($C$4="National Currency",IF(OtherFin_DATA!K49=0,0,OtherFin_DATA!K49),IF($C$4="Current Exchange rate",IF(OtherFin_DATA!K49=0,0,OtherFin_DATA!K49/ECO!U15),IF($C$4="Constant Exchange rate",IF(OtherFin_DATA!K49=0,0,OtherFin_DATA!K49/ECO!U50))))</f>
        <v>1502.5779700739138</v>
      </c>
      <c r="M53" s="74">
        <f>IF($C$4="National Currency",IF(OtherFin_DATA!L49=0,0,OtherFin_DATA!L49),IF($C$4="Current Exchange rate",IF(OtherFin_DATA!L49=0,0,OtherFin_DATA!L49/ECO!V15),IF($C$4="Constant Exchange rate",IF(OtherFin_DATA!L49=0,0,OtherFin_DATA!L49/ECO!V50))))</f>
        <v>1544.4744907157021</v>
      </c>
      <c r="N53" s="74">
        <f>IF($C$4="National Currency",IF(OtherFin_DATA!M49=0,0,OtherFin_DATA!M49),IF($C$4="Current Exchange rate",IF(OtherFin_DATA!M49=0,0,OtherFin_DATA!M49/ECO!W15),IF($C$4="Constant Exchange rate",IF(OtherFin_DATA!M49=0,0,OtherFin_DATA!M49/ECO!W50))))</f>
        <v>1737.1191635118082</v>
      </c>
      <c r="O53" s="74">
        <f>IF($C$4="National Currency",IF(OtherFin_DATA!N49=0,0,OtherFin_DATA!N49),IF($C$4="Current Exchange rate",IF(OtherFin_DATA!N49=0,0,OtherFin_DATA!N49/ECO!X15),IF($C$4="Constant Exchange rate",IF(OtherFin_DATA!N49=0,0,OtherFin_DATA!N49/ECO!X50))))</f>
        <v>1852.496845141518</v>
      </c>
      <c r="P53" s="210">
        <f>IF($C$4="National Currency",IF(OtherFin_DATA!O49=0,0,OtherFin_DATA!O49),IF($C$4="Current Exchange rate",IF(OtherFin_DATA!O49=0,0,OtherFin_DATA!O49/ECO!Y15),IF($C$4="Constant Exchange rate",IF(OtherFin_DATA!O49=0,0,OtherFin_DATA!O49/ECO!Y50))))</f>
        <v>2125.3290066702721</v>
      </c>
      <c r="Q53" s="77">
        <f t="shared" si="7"/>
        <v>3.2631311606387695E-3</v>
      </c>
      <c r="R53" s="77">
        <f t="shared" si="8"/>
        <v>6.6418979223312968E-2</v>
      </c>
      <c r="S53" s="77">
        <f t="shared" si="9"/>
        <v>0.53480105149958179</v>
      </c>
    </row>
    <row r="54" spans="3:19" ht="15" x14ac:dyDescent="0.25">
      <c r="C54" s="242"/>
      <c r="D54" s="243"/>
      <c r="E54" s="72" t="s">
        <v>6</v>
      </c>
      <c r="F54" s="74">
        <f>IF($C$4="National Currency",IF(OtherFin_DATA!E50=0,0,OtherFin_DATA!E50),IF($C$4="Current Exchange rate",IF(OtherFin_DATA!E50=0,0,OtherFin_DATA!E50/ECO!O16),IF($C$4="Constant Exchange rate",IF(OtherFin_DATA!E50=0,0,OtherFin_DATA!E50/ECO!O51))))</f>
        <v>81622</v>
      </c>
      <c r="G54" s="74">
        <f>IF($C$4="National Currency",IF(OtherFin_DATA!F50=0,0,OtherFin_DATA!F50),IF($C$4="Current Exchange rate",IF(OtherFin_DATA!F50=0,0,OtherFin_DATA!F50/ECO!P16),IF($C$4="Constant Exchange rate",IF(OtherFin_DATA!F50=0,0,OtherFin_DATA!F50/ECO!P51))))</f>
        <v>94624</v>
      </c>
      <c r="H54" s="74">
        <f>IF($C$4="National Currency",IF(OtherFin_DATA!G50=0,0,OtherFin_DATA!G50),IF($C$4="Current Exchange rate",IF(OtherFin_DATA!G50=0,0,OtherFin_DATA!G50/ECO!Q16),IF($C$4="Constant Exchange rate",IF(OtherFin_DATA!G50=0,0,OtherFin_DATA!G50/ECO!Q51))))</f>
        <v>95378</v>
      </c>
      <c r="I54" s="74">
        <f>IF($C$4="National Currency",IF(OtherFin_DATA!H50=0,0,OtherFin_DATA!H50),IF($C$4="Current Exchange rate",IF(OtherFin_DATA!H50=0,0,OtherFin_DATA!H50/ECO!R16),IF($C$4="Constant Exchange rate",IF(OtherFin_DATA!H50=0,0,OtherFin_DATA!H50/ECO!R51))))</f>
        <v>90869</v>
      </c>
      <c r="J54" s="74">
        <f>IF($C$4="National Currency",IF(OtherFin_DATA!I50=0,0,OtherFin_DATA!I50),IF($C$4="Current Exchange rate",IF(OtherFin_DATA!I50=0,0,OtherFin_DATA!I50/ECO!S16),IF($C$4="Constant Exchange rate",IF(OtherFin_DATA!I50=0,0,OtherFin_DATA!I50/ECO!S51))))</f>
        <v>70779</v>
      </c>
      <c r="K54" s="74">
        <f>IF($C$4="National Currency",IF(OtherFin_DATA!J50=0,0,OtherFin_DATA!J50),IF($C$4="Current Exchange rate",IF(OtherFin_DATA!J50=0,0,OtherFin_DATA!J50/ECO!T16),IF($C$4="Constant Exchange rate",IF(OtherFin_DATA!J50=0,0,OtherFin_DATA!J50/ECO!T51))))</f>
        <v>104646</v>
      </c>
      <c r="L54" s="74">
        <f>IF($C$4="National Currency",IF(OtherFin_DATA!K50=0,0,OtherFin_DATA!K50),IF($C$4="Current Exchange rate",IF(OtherFin_DATA!K50=0,0,OtherFin_DATA!K50/ECO!U16),IF($C$4="Constant Exchange rate",IF(OtherFin_DATA!K50=0,0,OtherFin_DATA!K50/ECO!U51))))</f>
        <v>107361</v>
      </c>
      <c r="M54" s="74">
        <f>IF($C$4="National Currency",IF(OtherFin_DATA!L50=0,0,OtherFin_DATA!L50),IF($C$4="Current Exchange rate",IF(OtherFin_DATA!L50=0,0,OtherFin_DATA!L50/ECO!V16),IF($C$4="Constant Exchange rate",IF(OtherFin_DATA!L50=0,0,OtherFin_DATA!L50/ECO!V51))))</f>
        <v>93008</v>
      </c>
      <c r="N54" s="74">
        <f>IF($C$4="National Currency",IF(OtherFin_DATA!M50=0,0,OtherFin_DATA!M50),IF($C$4="Current Exchange rate",IF(OtherFin_DATA!M50=0,0,OtherFin_DATA!M50/ECO!W16),IF($C$4="Constant Exchange rate",IF(OtherFin_DATA!M50=0,0,OtherFin_DATA!M50/ECO!W51))))</f>
        <v>111506</v>
      </c>
      <c r="O54" s="74">
        <f>IF($C$4="National Currency",IF(OtherFin_DATA!N50=0,0,OtherFin_DATA!N50),IF($C$4="Current Exchange rate",IF(OtherFin_DATA!N50=0,0,OtherFin_DATA!N50/ECO!X16),IF($C$4="Constant Exchange rate",IF(OtherFin_DATA!N50=0,0,OtherFin_DATA!N50/ECO!X51))))</f>
        <v>116658</v>
      </c>
      <c r="P54" s="210">
        <f>IF($C$4="National Currency",IF(OtherFin_DATA!O50=0,0,OtherFin_DATA!O50),IF($C$4="Current Exchange rate",IF(OtherFin_DATA!O50=0,0,OtherFin_DATA!O50/ECO!Y16),IF($C$4="Constant Exchange rate",IF(OtherFin_DATA!O50=0,0,OtherFin_DATA!O50/ECO!Y51))))</f>
        <v>120932</v>
      </c>
      <c r="Q54" s="77">
        <f t="shared" si="7"/>
        <v>0.20549042009770171</v>
      </c>
      <c r="R54" s="77">
        <f t="shared" si="8"/>
        <v>4.6203791724212184E-2</v>
      </c>
      <c r="S54" s="77">
        <f t="shared" si="9"/>
        <v>0.42924701673568411</v>
      </c>
    </row>
    <row r="55" spans="3:19" ht="15" x14ac:dyDescent="0.25">
      <c r="C55" s="242"/>
      <c r="D55" s="243"/>
      <c r="E55" s="72" t="s">
        <v>7</v>
      </c>
      <c r="F55" s="74">
        <f>IF($C$4="National Currency",IF(OtherFin_DATA!E51=0,0,OtherFin_DATA!E51),IF($C$4="Current Exchange rate",IF(OtherFin_DATA!E51=0,0,OtherFin_DATA!E51/ECO!O17),IF($C$4="Constant Exchange rate",IF(OtherFin_DATA!E51=0,0,OtherFin_DATA!E51/ECO!O52))))</f>
        <v>19628.490457066877</v>
      </c>
      <c r="G55" s="74">
        <f>IF($C$4="National Currency",IF(OtherFin_DATA!F51=0,0,OtherFin_DATA!F51),IF($C$4="Current Exchange rate",IF(OtherFin_DATA!F51=0,0,OtherFin_DATA!F51/ECO!P17),IF($C$4="Constant Exchange rate",IF(OtherFin_DATA!F51=0,0,OtherFin_DATA!F51/ECO!P52))))</f>
        <v>21082.562153304771</v>
      </c>
      <c r="H55" s="74">
        <f>IF($C$4="National Currency",IF(OtherFin_DATA!G51=0,0,OtherFin_DATA!G51),IF($C$4="Current Exchange rate",IF(OtherFin_DATA!G51=0,0,OtherFin_DATA!G51/ECO!Q17),IF($C$4="Constant Exchange rate",IF(OtherFin_DATA!G51=0,0,OtherFin_DATA!G51/ECO!Q52))))</f>
        <v>9917.3919116758225</v>
      </c>
      <c r="I55" s="74">
        <f>IF($C$4="National Currency",IF(OtherFin_DATA!H51=0,0,OtherFin_DATA!H51),IF($C$4="Current Exchange rate",IF(OtherFin_DATA!H51=0,0,OtherFin_DATA!H51/ECO!R17),IF($C$4="Constant Exchange rate",IF(OtherFin_DATA!H51=0,0,OtherFin_DATA!H51/ECO!R52))))</f>
        <v>11488.914348649483</v>
      </c>
      <c r="J55" s="74">
        <f>IF($C$4="National Currency",IF(OtherFin_DATA!I51=0,0,OtherFin_DATA!I51),IF($C$4="Current Exchange rate",IF(OtherFin_DATA!I51=0,0,OtherFin_DATA!I51/ECO!S17),IF($C$4="Constant Exchange rate",IF(OtherFin_DATA!I51=0,0,OtherFin_DATA!I51/ECO!S52))))</f>
        <v>17794.21970907821</v>
      </c>
      <c r="K55" s="74">
        <f>IF($C$4="National Currency",IF(OtherFin_DATA!J51=0,0,OtherFin_DATA!J51),IF($C$4="Current Exchange rate",IF(OtherFin_DATA!J51=0,0,OtherFin_DATA!J51/ECO!T17),IF($C$4="Constant Exchange rate",IF(OtherFin_DATA!J51=0,0,OtherFin_DATA!J51/ECO!T52))))</f>
        <v>17534.509422051495</v>
      </c>
      <c r="L55" s="74">
        <f>IF($C$4="National Currency",IF(OtherFin_DATA!K51=0,0,OtherFin_DATA!K51),IF($C$4="Current Exchange rate",IF(OtherFin_DATA!K51=0,0,OtherFin_DATA!K51/ECO!U17),IF($C$4="Constant Exchange rate",IF(OtherFin_DATA!K51=0,0,OtherFin_DATA!K51/ECO!U52))))</f>
        <v>19763.838529004875</v>
      </c>
      <c r="M55" s="74">
        <f>IF($C$4="National Currency",IF(OtherFin_DATA!L51=0,0,OtherFin_DATA!L51),IF($C$4="Current Exchange rate",IF(OtherFin_DATA!L51=0,0,OtherFin_DATA!L51/ECO!V17),IF($C$4="Constant Exchange rate",IF(OtherFin_DATA!L51=0,0,OtherFin_DATA!L51/ECO!V52))))</f>
        <v>14588.449760251435</v>
      </c>
      <c r="N55" s="74">
        <f>IF($C$4="National Currency",IF(OtherFin_DATA!M51=0,0,OtherFin_DATA!M51),IF($C$4="Current Exchange rate",IF(OtherFin_DATA!M51=0,0,OtherFin_DATA!M51/ECO!W17),IF($C$4="Constant Exchange rate",IF(OtherFin_DATA!M51=0,0,OtherFin_DATA!M51/ECO!W52))))</f>
        <v>20492.748982579615</v>
      </c>
      <c r="O55" s="74">
        <f>IF($C$4="National Currency",IF(OtherFin_DATA!N51=0,0,OtherFin_DATA!N51),IF($C$4="Current Exchange rate",IF(OtherFin_DATA!N51=0,0,OtherFin_DATA!N51/ECO!X17),IF($C$4="Constant Exchange rate",IF(OtherFin_DATA!N51=0,0,OtherFin_DATA!N51/ECO!X52))))</f>
        <v>9193.9231461458912</v>
      </c>
      <c r="P55" s="210">
        <f>IF($C$4="National Currency",IF(OtherFin_DATA!O51=0,0,OtherFin_DATA!O51),IF($C$4="Current Exchange rate",IF(OtherFin_DATA!O51=0,0,OtherFin_DATA!O51/ECO!Y17),IF($C$4="Constant Exchange rate",IF(OtherFin_DATA!O51=0,0,OtherFin_DATA!O51/ECO!Y52))))</f>
        <v>24660.909567109451</v>
      </c>
      <c r="Q55" s="77">
        <f t="shared" si="7"/>
        <v>1.619488701715701E-2</v>
      </c>
      <c r="R55" s="77">
        <f t="shared" si="8"/>
        <v>-0.55135725548771319</v>
      </c>
      <c r="S55" s="77">
        <f t="shared" si="9"/>
        <v>-0.53160314766662109</v>
      </c>
    </row>
    <row r="56" spans="3:19" ht="15" x14ac:dyDescent="0.25">
      <c r="C56" s="242"/>
      <c r="D56" s="243"/>
      <c r="E56" s="72" t="s">
        <v>8</v>
      </c>
      <c r="F56" s="74">
        <f>IF($C$4="National Currency",IF(OtherFin_DATA!E52=0,0,OtherFin_DATA!E52),IF($C$4="Current Exchange rate",IF(OtherFin_DATA!E52=0,0,OtherFin_DATA!E52/ECO!O18),IF($C$4="Constant Exchange rate",IF(OtherFin_DATA!E52=0,0,OtherFin_DATA!E52/ECO!O53))))</f>
        <v>28.177687165262743</v>
      </c>
      <c r="G56" s="74">
        <f>IF($C$4="National Currency",IF(OtherFin_DATA!F52=0,0,OtherFin_DATA!F52),IF($C$4="Current Exchange rate",IF(OtherFin_DATA!F52=0,0,OtherFin_DATA!F52/ECO!P18),IF($C$4="Constant Exchange rate",IF(OtherFin_DATA!F52=0,0,OtherFin_DATA!F52/ECO!P53))))</f>
        <v>36.634093029795615</v>
      </c>
      <c r="H56" s="74">
        <f>IF($C$4="National Currency",IF(OtherFin_DATA!G52=0,0,OtherFin_DATA!G52),IF($C$4="Current Exchange rate",IF(OtherFin_DATA!G52=0,0,OtherFin_DATA!G52/ECO!Q18),IF($C$4="Constant Exchange rate",IF(OtherFin_DATA!G52=0,0,OtherFin_DATA!G52/ECO!Q53))))</f>
        <v>36.350708780182273</v>
      </c>
      <c r="I56" s="74">
        <f>IF($C$4="National Currency",IF(OtherFin_DATA!H52=0,0,OtherFin_DATA!H52),IF($C$4="Current Exchange rate",IF(OtherFin_DATA!H52=0,0,OtherFin_DATA!H52/ECO!R18),IF($C$4="Constant Exchange rate",IF(OtherFin_DATA!H52=0,0,OtherFin_DATA!H52/ECO!R53))))</f>
        <v>58.298671915943395</v>
      </c>
      <c r="J56" s="74">
        <f>IF($C$4="National Currency",IF(OtherFin_DATA!I52=0,0,OtherFin_DATA!I52),IF($C$4="Current Exchange rate",IF(OtherFin_DATA!I52=0,0,OtherFin_DATA!I52/ECO!S18),IF($C$4="Constant Exchange rate",IF(OtherFin_DATA!I52=0,0,OtherFin_DATA!I52/ECO!S53))))</f>
        <v>104.0801835542546</v>
      </c>
      <c r="K56" s="74">
        <f>IF($C$4="National Currency",IF(OtherFin_DATA!J52=0,0,OtherFin_DATA!J52),IF($C$4="Current Exchange rate",IF(OtherFin_DATA!J52=0,0,OtherFin_DATA!J52/ECO!T18),IF($C$4="Constant Exchange rate",IF(OtherFin_DATA!J52=0,0,OtherFin_DATA!J52/ECO!T53))))</f>
        <v>76.464279779632633</v>
      </c>
      <c r="L56" s="74">
        <f>IF($C$4="National Currency",IF(OtherFin_DATA!K52=0,0,OtherFin_DATA!K52),IF($C$4="Current Exchange rate",IF(OtherFin_DATA!K52=0,0,OtherFin_DATA!K52/ECO!U18),IF($C$4="Constant Exchange rate",IF(OtherFin_DATA!K52=0,0,OtherFin_DATA!K52/ECO!U53))))</f>
        <v>59.748125471348409</v>
      </c>
      <c r="M56" s="74">
        <f>IF($C$4="National Currency",IF(OtherFin_DATA!L52=0,0,OtherFin_DATA!L52),IF($C$4="Current Exchange rate",IF(OtherFin_DATA!L52=0,0,OtherFin_DATA!L52/ECO!V18),IF($C$4="Constant Exchange rate",IF(OtherFin_DATA!L52=0,0,OtherFin_DATA!L52/ECO!V53))))</f>
        <v>58.21</v>
      </c>
      <c r="N56" s="74">
        <f>IF($C$4="National Currency",IF(OtherFin_DATA!M52=0,0,OtherFin_DATA!M52),IF($C$4="Current Exchange rate",IF(OtherFin_DATA!M52=0,0,OtherFin_DATA!M52/ECO!W18),IF($C$4="Constant Exchange rate",IF(OtherFin_DATA!M52=0,0,OtherFin_DATA!M52/ECO!W53))))</f>
        <v>54.1</v>
      </c>
      <c r="O56" s="74">
        <f>IF($C$4="National Currency",IF(OtherFin_DATA!N52=0,0,OtherFin_DATA!N52),IF($C$4="Current Exchange rate",IF(OtherFin_DATA!N52=0,0,OtherFin_DATA!N52/ECO!X18),IF($C$4="Constant Exchange rate",IF(OtherFin_DATA!N52=0,0,OtherFin_DATA!N52/ECO!X53))))</f>
        <v>53</v>
      </c>
      <c r="P56" s="210">
        <f>IF($C$4="National Currency",IF(OtherFin_DATA!O52=0,0,OtherFin_DATA!O52),IF($C$4="Current Exchange rate",IF(OtherFin_DATA!O52=0,0,OtherFin_DATA!O52/ECO!Y18),IF($C$4="Constant Exchange rate",IF(OtherFin_DATA!O52=0,0,OtherFin_DATA!O52/ECO!Y53))))</f>
        <v>0</v>
      </c>
      <c r="Q56" s="77">
        <f t="shared" si="7"/>
        <v>9.3358297460767291E-5</v>
      </c>
      <c r="R56" s="77">
        <f t="shared" si="8"/>
        <v>-2.0332717190388205E-2</v>
      </c>
      <c r="S56" s="77">
        <f t="shared" si="9"/>
        <v>0.88092087505812167</v>
      </c>
    </row>
    <row r="57" spans="3:19" ht="15" x14ac:dyDescent="0.25">
      <c r="C57" s="242"/>
      <c r="D57" s="243"/>
      <c r="E57" s="72" t="s">
        <v>9</v>
      </c>
      <c r="F57" s="74">
        <f>IF($C$4="National Currency",IF(OtherFin_DATA!E53=0,0,OtherFin_DATA!E53),IF($C$4="Current Exchange rate",IF(OtherFin_DATA!E53=0,0,OtherFin_DATA!E53/ECO!O19),IF($C$4="Constant Exchange rate",IF(OtherFin_DATA!E53=0,0,OtherFin_DATA!E53/ECO!O54))))</f>
        <v>23088.271927649999</v>
      </c>
      <c r="G57" s="74">
        <f>IF($C$4="National Currency",IF(OtherFin_DATA!F53=0,0,OtherFin_DATA!F53),IF($C$4="Current Exchange rate",IF(OtherFin_DATA!F53=0,0,OtherFin_DATA!F53/ECO!P19),IF($C$4="Constant Exchange rate",IF(OtherFin_DATA!F53=0,0,OtherFin_DATA!F53/ECO!P54))))</f>
        <v>24318.4716477</v>
      </c>
      <c r="H57" s="74">
        <f>IF($C$4="National Currency",IF(OtherFin_DATA!G53=0,0,OtherFin_DATA!G53),IF($C$4="Current Exchange rate",IF(OtherFin_DATA!G53=0,0,OtherFin_DATA!G53/ECO!Q19),IF($C$4="Constant Exchange rate",IF(OtherFin_DATA!G53=0,0,OtherFin_DATA!G53/ECO!Q54))))</f>
        <v>27600.507658790004</v>
      </c>
      <c r="I57" s="74">
        <f>IF($C$4="National Currency",IF(OtherFin_DATA!H53=0,0,OtherFin_DATA!H53),IF($C$4="Current Exchange rate",IF(OtherFin_DATA!H53=0,0,OtherFin_DATA!H53/ECO!R19),IF($C$4="Constant Exchange rate",IF(OtherFin_DATA!H53=0,0,OtherFin_DATA!H53/ECO!R54))))</f>
        <v>26683.28461382</v>
      </c>
      <c r="J57" s="74">
        <f>IF($C$4="National Currency",IF(OtherFin_DATA!I53=0,0,OtherFin_DATA!I53),IF($C$4="Current Exchange rate",IF(OtherFin_DATA!I53=0,0,OtherFin_DATA!I53/ECO!S19),IF($C$4="Constant Exchange rate",IF(OtherFin_DATA!I53=0,0,OtherFin_DATA!I53/ECO!S54))))</f>
        <v>27750.532609040001</v>
      </c>
      <c r="K57" s="74">
        <f>IF($C$4="National Currency",IF(OtherFin_DATA!J53=0,0,OtherFin_DATA!J53),IF($C$4="Current Exchange rate",IF(OtherFin_DATA!J53=0,0,OtherFin_DATA!J53/ECO!T19),IF($C$4="Constant Exchange rate",IF(OtherFin_DATA!J53=0,0,OtherFin_DATA!J53/ECO!T54))))</f>
        <v>32859.368810644912</v>
      </c>
      <c r="L57" s="74">
        <f>IF($C$4="National Currency",IF(OtherFin_DATA!K53=0,0,OtherFin_DATA!K53),IF($C$4="Current Exchange rate",IF(OtherFin_DATA!K53=0,0,OtherFin_DATA!K53/ECO!U19),IF($C$4="Constant Exchange rate",IF(OtherFin_DATA!K53=0,0,OtherFin_DATA!K53/ECO!U54))))</f>
        <v>29755.435911845692</v>
      </c>
      <c r="M57" s="74">
        <f>IF($C$4="National Currency",IF(OtherFin_DATA!L53=0,0,OtherFin_DATA!L53),IF($C$4="Current Exchange rate",IF(OtherFin_DATA!L53=0,0,OtherFin_DATA!L53/ECO!V19),IF($C$4="Constant Exchange rate",IF(OtherFin_DATA!L53=0,0,OtherFin_DATA!L53/ECO!V54))))</f>
        <v>31852.527997486417</v>
      </c>
      <c r="N57" s="74">
        <f>IF($C$4="National Currency",IF(OtherFin_DATA!M53=0,0,OtherFin_DATA!M53),IF($C$4="Current Exchange rate",IF(OtherFin_DATA!M53=0,0,OtherFin_DATA!M53/ECO!W19),IF($C$4="Constant Exchange rate",IF(OtherFin_DATA!M53=0,0,OtherFin_DATA!M53/ECO!W54))))</f>
        <v>29306.177449146784</v>
      </c>
      <c r="O57" s="74">
        <f>IF($C$4="National Currency",IF(OtherFin_DATA!N53=0,0,OtherFin_DATA!N53),IF($C$4="Current Exchange rate",IF(OtherFin_DATA!N53=0,0,OtherFin_DATA!N53/ECO!X19),IF($C$4="Constant Exchange rate",IF(OtherFin_DATA!N53=0,0,OtherFin_DATA!N53/ECO!X54))))</f>
        <v>29391.22653909299</v>
      </c>
      <c r="P57" s="210">
        <f>IF($C$4="National Currency",IF(OtherFin_DATA!O53=0,0,OtherFin_DATA!O53),IF($C$4="Current Exchange rate",IF(OtherFin_DATA!O53=0,0,OtherFin_DATA!O53/ECO!Y19),IF($C$4="Constant Exchange rate",IF(OtherFin_DATA!O53=0,0,OtherFin_DATA!O53/ECO!Y54))))</f>
        <v>29539.878598505693</v>
      </c>
      <c r="Q57" s="77">
        <f t="shared" si="7"/>
        <v>5.1771978678744175E-2</v>
      </c>
      <c r="R57" s="77">
        <f t="shared" si="8"/>
        <v>2.9020874555811815E-3</v>
      </c>
      <c r="S57" s="77">
        <f t="shared" si="9"/>
        <v>0.27299377931765911</v>
      </c>
    </row>
    <row r="58" spans="3:19" ht="15" x14ac:dyDescent="0.25">
      <c r="C58" s="242"/>
      <c r="D58" s="243"/>
      <c r="E58" s="72" t="s">
        <v>10</v>
      </c>
      <c r="F58" s="74">
        <f>IF($C$4="National Currency",IF(OtherFin_DATA!E54=0,0,OtherFin_DATA!E54),IF($C$4="Current Exchange rate",IF(OtherFin_DATA!E54=0,0,OtherFin_DATA!E54/ECO!O20),IF($C$4="Constant Exchange rate",IF(OtherFin_DATA!E54=0,0,OtherFin_DATA!E54/ECO!O55))))</f>
        <v>13395</v>
      </c>
      <c r="G58" s="74">
        <f>IF($C$4="National Currency",IF(OtherFin_DATA!F54=0,0,OtherFin_DATA!F54),IF($C$4="Current Exchange rate",IF(OtherFin_DATA!F54=0,0,OtherFin_DATA!F54/ECO!P20),IF($C$4="Constant Exchange rate",IF(OtherFin_DATA!F54=0,0,OtherFin_DATA!F54/ECO!P55))))</f>
        <v>19116</v>
      </c>
      <c r="H58" s="74">
        <f>IF($C$4="National Currency",IF(OtherFin_DATA!G54=0,0,OtherFin_DATA!G54),IF($C$4="Current Exchange rate",IF(OtherFin_DATA!G54=0,0,OtherFin_DATA!G54/ECO!Q20),IF($C$4="Constant Exchange rate",IF(OtherFin_DATA!G54=0,0,OtherFin_DATA!G54/ECO!Q55))))</f>
        <v>16649</v>
      </c>
      <c r="I58" s="74">
        <f>IF($C$4="National Currency",IF(OtherFin_DATA!H54=0,0,OtherFin_DATA!H54),IF($C$4="Current Exchange rate",IF(OtherFin_DATA!H54=0,0,OtherFin_DATA!H54/ECO!R20),IF($C$4="Constant Exchange rate",IF(OtherFin_DATA!H54=0,0,OtherFin_DATA!H54/ECO!R55))))</f>
        <v>17055</v>
      </c>
      <c r="J58" s="74">
        <f>IF($C$4="National Currency",IF(OtherFin_DATA!I54=0,0,OtherFin_DATA!I54),IF($C$4="Current Exchange rate",IF(OtherFin_DATA!I54=0,0,OtherFin_DATA!I54/ECO!S20),IF($C$4="Constant Exchange rate",IF(OtherFin_DATA!I54=0,0,OtherFin_DATA!I54/ECO!S55))))</f>
        <v>4566</v>
      </c>
      <c r="K58" s="74">
        <f>IF($C$4="National Currency",IF(OtherFin_DATA!J54=0,0,OtherFin_DATA!J54),IF($C$4="Current Exchange rate",IF(OtherFin_DATA!J54=0,0,OtherFin_DATA!J54/ECO!T20),IF($C$4="Constant Exchange rate",IF(OtherFin_DATA!J54=0,0,OtherFin_DATA!J54/ECO!T55))))</f>
        <v>22194</v>
      </c>
      <c r="L58" s="74">
        <f>IF($C$4="National Currency",IF(OtherFin_DATA!K54=0,0,OtherFin_DATA!K54),IF($C$4="Current Exchange rate",IF(OtherFin_DATA!K54=0,0,OtherFin_DATA!K54/ECO!U20),IF($C$4="Constant Exchange rate",IF(OtherFin_DATA!K54=0,0,OtherFin_DATA!K54/ECO!U55))))</f>
        <v>22341</v>
      </c>
      <c r="M58" s="74">
        <f>IF($C$4="National Currency",IF(OtherFin_DATA!L54=0,0,OtherFin_DATA!L54),IF($C$4="Current Exchange rate",IF(OtherFin_DATA!L54=0,0,OtherFin_DATA!L54/ECO!V20),IF($C$4="Constant Exchange rate",IF(OtherFin_DATA!L54=0,0,OtherFin_DATA!L54/ECO!V55))))</f>
        <v>13827</v>
      </c>
      <c r="N58" s="74">
        <f>IF($C$4="National Currency",IF(OtherFin_DATA!M54=0,0,OtherFin_DATA!M54),IF($C$4="Current Exchange rate",IF(OtherFin_DATA!M54=0,0,OtherFin_DATA!M54/ECO!W20),IF($C$4="Constant Exchange rate",IF(OtherFin_DATA!M54=0,0,OtherFin_DATA!M54/ECO!W55))))</f>
        <v>22861</v>
      </c>
      <c r="O58" s="74">
        <f>IF($C$4="National Currency",IF(OtherFin_DATA!N54=0,0,OtherFin_DATA!N54),IF($C$4="Current Exchange rate",IF(OtherFin_DATA!N54=0,0,OtherFin_DATA!N54/ECO!X20),IF($C$4="Constant Exchange rate",IF(OtherFin_DATA!N54=0,0,OtherFin_DATA!N54/ECO!X55))))</f>
        <v>24259</v>
      </c>
      <c r="P58" s="210">
        <f>IF($C$4="National Currency",IF(OtherFin_DATA!O54=0,0,OtherFin_DATA!O54),IF($C$4="Current Exchange rate",IF(OtherFin_DATA!O54=0,0,OtherFin_DATA!O54/ECO!Y20),IF($C$4="Constant Exchange rate",IF(OtherFin_DATA!O54=0,0,OtherFin_DATA!O54/ECO!Y55))))</f>
        <v>23713</v>
      </c>
      <c r="Q58" s="77">
        <f t="shared" si="7"/>
        <v>4.2731678077372715E-2</v>
      </c>
      <c r="R58" s="77">
        <f t="shared" si="8"/>
        <v>6.115218056952898E-2</v>
      </c>
      <c r="S58" s="77">
        <f t="shared" si="9"/>
        <v>0.81104889884285192</v>
      </c>
    </row>
    <row r="59" spans="3:19" ht="15" x14ac:dyDescent="0.25">
      <c r="C59" s="242"/>
      <c r="D59" s="243"/>
      <c r="E59" s="72" t="s">
        <v>11</v>
      </c>
      <c r="F59" s="74">
        <f>IF($C$4="National Currency",IF(OtherFin_DATA!E55=0,0,OtherFin_DATA!E55),IF($C$4="Current Exchange rate",IF(OtherFin_DATA!E55=0,0,OtherFin_DATA!E55/ECO!O21),IF($C$4="Constant Exchange rate",IF(OtherFin_DATA!E55=0,0,OtherFin_DATA!E55/ECO!O56))))</f>
        <v>136082.22201338079</v>
      </c>
      <c r="G59" s="74">
        <f>IF($C$4="National Currency",IF(OtherFin_DATA!F55=0,0,OtherFin_DATA!F55),IF($C$4="Current Exchange rate",IF(OtherFin_DATA!F55=0,0,OtherFin_DATA!F55/ECO!P21),IF($C$4="Constant Exchange rate",IF(OtherFin_DATA!F55=0,0,OtherFin_DATA!F55/ECO!P56))))</f>
        <v>163354.91668321943</v>
      </c>
      <c r="H59" s="74">
        <f>IF($C$4="National Currency",IF(OtherFin_DATA!G55=0,0,OtherFin_DATA!G55),IF($C$4="Current Exchange rate",IF(OtherFin_DATA!G55=0,0,OtherFin_DATA!G55/ECO!Q21),IF($C$4="Constant Exchange rate",IF(OtherFin_DATA!G55=0,0,OtherFin_DATA!G55/ECO!Q56))))</f>
        <v>179256.60067791425</v>
      </c>
      <c r="I59" s="74">
        <f>IF($C$4="National Currency",IF(OtherFin_DATA!H55=0,0,OtherFin_DATA!H55),IF($C$4="Current Exchange rate",IF(OtherFin_DATA!H55=0,0,OtherFin_DATA!H55/ECO!R21),IF($C$4="Constant Exchange rate",IF(OtherFin_DATA!H55=0,0,OtherFin_DATA!H55/ECO!R56))))</f>
        <v>165231.8572424592</v>
      </c>
      <c r="J59" s="74">
        <f>IF($C$4="National Currency",IF(OtherFin_DATA!I55=0,0,OtherFin_DATA!I55),IF($C$4="Current Exchange rate",IF(OtherFin_DATA!I55=0,0,OtherFin_DATA!I55/ECO!S21),IF($C$4="Constant Exchange rate",IF(OtherFin_DATA!I55=0,0,OtherFin_DATA!I55/ECO!S56))))</f>
        <v>94691.517545182316</v>
      </c>
      <c r="K59" s="74">
        <f>IF($C$4="National Currency",IF(OtherFin_DATA!J55=0,0,OtherFin_DATA!J55),IF($C$4="Current Exchange rate",IF(OtherFin_DATA!J55=0,0,OtherFin_DATA!J55/ECO!T21),IF($C$4="Constant Exchange rate",IF(OtherFin_DATA!J55=0,0,OtherFin_DATA!J55/ECO!T56))))</f>
        <v>190948.58221938685</v>
      </c>
      <c r="L59" s="74">
        <f>IF($C$4="National Currency",IF(OtherFin_DATA!K55=0,0,OtherFin_DATA!K55),IF($C$4="Current Exchange rate",IF(OtherFin_DATA!K55=0,0,OtherFin_DATA!K55/ECO!U21),IF($C$4="Constant Exchange rate",IF(OtherFin_DATA!K55=0,0,OtherFin_DATA!K55/ECO!U56))))</f>
        <v>180820.73557715554</v>
      </c>
      <c r="M59" s="74">
        <f>IF($C$4="National Currency",IF(OtherFin_DATA!L55=0,0,OtherFin_DATA!L55),IF($C$4="Current Exchange rate",IF(OtherFin_DATA!L55=0,0,OtherFin_DATA!L55/ECO!V21),IF($C$4="Constant Exchange rate",IF(OtherFin_DATA!L55=0,0,OtherFin_DATA!L55/ECO!V56))))</f>
        <v>132751.42403552099</v>
      </c>
      <c r="N59" s="74">
        <f>IF($C$4="National Currency",IF(OtherFin_DATA!M55=0,0,OtherFin_DATA!M55),IF($C$4="Current Exchange rate",IF(OtherFin_DATA!M55=0,0,OtherFin_DATA!M55/ECO!W21),IF($C$4="Constant Exchange rate",IF(OtherFin_DATA!M55=0,0,OtherFin_DATA!M55/ECO!W56))))</f>
        <v>160198.58750826295</v>
      </c>
      <c r="O59" s="74">
        <f>IF($C$4="National Currency",IF(OtherFin_DATA!N55=0,0,OtherFin_DATA!N55),IF($C$4="Current Exchange rate",IF(OtherFin_DATA!N55=0,0,OtherFin_DATA!N55/ECO!X21),IF($C$4="Constant Exchange rate",IF(OtherFin_DATA!N55=0,0,OtherFin_DATA!N55/ECO!X56))))</f>
        <v>162272.5100861438</v>
      </c>
      <c r="P59" s="210">
        <f>IF($C$4="National Currency",IF(OtherFin_DATA!O55=0,0,OtherFin_DATA!O55),IF($C$4="Current Exchange rate",IF(OtherFin_DATA!O55=0,0,OtherFin_DATA!O55/ECO!Y21),IF($C$4="Constant Exchange rate",IF(OtherFin_DATA!O55=0,0,OtherFin_DATA!O55/ECO!Y56))))</f>
        <v>0</v>
      </c>
      <c r="Q59" s="77">
        <f t="shared" si="7"/>
        <v>0.28583934464769006</v>
      </c>
      <c r="R59" s="77">
        <f t="shared" si="8"/>
        <v>1.2945947964577931E-2</v>
      </c>
      <c r="S59" s="77">
        <f t="shared" si="9"/>
        <v>0.19245929178160948</v>
      </c>
    </row>
    <row r="60" spans="3:19" ht="15" x14ac:dyDescent="0.25">
      <c r="C60" s="242"/>
      <c r="D60" s="243"/>
      <c r="E60" s="72" t="s">
        <v>12</v>
      </c>
      <c r="F60" s="74">
        <f>IF($C$4="National Currency",IF(OtherFin_DATA!E56=0,0,OtherFin_DATA!E56),IF($C$4="Current Exchange rate",IF(OtherFin_DATA!E56=0,0,OtherFin_DATA!E56/ECO!O22),IF($C$4="Constant Exchange rate",IF(OtherFin_DATA!E56=0,0,OtherFin_DATA!E56/ECO!O57))))</f>
        <v>1350</v>
      </c>
      <c r="G60" s="74">
        <f>IF($C$4="National Currency",IF(OtherFin_DATA!F56=0,0,OtherFin_DATA!F56),IF($C$4="Current Exchange rate",IF(OtherFin_DATA!F56=0,0,OtherFin_DATA!F56/ECO!P22),IF($C$4="Constant Exchange rate",IF(OtherFin_DATA!F56=0,0,OtherFin_DATA!F56/ECO!P57))))</f>
        <v>1741</v>
      </c>
      <c r="H60" s="74">
        <f>IF($C$4="National Currency",IF(OtherFin_DATA!G56=0,0,OtherFin_DATA!G56),IF($C$4="Current Exchange rate",IF(OtherFin_DATA!G56=0,0,OtherFin_DATA!G56/ECO!Q22),IF($C$4="Constant Exchange rate",IF(OtherFin_DATA!G56=0,0,OtherFin_DATA!G56/ECO!Q57))))</f>
        <v>2159</v>
      </c>
      <c r="I60" s="74">
        <f>IF($C$4="National Currency",IF(OtherFin_DATA!H56=0,0,OtherFin_DATA!H56),IF($C$4="Current Exchange rate",IF(OtherFin_DATA!H56=0,0,OtherFin_DATA!H56/ECO!R22),IF($C$4="Constant Exchange rate",IF(OtherFin_DATA!H56=0,0,OtherFin_DATA!H56/ECO!R57))))</f>
        <v>1854</v>
      </c>
      <c r="J60" s="74">
        <f>IF($C$4="National Currency",IF(OtherFin_DATA!I56=0,0,OtherFin_DATA!I56),IF($C$4="Current Exchange rate",IF(OtherFin_DATA!I56=0,0,OtherFin_DATA!I56/ECO!S22),IF($C$4="Constant Exchange rate",IF(OtherFin_DATA!I56=0,0,OtherFin_DATA!I56/ECO!S57))))</f>
        <v>1383</v>
      </c>
      <c r="K60" s="74">
        <f>IF($C$4="National Currency",IF(OtherFin_DATA!J56=0,0,OtherFin_DATA!J56),IF($C$4="Current Exchange rate",IF(OtherFin_DATA!J56=0,0,OtherFin_DATA!J56/ECO!T22),IF($C$4="Constant Exchange rate",IF(OtherFin_DATA!J56=0,0,OtherFin_DATA!J56/ECO!T57))))</f>
        <v>2239</v>
      </c>
      <c r="L60" s="74">
        <f>IF($C$4="National Currency",IF(OtherFin_DATA!K56=0,0,OtherFin_DATA!K56),IF($C$4="Current Exchange rate",IF(OtherFin_DATA!K56=0,0,OtherFin_DATA!K56/ECO!U22),IF($C$4="Constant Exchange rate",IF(OtherFin_DATA!K56=0,0,OtherFin_DATA!K56/ECO!U57))))</f>
        <v>1546</v>
      </c>
      <c r="M60" s="74">
        <f>IF($C$4="National Currency",IF(OtherFin_DATA!L56=0,0,OtherFin_DATA!L56),IF($C$4="Current Exchange rate",IF(OtherFin_DATA!L56=0,0,OtherFin_DATA!L56/ECO!V22),IF($C$4="Constant Exchange rate",IF(OtherFin_DATA!L56=0,0,OtherFin_DATA!L56/ECO!V57))))</f>
        <v>1662</v>
      </c>
      <c r="N60" s="74">
        <f>IF($C$4="National Currency",IF(OtherFin_DATA!M56=0,0,OtherFin_DATA!M56),IF($C$4="Current Exchange rate",IF(OtherFin_DATA!M56=0,0,OtherFin_DATA!M56/ECO!W22),IF($C$4="Constant Exchange rate",IF(OtherFin_DATA!M56=0,0,OtherFin_DATA!M56/ECO!W57))))</f>
        <v>1946</v>
      </c>
      <c r="O60" s="208">
        <f>IF($C$4="National Currency",IF(OtherFin_DATA!N56=0,0,OtherFin_DATA!N56),IF($C$4="Current Exchange rate",IF(OtherFin_DATA!N56=0,0,OtherFin_DATA!N56/ECO!X22),IF($C$4="Constant Exchange rate",IF(OtherFin_DATA!N56=0,0,OtherFin_DATA!N56/ECO!X57))))</f>
        <v>1946</v>
      </c>
      <c r="P60" s="210">
        <f>IF($C$4="National Currency",IF(OtherFin_DATA!O56=0,0,OtherFin_DATA!O56),IF($C$4="Current Exchange rate",IF(OtherFin_DATA!O56=0,0,OtherFin_DATA!O56/ECO!Y22),IF($C$4="Constant Exchange rate",IF(OtherFin_DATA!O56=0,0,OtherFin_DATA!O56/ECO!Y57))))</f>
        <v>0</v>
      </c>
      <c r="Q60" s="77">
        <f t="shared" si="7"/>
        <v>3.4278348463896821E-3</v>
      </c>
      <c r="R60" s="77">
        <f t="shared" si="8"/>
        <v>0</v>
      </c>
      <c r="S60" s="77">
        <f t="shared" si="9"/>
        <v>0.44148148148148159</v>
      </c>
    </row>
    <row r="61" spans="3:19" ht="15" x14ac:dyDescent="0.25">
      <c r="C61" s="242"/>
      <c r="D61" s="243"/>
      <c r="E61" s="72" t="s">
        <v>13</v>
      </c>
      <c r="F61" s="74">
        <f>IF($C$4="National Currency",IF(OtherFin_DATA!E57=0,0,OtherFin_DATA!E57),IF($C$4="Current Exchange rate",IF(OtherFin_DATA!E57=0,0,OtherFin_DATA!E57/ECO!O23),IF($C$4="Constant Exchange rate",IF(OtherFin_DATA!E57=0,0,OtherFin_DATA!E57/ECO!O58))))</f>
        <v>165.97022721337163</v>
      </c>
      <c r="G61" s="74">
        <f>IF($C$4="National Currency",IF(OtherFin_DATA!F57=0,0,OtherFin_DATA!F57),IF($C$4="Current Exchange rate",IF(OtherFin_DATA!F57=0,0,OtherFin_DATA!F57/ECO!P23),IF($C$4="Constant Exchange rate",IF(OtherFin_DATA!F57=0,0,OtherFin_DATA!F57/ECO!P58))))</f>
        <v>167.53721598328545</v>
      </c>
      <c r="H61" s="74">
        <f>IF($C$4="National Currency",IF(OtherFin_DATA!G57=0,0,OtherFin_DATA!G57),IF($C$4="Current Exchange rate",IF(OtherFin_DATA!G57=0,0,OtherFin_DATA!G57/ECO!Q23),IF($C$4="Constant Exchange rate",IF(OtherFin_DATA!G57=0,0,OtherFin_DATA!G57/ECO!Q58))))</f>
        <v>221.7289109428049</v>
      </c>
      <c r="I61" s="74">
        <f>IF($C$4="National Currency",IF(OtherFin_DATA!H57=0,0,OtherFin_DATA!H57),IF($C$4="Current Exchange rate",IF(OtherFin_DATA!H57=0,0,OtherFin_DATA!H57/ECO!R23),IF($C$4="Constant Exchange rate",IF(OtherFin_DATA!H57=0,0,OtherFin_DATA!H57/ECO!R58))))</f>
        <v>246.01723687646904</v>
      </c>
      <c r="J61" s="74">
        <f>IF($C$4="National Currency",IF(OtherFin_DATA!I57=0,0,OtherFin_DATA!I57),IF($C$4="Current Exchange rate",IF(OtherFin_DATA!I57=0,0,OtherFin_DATA!I57/ECO!S23),IF($C$4="Constant Exchange rate",IF(OtherFin_DATA!I57=0,0,OtherFin_DATA!I57/ECO!S58))))</f>
        <v>250.84878558370332</v>
      </c>
      <c r="K61" s="74">
        <f>IF($C$4="National Currency",IF(OtherFin_DATA!J57=0,0,OtherFin_DATA!J57),IF($C$4="Current Exchange rate",IF(OtherFin_DATA!J57=0,0,OtherFin_DATA!J57/ECO!T23),IF($C$4="Constant Exchange rate",IF(OtherFin_DATA!J57=0,0,OtherFin_DATA!J57/ECO!T58))))</f>
        <v>268.47740924523373</v>
      </c>
      <c r="L61" s="74">
        <f>IF($C$4="National Currency",IF(OtherFin_DATA!K57=0,0,OtherFin_DATA!K57),IF($C$4="Current Exchange rate",IF(OtherFin_DATA!K57=0,0,OtherFin_DATA!K57/ECO!U23),IF($C$4="Constant Exchange rate",IF(OtherFin_DATA!K57=0,0,OtherFin_DATA!K57/ECO!U58))))</f>
        <v>282.18856098197961</v>
      </c>
      <c r="M61" s="74">
        <f>IF($C$4="National Currency",IF(OtherFin_DATA!L57=0,0,OtherFin_DATA!L57),IF($C$4="Current Exchange rate",IF(OtherFin_DATA!L57=0,0,OtherFin_DATA!L57/ECO!V23),IF($C$4="Constant Exchange rate",IF(OtherFin_DATA!L57=0,0,OtherFin_DATA!L57/ECO!V58))))</f>
        <v>296.03029511621833</v>
      </c>
      <c r="N61" s="74">
        <f>IF($C$4="National Currency",IF(OtherFin_DATA!M57=0,0,OtherFin_DATA!M57),IF($C$4="Current Exchange rate",IF(OtherFin_DATA!M57=0,0,OtherFin_DATA!M57/ECO!W23),IF($C$4="Constant Exchange rate",IF(OtherFin_DATA!M57=0,0,OtherFin_DATA!M57/ECO!W58))))</f>
        <v>283.36380255941498</v>
      </c>
      <c r="O61" s="74">
        <f>IF($C$4="National Currency",IF(OtherFin_DATA!N57=0,0,OtherFin_DATA!N57),IF($C$4="Current Exchange rate",IF(OtherFin_DATA!N57=0,0,OtherFin_DATA!N57/ECO!X23),IF($C$4="Constant Exchange rate",IF(OtherFin_DATA!N57=0,0,OtherFin_DATA!N57/ECO!X58))))</f>
        <v>316.53173152259075</v>
      </c>
      <c r="P61" s="210">
        <f>IF($C$4="National Currency",IF(OtherFin_DATA!O57=0,0,OtherFin_DATA!O57),IF($C$4="Current Exchange rate",IF(OtherFin_DATA!O57=0,0,OtherFin_DATA!O57/ECO!Y23),IF($C$4="Constant Exchange rate",IF(OtherFin_DATA!O57=0,0,OtherFin_DATA!O57/ECO!Y58))))</f>
        <v>0</v>
      </c>
      <c r="Q61" s="77">
        <f t="shared" si="7"/>
        <v>5.5756346315580674E-4</v>
      </c>
      <c r="R61" s="77">
        <f t="shared" si="8"/>
        <v>0.11705069124423972</v>
      </c>
      <c r="S61" s="77">
        <f t="shared" si="9"/>
        <v>0.90715971675845797</v>
      </c>
    </row>
    <row r="62" spans="3:19" ht="15" x14ac:dyDescent="0.25">
      <c r="C62" s="242"/>
      <c r="D62" s="243"/>
      <c r="E62" s="72" t="s">
        <v>14</v>
      </c>
      <c r="F62" s="74">
        <f>IF($C$4="National Currency",IF(OtherFin_DATA!E58=0,0,OtherFin_DATA!E58),IF($C$4="Current Exchange rate",IF(OtherFin_DATA!E58=0,0,OtherFin_DATA!E58/ECO!O24),IF($C$4="Constant Exchange rate",IF(OtherFin_DATA!E58=0,0,OtherFin_DATA!E58/ECO!O59))))</f>
        <v>554.11992140457619</v>
      </c>
      <c r="G62" s="74">
        <f>IF($C$4="National Currency",IF(OtherFin_DATA!F58=0,0,OtherFin_DATA!F58),IF($C$4="Current Exchange rate",IF(OtherFin_DATA!F58=0,0,OtherFin_DATA!F58/ECO!P24),IF($C$4="Constant Exchange rate",IF(OtherFin_DATA!F58=0,0,OtherFin_DATA!F58/ECO!P59))))</f>
        <v>640.22310958990931</v>
      </c>
      <c r="H62" s="74">
        <f>IF($C$4="National Currency",IF(OtherFin_DATA!G58=0,0,OtherFin_DATA!G58),IF($C$4="Current Exchange rate",IF(OtherFin_DATA!G58=0,0,OtherFin_DATA!G58/ECO!Q24),IF($C$4="Constant Exchange rate",IF(OtherFin_DATA!G58=0,0,OtherFin_DATA!G58/ECO!Q59))))</f>
        <v>767.71566203967791</v>
      </c>
      <c r="I62" s="74">
        <f>IF($C$4="National Currency",IF(OtherFin_DATA!H58=0,0,OtherFin_DATA!H58),IF($C$4="Current Exchange rate",IF(OtherFin_DATA!H58=0,0,OtherFin_DATA!H58/ECO!R24),IF($C$4="Constant Exchange rate",IF(OtherFin_DATA!H58=0,0,OtherFin_DATA!H58/ECO!R59))))</f>
        <v>948.53901248653096</v>
      </c>
      <c r="J62" s="74">
        <f>IF($C$4="National Currency",IF(OtherFin_DATA!I58=0,0,OtherFin_DATA!I58),IF($C$4="Current Exchange rate",IF(OtherFin_DATA!I58=0,0,OtherFin_DATA!I58/ECO!S24),IF($C$4="Constant Exchange rate",IF(OtherFin_DATA!I58=0,0,OtherFin_DATA!I58/ECO!S59))))</f>
        <v>758.33491791848894</v>
      </c>
      <c r="K62" s="74">
        <f>IF($C$4="National Currency",IF(OtherFin_DATA!J58=0,0,OtherFin_DATA!J58),IF($C$4="Current Exchange rate",IF(OtherFin_DATA!J58=0,0,OtherFin_DATA!J58/ECO!T24),IF($C$4="Constant Exchange rate",IF(OtherFin_DATA!J58=0,0,OtherFin_DATA!J58/ECO!T59))))</f>
        <v>1059.6818153007541</v>
      </c>
      <c r="L62" s="74">
        <f>IF($C$4="National Currency",IF(OtherFin_DATA!K58=0,0,OtherFin_DATA!K58),IF($C$4="Current Exchange rate",IF(OtherFin_DATA!K58=0,0,OtherFin_DATA!K58/ECO!U24),IF($C$4="Constant Exchange rate",IF(OtherFin_DATA!K58=0,0,OtherFin_DATA!K58/ECO!U59))))</f>
        <v>1183.7136337706788</v>
      </c>
      <c r="M62" s="74">
        <f>IF($C$4="National Currency",IF(OtherFin_DATA!L58=0,0,OtherFin_DATA!L58),IF($C$4="Current Exchange rate",IF(OtherFin_DATA!L58=0,0,OtherFin_DATA!L58/ECO!V24),IF($C$4="Constant Exchange rate",IF(OtherFin_DATA!L58=0,0,OtherFin_DATA!L58/ECO!V59))))</f>
        <v>1150.7352475122013</v>
      </c>
      <c r="N62" s="74">
        <f>IF($C$4="National Currency",IF(OtherFin_DATA!M58=0,0,OtherFin_DATA!M58),IF($C$4="Current Exchange rate",IF(OtherFin_DATA!M58=0,0,OtherFin_DATA!M58/ECO!W24),IF($C$4="Constant Exchange rate",IF(OtherFin_DATA!M58=0,0,OtherFin_DATA!M58/ECO!W59))))</f>
        <v>1213.7383532991062</v>
      </c>
      <c r="O62" s="74">
        <f>IF($C$4="National Currency",IF(OtherFin_DATA!N58=0,0,OtherFin_DATA!N58),IF($C$4="Current Exchange rate",IF(OtherFin_DATA!N58=0,0,OtherFin_DATA!N58/ECO!X24),IF($C$4="Constant Exchange rate",IF(OtherFin_DATA!N58=0,0,OtherFin_DATA!N58/ECO!X59))))</f>
        <v>1241.3703492425682</v>
      </c>
      <c r="P62" s="210">
        <f>IF($C$4="National Currency",IF(OtherFin_DATA!O58=0,0,OtherFin_DATA!O58),IF($C$4="Current Exchange rate",IF(OtherFin_DATA!O58=0,0,OtherFin_DATA!O58/ECO!Y24),IF($C$4="Constant Exchange rate",IF(OtherFin_DATA!O58=0,0,OtherFin_DATA!O58/ECO!Y59))))</f>
        <v>0</v>
      </c>
      <c r="Q62" s="77">
        <f t="shared" si="7"/>
        <v>2.1866457042181934E-3</v>
      </c>
      <c r="R62" s="77">
        <f t="shared" si="8"/>
        <v>2.2766023557181381E-2</v>
      </c>
      <c r="S62" s="77">
        <f t="shared" si="9"/>
        <v>1.2402557664701139</v>
      </c>
    </row>
    <row r="63" spans="3:19" ht="15" x14ac:dyDescent="0.25">
      <c r="C63" s="242"/>
      <c r="D63" s="243"/>
      <c r="E63" s="72" t="s">
        <v>15</v>
      </c>
      <c r="F63" s="74">
        <f>IF($C$4="National Currency",IF(OtherFin_DATA!E59=0,0,OtherFin_DATA!E59),IF($C$4="Current Exchange rate",IF(OtherFin_DATA!E59=0,0,OtherFin_DATA!E59/ECO!O25),IF($C$4="Constant Exchange rate",IF(OtherFin_DATA!E59=0,0,OtherFin_DATA!E59/ECO!O60))))</f>
        <v>4370</v>
      </c>
      <c r="G63" s="74">
        <f>IF($C$4="National Currency",IF(OtherFin_DATA!F59=0,0,OtherFin_DATA!F59),IF($C$4="Current Exchange rate",IF(OtherFin_DATA!F59=0,0,OtherFin_DATA!F59/ECO!P25),IF($C$4="Constant Exchange rate",IF(OtherFin_DATA!F59=0,0,OtherFin_DATA!F59/ECO!P60))))</f>
        <v>4910</v>
      </c>
      <c r="H63" s="74">
        <f>IF($C$4="National Currency",IF(OtherFin_DATA!G59=0,0,OtherFin_DATA!G59),IF($C$4="Current Exchange rate",IF(OtherFin_DATA!G59=0,0,OtherFin_DATA!G59/ECO!Q25),IF($C$4="Constant Exchange rate",IF(OtherFin_DATA!G59=0,0,OtherFin_DATA!G59/ECO!Q60))))</f>
        <v>7964</v>
      </c>
      <c r="I63" s="74">
        <f>IF($C$4="National Currency",IF(OtherFin_DATA!H59=0,0,OtherFin_DATA!H59),IF($C$4="Current Exchange rate",IF(OtherFin_DATA!H59=0,0,OtherFin_DATA!H59/ECO!R25),IF($C$4="Constant Exchange rate",IF(OtherFin_DATA!H59=0,0,OtherFin_DATA!H59/ECO!R60))))</f>
        <v>9891</v>
      </c>
      <c r="J63" s="74">
        <f>IF($C$4="National Currency",IF(OtherFin_DATA!I59=0,0,OtherFin_DATA!I59),IF($C$4="Current Exchange rate",IF(OtherFin_DATA!I59=0,0,OtherFin_DATA!I59/ECO!S25),IF($C$4="Constant Exchange rate",IF(OtherFin_DATA!I59=0,0,OtherFin_DATA!I59/ECO!S60))))</f>
        <v>8688</v>
      </c>
      <c r="K63" s="74">
        <f>IF($C$4="National Currency",IF(OtherFin_DATA!J59=0,0,OtherFin_DATA!J59),IF($C$4="Current Exchange rate",IF(OtherFin_DATA!J59=0,0,OtherFin_DATA!J59/ECO!T25),IF($C$4="Constant Exchange rate",IF(OtherFin_DATA!J59=0,0,OtherFin_DATA!J59/ECO!T60))))</f>
        <v>8576</v>
      </c>
      <c r="L63" s="74">
        <f>IF($C$4="National Currency",IF(OtherFin_DATA!K59=0,0,OtherFin_DATA!K59),IF($C$4="Current Exchange rate",IF(OtherFin_DATA!K59=0,0,OtherFin_DATA!K59/ECO!U25),IF($C$4="Constant Exchange rate",IF(OtherFin_DATA!K59=0,0,OtherFin_DATA!K59/ECO!U60))))</f>
        <v>8222</v>
      </c>
      <c r="M63" s="74">
        <f>IF($C$4="National Currency",IF(OtherFin_DATA!L59=0,0,OtherFin_DATA!L59),IF($C$4="Current Exchange rate",IF(OtherFin_DATA!L59=0,0,OtherFin_DATA!L59/ECO!V25),IF($C$4="Constant Exchange rate",IF(OtherFin_DATA!L59=0,0,OtherFin_DATA!L59/ECO!V60))))</f>
        <v>8736</v>
      </c>
      <c r="N63" s="74">
        <f>IF($C$4="National Currency",IF(OtherFin_DATA!M59=0,0,OtherFin_DATA!M59),IF($C$4="Current Exchange rate",IF(OtherFin_DATA!M59=0,0,OtherFin_DATA!M59/ECO!W25),IF($C$4="Constant Exchange rate",IF(OtherFin_DATA!M59=0,0,OtherFin_DATA!M59/ECO!W60))))</f>
        <v>8996</v>
      </c>
      <c r="O63" s="208">
        <f>IF($C$4="National Currency",IF(OtherFin_DATA!N59=0,0,OtherFin_DATA!N59),IF($C$4="Current Exchange rate",IF(OtherFin_DATA!N59=0,0,OtherFin_DATA!N59/ECO!X25),IF($C$4="Constant Exchange rate",IF(OtherFin_DATA!N59=0,0,OtherFin_DATA!N59/ECO!X60))))</f>
        <v>8996</v>
      </c>
      <c r="P63" s="210">
        <f>IF($C$4="National Currency",IF(OtherFin_DATA!O59=0,0,OtherFin_DATA!O59),IF($C$4="Current Exchange rate",IF(OtherFin_DATA!O59=0,0,OtherFin_DATA!O59/ECO!Y25),IF($C$4="Constant Exchange rate",IF(OtherFin_DATA!O59=0,0,OtherFin_DATA!O59/ECO!Y60))))</f>
        <v>0</v>
      </c>
      <c r="Q63" s="77">
        <f t="shared" si="7"/>
        <v>1.5846249885982312E-2</v>
      </c>
      <c r="R63" s="77">
        <f t="shared" si="8"/>
        <v>0</v>
      </c>
      <c r="S63" s="77">
        <f t="shared" si="9"/>
        <v>1.0585812356979405</v>
      </c>
    </row>
    <row r="64" spans="3:19" ht="15" x14ac:dyDescent="0.25">
      <c r="C64" s="242"/>
      <c r="D64" s="243"/>
      <c r="E64" s="72" t="s">
        <v>16</v>
      </c>
      <c r="F64" s="74">
        <f>IF($C$4="National Currency",IF(OtherFin_DATA!E60=0,0,OtherFin_DATA!E60),IF($C$4="Current Exchange rate",IF(OtherFin_DATA!E60=0,0,OtherFin_DATA!E60/ECO!O26),IF($C$4="Constant Exchange rate",IF(OtherFin_DATA!E60=0,0,OtherFin_DATA!E60/ECO!O61))))</f>
        <v>0</v>
      </c>
      <c r="G64" s="74">
        <f>IF($C$4="National Currency",IF(OtherFin_DATA!F60=0,0,OtherFin_DATA!F60),IF($C$4="Current Exchange rate",IF(OtherFin_DATA!F60=0,0,OtherFin_DATA!F60/ECO!P26),IF($C$4="Constant Exchange rate",IF(OtherFin_DATA!F60=0,0,OtherFin_DATA!F60/ECO!P61))))</f>
        <v>0</v>
      </c>
      <c r="H64" s="74">
        <f>IF($C$4="National Currency",IF(OtherFin_DATA!G60=0,0,OtherFin_DATA!G60),IF($C$4="Current Exchange rate",IF(OtherFin_DATA!G60=0,0,OtherFin_DATA!G60/ECO!Q26),IF($C$4="Constant Exchange rate",IF(OtherFin_DATA!G60=0,0,OtherFin_DATA!G60/ECO!Q61))))</f>
        <v>0</v>
      </c>
      <c r="I64" s="74">
        <f>IF($C$4="National Currency",IF(OtherFin_DATA!H60=0,0,OtherFin_DATA!H60),IF($C$4="Current Exchange rate",IF(OtherFin_DATA!H60=0,0,OtherFin_DATA!H60/ECO!R26),IF($C$4="Constant Exchange rate",IF(OtherFin_DATA!H60=0,0,OtherFin_DATA!H60/ECO!R61))))</f>
        <v>5.6269470404984423</v>
      </c>
      <c r="J64" s="74">
        <f>IF($C$4="National Currency",IF(OtherFin_DATA!I60=0,0,OtherFin_DATA!I60),IF($C$4="Current Exchange rate",IF(OtherFin_DATA!I60=0,0,OtherFin_DATA!I60/ECO!S26),IF($C$4="Constant Exchange rate",IF(OtherFin_DATA!I60=0,0,OtherFin_DATA!I60/ECO!S61))))</f>
        <v>4.238058151609553</v>
      </c>
      <c r="K64" s="74">
        <f>IF($C$4="National Currency",IF(OtherFin_DATA!J60=0,0,OtherFin_DATA!J60),IF($C$4="Current Exchange rate",IF(OtherFin_DATA!J60=0,0,OtherFin_DATA!J60/ECO!T26),IF($C$4="Constant Exchange rate",IF(OtherFin_DATA!J60=0,0,OtherFin_DATA!J60/ECO!T61))))</f>
        <v>5.808670820353063</v>
      </c>
      <c r="L64" s="74">
        <f>IF($C$4="National Currency",IF(OtherFin_DATA!K60=0,0,OtherFin_DATA!K60),IF($C$4="Current Exchange rate",IF(OtherFin_DATA!K60=0,0,OtherFin_DATA!K60/ECO!U26),IF($C$4="Constant Exchange rate",IF(OtherFin_DATA!K60=0,0,OtherFin_DATA!K60/ECO!U61))))</f>
        <v>5.0752855659397715</v>
      </c>
      <c r="M64" s="74">
        <f>IF($C$4="National Currency",IF(OtherFin_DATA!L60=0,0,OtherFin_DATA!L60),IF($C$4="Current Exchange rate",IF(OtherFin_DATA!L60=0,0,OtherFin_DATA!L60/ECO!V26),IF($C$4="Constant Exchange rate",IF(OtherFin_DATA!L60=0,0,OtherFin_DATA!L60/ECO!V61))))</f>
        <v>6.3733125649013491</v>
      </c>
      <c r="N64" s="74">
        <f>IF($C$4="National Currency",IF(OtherFin_DATA!M60=0,0,OtherFin_DATA!M60),IF($C$4="Current Exchange rate",IF(OtherFin_DATA!M60=0,0,OtherFin_DATA!M60/ECO!W26),IF($C$4="Constant Exchange rate",IF(OtherFin_DATA!M60=0,0,OtherFin_DATA!M60/ECO!W61))))</f>
        <v>5.5101246105919</v>
      </c>
      <c r="O64" s="208">
        <f>IF($C$4="National Currency",IF(OtherFin_DATA!N60=0,0,OtherFin_DATA!N60),IF($C$4="Current Exchange rate",IF(OtherFin_DATA!N60=0,0,OtherFin_DATA!N60/ECO!X26),IF($C$4="Constant Exchange rate",IF(OtherFin_DATA!N60=0,0,OtherFin_DATA!N60/ECO!X61))))</f>
        <v>5.6399747867200443</v>
      </c>
      <c r="P64" s="210">
        <f>IF($C$4="National Currency",IF(OtherFin_DATA!O60=0,0,OtherFin_DATA!O60),IF($C$4="Current Exchange rate",IF(OtherFin_DATA!O60=0,0,OtherFin_DATA!O60/ECO!Y26),IF($C$4="Constant Exchange rate",IF(OtherFin_DATA!O60=0,0,OtherFin_DATA!O60/ECO!Y61))))</f>
        <v>0</v>
      </c>
      <c r="Q64" s="77">
        <f t="shared" si="7"/>
        <v>9.9346876190535376E-6</v>
      </c>
      <c r="R64" s="77">
        <f t="shared" si="8"/>
        <v>2.3565742211807406E-2</v>
      </c>
      <c r="S64" s="77" t="str">
        <f t="shared" si="9"/>
        <v>-</v>
      </c>
    </row>
    <row r="65" spans="3:22" ht="15" x14ac:dyDescent="0.25">
      <c r="C65" s="242"/>
      <c r="D65" s="243"/>
      <c r="E65" s="72" t="s">
        <v>17</v>
      </c>
      <c r="F65" s="74">
        <f>IF($C$4="National Currency",IF(OtherFin_DATA!E61=0,0,OtherFin_DATA!E61),IF($C$4="Current Exchange rate",IF(OtherFin_DATA!E61=0,0,OtherFin_DATA!E61/ECO!O27),IF($C$4="Constant Exchange rate",IF(OtherFin_DATA!E61=0,0,OtherFin_DATA!E61/ECO!O62))))</f>
        <v>73907</v>
      </c>
      <c r="G65" s="74">
        <f>IF($C$4="National Currency",IF(OtherFin_DATA!F61=0,0,OtherFin_DATA!F61),IF($C$4="Current Exchange rate",IF(OtherFin_DATA!F61=0,0,OtherFin_DATA!F61/ECO!P27),IF($C$4="Constant Exchange rate",IF(OtherFin_DATA!F61=0,0,OtherFin_DATA!F61/ECO!P62))))</f>
        <v>84327</v>
      </c>
      <c r="H65" s="74">
        <f>IF($C$4="National Currency",IF(OtherFin_DATA!G61=0,0,OtherFin_DATA!G61),IF($C$4="Current Exchange rate",IF(OtherFin_DATA!G61=0,0,OtherFin_DATA!G61/ECO!Q27),IF($C$4="Constant Exchange rate",IF(OtherFin_DATA!G61=0,0,OtherFin_DATA!G61/ECO!Q62))))</f>
        <v>75684</v>
      </c>
      <c r="I65" s="74">
        <f>IF($C$4="National Currency",IF(OtherFin_DATA!H61=0,0,OtherFin_DATA!H61),IF($C$4="Current Exchange rate",IF(OtherFin_DATA!H61=0,0,OtherFin_DATA!H61/ECO!R27),IF($C$4="Constant Exchange rate",IF(OtherFin_DATA!H61=0,0,OtherFin_DATA!H61/ECO!R62))))</f>
        <v>63184</v>
      </c>
      <c r="J65" s="74">
        <f>IF($C$4="National Currency",IF(OtherFin_DATA!I61=0,0,OtherFin_DATA!I61),IF($C$4="Current Exchange rate",IF(OtherFin_DATA!I61=0,0,OtherFin_DATA!I61/ECO!S27),IF($C$4="Constant Exchange rate",IF(OtherFin_DATA!I61=0,0,OtherFin_DATA!I61/ECO!S62))))</f>
        <v>43491</v>
      </c>
      <c r="K65" s="74">
        <f>IF($C$4="National Currency",IF(OtherFin_DATA!J61=0,0,OtherFin_DATA!J61),IF($C$4="Current Exchange rate",IF(OtherFin_DATA!J61=0,0,OtherFin_DATA!J61/ECO!T27),IF($C$4="Constant Exchange rate",IF(OtherFin_DATA!J61=0,0,OtherFin_DATA!J61/ECO!T62))))</f>
        <v>97848</v>
      </c>
      <c r="L65" s="74">
        <f>IF($C$4="National Currency",IF(OtherFin_DATA!K61=0,0,OtherFin_DATA!K61),IF($C$4="Current Exchange rate",IF(OtherFin_DATA!K61=0,0,OtherFin_DATA!K61/ECO!U27),IF($C$4="Constant Exchange rate",IF(OtherFin_DATA!K61=0,0,OtherFin_DATA!K61/ECO!U62))))</f>
        <v>97614</v>
      </c>
      <c r="M65" s="74">
        <f>IF($C$4="National Currency",IF(OtherFin_DATA!L61=0,0,OtherFin_DATA!L61),IF($C$4="Current Exchange rate",IF(OtherFin_DATA!L61=0,0,OtherFin_DATA!L61/ECO!V27),IF($C$4="Constant Exchange rate",IF(OtherFin_DATA!L61=0,0,OtherFin_DATA!L61/ECO!V62))))</f>
        <v>77798</v>
      </c>
      <c r="N65" s="74">
        <f>IF($C$4="National Currency",IF(OtherFin_DATA!M61=0,0,OtherFin_DATA!M61),IF($C$4="Current Exchange rate",IF(OtherFin_DATA!M61=0,0,OtherFin_DATA!M61/ECO!W27),IF($C$4="Constant Exchange rate",IF(OtherFin_DATA!M61=0,0,OtherFin_DATA!M61/ECO!W62))))</f>
        <v>84912</v>
      </c>
      <c r="O65" s="74">
        <f>IF($C$4="National Currency",IF(OtherFin_DATA!N61=0,0,OtherFin_DATA!N61),IF($C$4="Current Exchange rate",IF(OtherFin_DATA!N61=0,0,OtherFin_DATA!N61/ECO!X27),IF($C$4="Constant Exchange rate",IF(OtherFin_DATA!N61=0,0,OtherFin_DATA!N61/ECO!X62))))</f>
        <v>96510</v>
      </c>
      <c r="P65" s="210">
        <f>IF($C$4="National Currency",IF(OtherFin_DATA!O61=0,0,OtherFin_DATA!O61),IF($C$4="Current Exchange rate",IF(OtherFin_DATA!O61=0,0,OtherFin_DATA!O61/ECO!Y27),IF($C$4="Constant Exchange rate",IF(OtherFin_DATA!O61=0,0,OtherFin_DATA!O61/ECO!Y62))))</f>
        <v>124294</v>
      </c>
      <c r="Q65" s="77">
        <f t="shared" si="7"/>
        <v>0.1700001752441255</v>
      </c>
      <c r="R65" s="77">
        <f t="shared" si="8"/>
        <v>0.1365884680610514</v>
      </c>
      <c r="S65" s="77">
        <f t="shared" si="9"/>
        <v>0.30583030024219626</v>
      </c>
    </row>
    <row r="66" spans="3:22" ht="15" x14ac:dyDescent="0.25">
      <c r="C66" s="242"/>
      <c r="D66" s="243"/>
      <c r="E66" s="72" t="s">
        <v>18</v>
      </c>
      <c r="F66" s="74">
        <f>IF($C$4="National Currency",IF(OtherFin_DATA!E62=0,0,OtherFin_DATA!E62),IF($C$4="Current Exchange rate",IF(OtherFin_DATA!E62=0,0,OtherFin_DATA!E62/ECO!O28),IF($C$4="Constant Exchange rate",IF(OtherFin_DATA!E62=0,0,OtherFin_DATA!E62/ECO!O63))))</f>
        <v>0</v>
      </c>
      <c r="G66" s="74">
        <f>IF($C$4="National Currency",IF(OtherFin_DATA!F62=0,0,OtherFin_DATA!F62),IF($C$4="Current Exchange rate",IF(OtherFin_DATA!F62=0,0,OtherFin_DATA!F62/ECO!P28),IF($C$4="Constant Exchange rate",IF(OtherFin_DATA!F62=0,0,OtherFin_DATA!F62/ECO!P63))))</f>
        <v>0</v>
      </c>
      <c r="H66" s="74">
        <f>IF($C$4="National Currency",IF(OtherFin_DATA!G62=0,0,OtherFin_DATA!G62),IF($C$4="Current Exchange rate",IF(OtherFin_DATA!G62=0,0,OtherFin_DATA!G62/ECO!Q28),IF($C$4="Constant Exchange rate",IF(OtherFin_DATA!G62=0,0,OtherFin_DATA!G62/ECO!Q63))))</f>
        <v>0</v>
      </c>
      <c r="I66" s="74">
        <f>IF($C$4="National Currency",IF(OtherFin_DATA!H62=0,0,OtherFin_DATA!H62),IF($C$4="Current Exchange rate",IF(OtherFin_DATA!H62=0,0,OtherFin_DATA!H62/ECO!R28),IF($C$4="Constant Exchange rate",IF(OtherFin_DATA!H62=0,0,OtherFin_DATA!H62/ECO!R63))))</f>
        <v>0</v>
      </c>
      <c r="J66" s="74">
        <f>IF($C$4="National Currency",IF(OtherFin_DATA!I62=0,0,OtherFin_DATA!I62),IF($C$4="Current Exchange rate",IF(OtherFin_DATA!I62=0,0,OtherFin_DATA!I62/ECO!S28),IF($C$4="Constant Exchange rate",IF(OtherFin_DATA!I62=0,0,OtherFin_DATA!I62/ECO!S63))))</f>
        <v>0</v>
      </c>
      <c r="K66" s="74">
        <f>IF($C$4="National Currency",IF(OtherFin_DATA!J62=0,0,OtherFin_DATA!J62),IF($C$4="Current Exchange rate",IF(OtherFin_DATA!J62=0,0,OtherFin_DATA!J62/ECO!T28),IF($C$4="Constant Exchange rate",IF(OtherFin_DATA!J62=0,0,OtherFin_DATA!J62/ECO!T63))))</f>
        <v>0</v>
      </c>
      <c r="L66" s="74">
        <f>IF($C$4="National Currency",IF(OtherFin_DATA!K62=0,0,OtherFin_DATA!K62),IF($C$4="Current Exchange rate",IF(OtherFin_DATA!K62=0,0,OtherFin_DATA!K62/ECO!U28),IF($C$4="Constant Exchange rate",IF(OtherFin_DATA!K62=0,0,OtherFin_DATA!K62/ECO!U63))))</f>
        <v>0</v>
      </c>
      <c r="M66" s="74">
        <f>IF($C$4="National Currency",IF(OtherFin_DATA!L62=0,0,OtherFin_DATA!L62),IF($C$4="Current Exchange rate",IF(OtherFin_DATA!L62=0,0,OtherFin_DATA!L62/ECO!V28),IF($C$4="Constant Exchange rate",IF(OtherFin_DATA!L62=0,0,OtherFin_DATA!L62/ECO!V63))))</f>
        <v>0</v>
      </c>
      <c r="N66" s="74">
        <f>IF($C$4="National Currency",IF(OtherFin_DATA!M62=0,0,OtherFin_DATA!M62),IF($C$4="Current Exchange rate",IF(OtherFin_DATA!M62=0,0,OtherFin_DATA!M62/ECO!W28),IF($C$4="Constant Exchange rate",IF(OtherFin_DATA!M62=0,0,OtherFin_DATA!M62/ECO!W63))))</f>
        <v>0</v>
      </c>
      <c r="O66" s="74">
        <f>IF($C$4="National Currency",IF(OtherFin_DATA!N62=0,0,OtherFin_DATA!N62),IF($C$4="Current Exchange rate",IF(OtherFin_DATA!N62=0,0,OtherFin_DATA!N62/ECO!X28),IF($C$4="Constant Exchange rate",IF(OtherFin_DATA!N62=0,0,OtherFin_DATA!N62/ECO!X63))))</f>
        <v>0</v>
      </c>
      <c r="P66" s="210">
        <f>IF($C$4="National Currency",IF(OtherFin_DATA!O62=0,0,OtherFin_DATA!O62),IF($C$4="Current Exchange rate",IF(OtherFin_DATA!O62=0,0,OtherFin_DATA!O62/ECO!Y28),IF($C$4="Constant Exchange rate",IF(OtherFin_DATA!O62=0,0,OtherFin_DATA!O62/ECO!Y63))))</f>
        <v>0</v>
      </c>
      <c r="Q66" s="77">
        <f t="shared" si="7"/>
        <v>0</v>
      </c>
      <c r="R66" s="77" t="str">
        <f t="shared" si="8"/>
        <v>-</v>
      </c>
      <c r="S66" s="77" t="str">
        <f t="shared" si="9"/>
        <v>-</v>
      </c>
    </row>
    <row r="67" spans="3:22" ht="15" x14ac:dyDescent="0.25">
      <c r="C67" s="242"/>
      <c r="D67" s="243"/>
      <c r="E67" s="72" t="s">
        <v>19</v>
      </c>
      <c r="F67" s="74">
        <f>IF($C$4="National Currency",IF(OtherFin_DATA!E63=0,0,OtherFin_DATA!E63),IF($C$4="Current Exchange rate",IF(OtherFin_DATA!E63=0,0,OtherFin_DATA!E63/ECO!O29),IF($C$4="Constant Exchange rate",IF(OtherFin_DATA!E63=0,0,OtherFin_DATA!E63/ECO!O64))))</f>
        <v>0</v>
      </c>
      <c r="G67" s="74">
        <f>IF($C$4="National Currency",IF(OtherFin_DATA!F63=0,0,OtherFin_DATA!F63),IF($C$4="Current Exchange rate",IF(OtherFin_DATA!F63=0,0,OtherFin_DATA!F63/ECO!P29),IF($C$4="Constant Exchange rate",IF(OtherFin_DATA!F63=0,0,OtherFin_DATA!F63/ECO!P64))))</f>
        <v>0</v>
      </c>
      <c r="H67" s="74">
        <f>IF($C$4="National Currency",IF(OtherFin_DATA!G63=0,0,OtherFin_DATA!G63),IF($C$4="Current Exchange rate",IF(OtherFin_DATA!G63=0,0,OtherFin_DATA!G63/ECO!Q29),IF($C$4="Constant Exchange rate",IF(OtherFin_DATA!G63=0,0,OtherFin_DATA!G63/ECO!Q64))))</f>
        <v>0</v>
      </c>
      <c r="I67" s="74">
        <f>IF($C$4="National Currency",IF(OtherFin_DATA!H63=0,0,OtherFin_DATA!H63),IF($C$4="Current Exchange rate",IF(OtherFin_DATA!H63=0,0,OtherFin_DATA!H63/ECO!R29),IF($C$4="Constant Exchange rate",IF(OtherFin_DATA!H63=0,0,OtherFin_DATA!H63/ECO!R64))))</f>
        <v>0</v>
      </c>
      <c r="J67" s="74">
        <f>IF($C$4="National Currency",IF(OtherFin_DATA!I63=0,0,OtherFin_DATA!I63),IF($C$4="Current Exchange rate",IF(OtherFin_DATA!I63=0,0,OtherFin_DATA!I63/ECO!S29),IF($C$4="Constant Exchange rate",IF(OtherFin_DATA!I63=0,0,OtherFin_DATA!I63/ECO!S64))))</f>
        <v>0</v>
      </c>
      <c r="K67" s="74">
        <f>IF($C$4="National Currency",IF(OtherFin_DATA!J63=0,0,OtherFin_DATA!J63),IF($C$4="Current Exchange rate",IF(OtherFin_DATA!J63=0,0,OtherFin_DATA!J63/ECO!T29),IF($C$4="Constant Exchange rate",IF(OtherFin_DATA!J63=0,0,OtherFin_DATA!J63/ECO!T64))))</f>
        <v>0</v>
      </c>
      <c r="L67" s="74">
        <f>IF($C$4="National Currency",IF(OtherFin_DATA!K63=0,0,OtherFin_DATA!K63),IF($C$4="Current Exchange rate",IF(OtherFin_DATA!K63=0,0,OtherFin_DATA!K63/ECO!U29),IF($C$4="Constant Exchange rate",IF(OtherFin_DATA!K63=0,0,OtherFin_DATA!K63/ECO!U64))))</f>
        <v>0</v>
      </c>
      <c r="M67" s="74">
        <f>IF($C$4="National Currency",IF(OtherFin_DATA!L63=0,0,OtherFin_DATA!L63),IF($C$4="Current Exchange rate",IF(OtherFin_DATA!L63=0,0,OtherFin_DATA!L63/ECO!V29),IF($C$4="Constant Exchange rate",IF(OtherFin_DATA!L63=0,0,OtherFin_DATA!L63/ECO!V64))))</f>
        <v>0</v>
      </c>
      <c r="N67" s="74">
        <f>IF($C$4="National Currency",IF(OtherFin_DATA!M63=0,0,OtherFin_DATA!M63),IF($C$4="Current Exchange rate",IF(OtherFin_DATA!M63=0,0,OtherFin_DATA!M63/ECO!W29),IF($C$4="Constant Exchange rate",IF(OtherFin_DATA!M63=0,0,OtherFin_DATA!M63/ECO!W64))))</f>
        <v>0</v>
      </c>
      <c r="O67" s="74">
        <f>IF($C$4="National Currency",IF(OtherFin_DATA!N63=0,0,OtherFin_DATA!N63),IF($C$4="Current Exchange rate",IF(OtherFin_DATA!N63=0,0,OtherFin_DATA!N63/ECO!X29),IF($C$4="Constant Exchange rate",IF(OtherFin_DATA!N63=0,0,OtherFin_DATA!N63/ECO!X64))))</f>
        <v>0</v>
      </c>
      <c r="P67" s="210">
        <f>IF($C$4="National Currency",IF(OtherFin_DATA!O63=0,0,OtherFin_DATA!O63),IF($C$4="Current Exchange rate",IF(OtherFin_DATA!O63=0,0,OtherFin_DATA!O63/ECO!Y29),IF($C$4="Constant Exchange rate",IF(OtherFin_DATA!O63=0,0,OtherFin_DATA!O63/ECO!Y64))))</f>
        <v>0</v>
      </c>
      <c r="Q67" s="77">
        <f t="shared" si="7"/>
        <v>0</v>
      </c>
      <c r="R67" s="77" t="str">
        <f t="shared" si="8"/>
        <v>-</v>
      </c>
      <c r="S67" s="77" t="str">
        <f t="shared" si="9"/>
        <v>-</v>
      </c>
    </row>
    <row r="68" spans="3:22" ht="15" x14ac:dyDescent="0.25">
      <c r="C68" s="242"/>
      <c r="D68" s="243"/>
      <c r="E68" s="72" t="s">
        <v>20</v>
      </c>
      <c r="F68" s="74">
        <f>IF($C$4="National Currency",IF(OtherFin_DATA!E64=0,0,OtherFin_DATA!E64),IF($C$4="Current Exchange rate",IF(OtherFin_DATA!E64=0,0,OtherFin_DATA!E64/ECO!O30),IF($C$4="Constant Exchange rate",IF(OtherFin_DATA!E64=0,0,OtherFin_DATA!E64/ECO!O65))))</f>
        <v>8.8645418326693228</v>
      </c>
      <c r="G68" s="74">
        <f>IF($C$4="National Currency",IF(OtherFin_DATA!F64=0,0,OtherFin_DATA!F64),IF($C$4="Current Exchange rate",IF(OtherFin_DATA!F64=0,0,OtherFin_DATA!F64/ECO!P30),IF($C$4="Constant Exchange rate",IF(OtherFin_DATA!F64=0,0,OtherFin_DATA!F64/ECO!P65))))</f>
        <v>8.0677290836653395</v>
      </c>
      <c r="H68" s="74">
        <f>IF($C$4="National Currency",IF(OtherFin_DATA!G64=0,0,OtherFin_DATA!G64),IF($C$4="Current Exchange rate",IF(OtherFin_DATA!G64=0,0,OtherFin_DATA!G64/ECO!Q30),IF($C$4="Constant Exchange rate",IF(OtherFin_DATA!G64=0,0,OtherFin_DATA!G64/ECO!Q65))))</f>
        <v>9.5617529880478092</v>
      </c>
      <c r="I68" s="74">
        <f>IF($C$4="National Currency",IF(OtherFin_DATA!H64=0,0,OtherFin_DATA!H64),IF($C$4="Current Exchange rate",IF(OtherFin_DATA!H64=0,0,OtherFin_DATA!H64/ECO!R30),IF($C$4="Constant Exchange rate",IF(OtherFin_DATA!H64=0,0,OtherFin_DATA!H64/ECO!R65))))</f>
        <v>13.318155947638019</v>
      </c>
      <c r="J68" s="74">
        <f>IF($C$4="National Currency",IF(OtherFin_DATA!I64=0,0,OtherFin_DATA!I64),IF($C$4="Current Exchange rate",IF(OtherFin_DATA!I64=0,0,OtherFin_DATA!I64/ECO!S30),IF($C$4="Constant Exchange rate",IF(OtherFin_DATA!I64=0,0,OtherFin_DATA!I64/ECO!S65))))</f>
        <v>20.147979510529311</v>
      </c>
      <c r="K68" s="74">
        <f>IF($C$4="National Currency",IF(OtherFin_DATA!J64=0,0,OtherFin_DATA!J64),IF($C$4="Current Exchange rate",IF(OtherFin_DATA!J64=0,0,OtherFin_DATA!J64/ECO!T30),IF($C$4="Constant Exchange rate",IF(OtherFin_DATA!J64=0,0,OtherFin_DATA!J64/ECO!T65))))</f>
        <v>24.672737620944794</v>
      </c>
      <c r="L68" s="74">
        <f>IF($C$4="National Currency",IF(OtherFin_DATA!K64=0,0,OtherFin_DATA!K64),IF($C$4="Current Exchange rate",IF(OtherFin_DATA!K64=0,0,OtherFin_DATA!K64/ECO!U30),IF($C$4="Constant Exchange rate",IF(OtherFin_DATA!K64=0,0,OtherFin_DATA!K64/ECO!U65))))</f>
        <v>20.389869095048379</v>
      </c>
      <c r="M68" s="74">
        <f>IF($C$4="National Currency",IF(OtherFin_DATA!L64=0,0,OtherFin_DATA!L64),IF($C$4="Current Exchange rate",IF(OtherFin_DATA!L64=0,0,OtherFin_DATA!L64/ECO!V30),IF($C$4="Constant Exchange rate",IF(OtherFin_DATA!L64=0,0,OtherFin_DATA!L64/ECO!V65))))</f>
        <v>14.911781445645989</v>
      </c>
      <c r="N68" s="74">
        <f>IF($C$4="National Currency",IF(OtherFin_DATA!M64=0,0,OtherFin_DATA!M64),IF($C$4="Current Exchange rate",IF(OtherFin_DATA!M64=0,0,OtherFin_DATA!M64/ECO!W30),IF($C$4="Constant Exchange rate",IF(OtherFin_DATA!M64=0,0,OtherFin_DATA!M64/ECO!W65))))</f>
        <v>19.180421172453045</v>
      </c>
      <c r="O68" s="74">
        <f>IF($C$4="National Currency",IF(OtherFin_DATA!N64=0,0,OtherFin_DATA!N64),IF($C$4="Current Exchange rate",IF(OtherFin_DATA!N64=0,0,OtherFin_DATA!N64/ECO!X30),IF($C$4="Constant Exchange rate",IF(OtherFin_DATA!N64=0,0,OtherFin_DATA!N64/ECO!X65))))</f>
        <v>30.990324416619242</v>
      </c>
      <c r="P68" s="210">
        <f>IF($C$4="National Currency",IF(OtherFin_DATA!O64=0,0,OtherFin_DATA!O64),IF($C$4="Current Exchange rate",IF(OtherFin_DATA!O64=0,0,OtherFin_DATA!O64/ECO!Y30),IF($C$4="Constant Exchange rate",IF(OtherFin_DATA!O64=0,0,OtherFin_DATA!O64/ECO!Y65))))</f>
        <v>0</v>
      </c>
      <c r="Q68" s="77">
        <f t="shared" si="7"/>
        <v>5.4588753307404126E-5</v>
      </c>
      <c r="R68" s="77">
        <f t="shared" si="8"/>
        <v>0.61572700296735938</v>
      </c>
      <c r="S68" s="77">
        <f t="shared" si="9"/>
        <v>2.4959871589085076</v>
      </c>
    </row>
    <row r="69" spans="3:22" ht="15" x14ac:dyDescent="0.25">
      <c r="C69" s="242"/>
      <c r="D69" s="243"/>
      <c r="E69" s="72" t="s">
        <v>21</v>
      </c>
      <c r="F69" s="74">
        <f>IF($C$4="National Currency",IF(OtherFin_DATA!E65=0,0,OtherFin_DATA!E65),IF($C$4="Current Exchange rate",IF(OtherFin_DATA!E65=0,0,OtherFin_DATA!E65/ECO!O31),IF($C$4="Constant Exchange rate",IF(OtherFin_DATA!E65=0,0,OtherFin_DATA!E65/ECO!O66))))</f>
        <v>368.04099697181459</v>
      </c>
      <c r="G69" s="74">
        <f>IF($C$4="National Currency",IF(OtherFin_DATA!F65=0,0,OtherFin_DATA!F65),IF($C$4="Current Exchange rate",IF(OtherFin_DATA!F65=0,0,OtherFin_DATA!F65/ECO!P31),IF($C$4="Constant Exchange rate",IF(OtherFin_DATA!F65=0,0,OtherFin_DATA!F65/ECO!P66))))</f>
        <v>496.15653389238292</v>
      </c>
      <c r="H69" s="74">
        <f>IF($C$4="National Currency",IF(OtherFin_DATA!G65=0,0,OtherFin_DATA!G65),IF($C$4="Current Exchange rate",IF(OtherFin_DATA!G65=0,0,OtherFin_DATA!G65/ECO!Q31),IF($C$4="Constant Exchange rate",IF(OtherFin_DATA!G65=0,0,OtherFin_DATA!G65/ECO!Q66))))</f>
        <v>455.39249941765661</v>
      </c>
      <c r="I69" s="74">
        <f>IF($C$4="National Currency",IF(OtherFin_DATA!H65=0,0,OtherFin_DATA!H65),IF($C$4="Current Exchange rate",IF(OtherFin_DATA!H65=0,0,OtherFin_DATA!H65/ECO!R31),IF($C$4="Constant Exchange rate",IF(OtherFin_DATA!H65=0,0,OtherFin_DATA!H65/ECO!R66))))</f>
        <v>551.29280223619844</v>
      </c>
      <c r="J69" s="74">
        <f>IF($C$4="National Currency",IF(OtherFin_DATA!I65=0,0,OtherFin_DATA!I65),IF($C$4="Current Exchange rate",IF(OtherFin_DATA!I65=0,0,OtherFin_DATA!I65/ECO!S31),IF($C$4="Constant Exchange rate",IF(OtherFin_DATA!I65=0,0,OtherFin_DATA!I65/ECO!S66))))</f>
        <v>84.03</v>
      </c>
      <c r="K69" s="74">
        <f>IF($C$4="National Currency",IF(OtherFin_DATA!J65=0,0,OtherFin_DATA!J65),IF($C$4="Current Exchange rate",IF(OtherFin_DATA!J65=0,0,OtherFin_DATA!J65/ECO!T31),IF($C$4="Constant Exchange rate",IF(OtherFin_DATA!J65=0,0,OtherFin_DATA!J65/ECO!T66))))</f>
        <v>0</v>
      </c>
      <c r="L69" s="74">
        <f>IF($C$4="National Currency",IF(OtherFin_DATA!K65=0,0,OtherFin_DATA!K65),IF($C$4="Current Exchange rate",IF(OtherFin_DATA!K65=0,0,OtherFin_DATA!K65/ECO!U31),IF($C$4="Constant Exchange rate",IF(OtherFin_DATA!K65=0,0,OtherFin_DATA!K65/ECO!U66))))</f>
        <v>0</v>
      </c>
      <c r="M69" s="74">
        <f>IF($C$4="National Currency",IF(OtherFin_DATA!L65=0,0,OtherFin_DATA!L65),IF($C$4="Current Exchange rate",IF(OtherFin_DATA!L65=0,0,OtherFin_DATA!L65/ECO!V31),IF($C$4="Constant Exchange rate",IF(OtherFin_DATA!L65=0,0,OtherFin_DATA!L65/ECO!V66))))</f>
        <v>0</v>
      </c>
      <c r="N69" s="74">
        <f>IF($C$4="National Currency",IF(OtherFin_DATA!M65=0,0,OtherFin_DATA!M65),IF($C$4="Current Exchange rate",IF(OtherFin_DATA!M65=0,0,OtherFin_DATA!M65/ECO!W31),IF($C$4="Constant Exchange rate",IF(OtherFin_DATA!M65=0,0,OtherFin_DATA!M65/ECO!W66))))</f>
        <v>0</v>
      </c>
      <c r="O69" s="74">
        <f>IF($C$4="National Currency",IF(OtherFin_DATA!N65=0,0,OtherFin_DATA!N65),IF($C$4="Current Exchange rate",IF(OtherFin_DATA!N65=0,0,OtherFin_DATA!N65/ECO!X31),IF($C$4="Constant Exchange rate",IF(OtherFin_DATA!N65=0,0,OtherFin_DATA!N65/ECO!X66))))</f>
        <v>0</v>
      </c>
      <c r="P69" s="210">
        <f>IF($C$4="National Currency",IF(OtherFin_DATA!O65=0,0,OtherFin_DATA!O65),IF($C$4="Current Exchange rate",IF(OtherFin_DATA!O65=0,0,OtherFin_DATA!O65/ECO!Y31),IF($C$4="Constant Exchange rate",IF(OtherFin_DATA!O65=0,0,OtherFin_DATA!O65/ECO!Y66))))</f>
        <v>0</v>
      </c>
      <c r="Q69" s="77">
        <f t="shared" si="7"/>
        <v>0</v>
      </c>
      <c r="R69" s="77" t="str">
        <f t="shared" si="8"/>
        <v>-</v>
      </c>
      <c r="S69" s="77" t="str">
        <f t="shared" si="9"/>
        <v>-</v>
      </c>
    </row>
    <row r="70" spans="3:22" ht="15" x14ac:dyDescent="0.25">
      <c r="C70" s="242"/>
      <c r="D70" s="243"/>
      <c r="E70" s="72" t="s">
        <v>22</v>
      </c>
      <c r="F70" s="74">
        <f>IF($C$4="National Currency",IF(OtherFin_DATA!E66=0,0,OtherFin_DATA!E66),IF($C$4="Current Exchange rate",IF(OtherFin_DATA!E66=0,0,OtherFin_DATA!E66/ECO!O32),IF($C$4="Constant Exchange rate",IF(OtherFin_DATA!E66=0,0,OtherFin_DATA!E66/ECO!O67))))</f>
        <v>26656</v>
      </c>
      <c r="G70" s="74">
        <f>IF($C$4="National Currency",IF(OtherFin_DATA!F66=0,0,OtherFin_DATA!F66),IF($C$4="Current Exchange rate",IF(OtherFin_DATA!F66=0,0,OtherFin_DATA!F66/ECO!P32),IF($C$4="Constant Exchange rate",IF(OtherFin_DATA!F66=0,0,OtherFin_DATA!F66/ECO!P67))))</f>
        <v>37051</v>
      </c>
      <c r="H70" s="74">
        <f>IF($C$4="National Currency",IF(OtherFin_DATA!G66=0,0,OtherFin_DATA!G66),IF($C$4="Current Exchange rate",IF(OtherFin_DATA!G66=0,0,OtherFin_DATA!G66/ECO!Q32),IF($C$4="Constant Exchange rate",IF(OtherFin_DATA!G66=0,0,OtherFin_DATA!G66/ECO!Q67))))</f>
        <v>30604</v>
      </c>
      <c r="I70" s="74">
        <f>IF($C$4="National Currency",IF(OtherFin_DATA!H66=0,0,OtherFin_DATA!H66),IF($C$4="Current Exchange rate",IF(OtherFin_DATA!H66=0,0,OtherFin_DATA!H66/ECO!R32),IF($C$4="Constant Exchange rate",IF(OtherFin_DATA!H66=0,0,OtherFin_DATA!H66/ECO!R67))))</f>
        <v>27528</v>
      </c>
      <c r="J70" s="74">
        <f>IF($C$4="National Currency",IF(OtherFin_DATA!I66=0,0,OtherFin_DATA!I66),IF($C$4="Current Exchange rate",IF(OtherFin_DATA!I66=0,0,OtherFin_DATA!I66/ECO!S32),IF($C$4="Constant Exchange rate",IF(OtherFin_DATA!I66=0,0,OtherFin_DATA!I66/ECO!S67))))</f>
        <v>21536</v>
      </c>
      <c r="K70" s="74">
        <f>IF($C$4="National Currency",IF(OtherFin_DATA!J66=0,0,OtherFin_DATA!J66),IF($C$4="Current Exchange rate",IF(OtherFin_DATA!J66=0,0,OtherFin_DATA!J66/ECO!T32),IF($C$4="Constant Exchange rate",IF(OtherFin_DATA!J66=0,0,OtherFin_DATA!J66/ECO!T67))))</f>
        <v>34009</v>
      </c>
      <c r="L70" s="74">
        <f>IF($C$4="National Currency",IF(OtherFin_DATA!K66=0,0,OtherFin_DATA!K66),IF($C$4="Current Exchange rate",IF(OtherFin_DATA!K66=0,0,OtherFin_DATA!K66/ECO!U32),IF($C$4="Constant Exchange rate",IF(OtherFin_DATA!K66=0,0,OtherFin_DATA!K66/ECO!U67))))</f>
        <v>34411</v>
      </c>
      <c r="M70" s="74">
        <f>IF($C$4="National Currency",IF(OtherFin_DATA!L66=0,0,OtherFin_DATA!L66),IF($C$4="Current Exchange rate",IF(OtherFin_DATA!L66=0,0,OtherFin_DATA!L66/ECO!V32),IF($C$4="Constant Exchange rate",IF(OtherFin_DATA!L66=0,0,OtherFin_DATA!L66/ECO!V67))))</f>
        <v>32151</v>
      </c>
      <c r="N70" s="74">
        <f>IF($C$4="National Currency",IF(OtherFin_DATA!M66=0,0,OtherFin_DATA!M66),IF($C$4="Current Exchange rate",IF(OtherFin_DATA!M66=0,0,OtherFin_DATA!M66/ECO!W32),IF($C$4="Constant Exchange rate",IF(OtherFin_DATA!M66=0,0,OtherFin_DATA!M66/ECO!W67))))</f>
        <v>36864</v>
      </c>
      <c r="O70" s="74">
        <f>IF($C$4="National Currency",IF(OtherFin_DATA!N66=0,0,OtherFin_DATA!N66),IF($C$4="Current Exchange rate",IF(OtherFin_DATA!N66=0,0,OtherFin_DATA!N66/ECO!X32),IF($C$4="Constant Exchange rate",IF(OtherFin_DATA!N66=0,0,OtherFin_DATA!N66/ECO!X67))))</f>
        <v>21838</v>
      </c>
      <c r="P70" s="210">
        <f>IF($C$4="National Currency",IF(OtherFin_DATA!O66=0,0,OtherFin_DATA!O66),IF($C$4="Current Exchange rate",IF(OtherFin_DATA!O66=0,0,OtherFin_DATA!O66/ECO!Y32),IF($C$4="Constant Exchange rate",IF(OtherFin_DATA!O66=0,0,OtherFin_DATA!O66/ECO!Y67))))</f>
        <v>47780</v>
      </c>
      <c r="Q70" s="77">
        <f t="shared" si="7"/>
        <v>3.8467141508457287E-2</v>
      </c>
      <c r="R70" s="77">
        <f t="shared" si="8"/>
        <v>-0.40760633680555558</v>
      </c>
      <c r="S70" s="77">
        <f t="shared" si="9"/>
        <v>-0.18074729891956787</v>
      </c>
    </row>
    <row r="71" spans="3:22" ht="15" x14ac:dyDescent="0.25">
      <c r="C71" s="242"/>
      <c r="D71" s="243"/>
      <c r="E71" s="72" t="s">
        <v>23</v>
      </c>
      <c r="F71" s="74">
        <f>IF($C$4="National Currency",IF(OtherFin_DATA!E67=0,0,OtherFin_DATA!E67),IF($C$4="Current Exchange rate",IF(OtherFin_DATA!E67=0,0,OtherFin_DATA!E67/ECO!O33),IF($C$4="Constant Exchange rate",IF(OtherFin_DATA!E67=0,0,OtherFin_DATA!E67/ECO!O68))))</f>
        <v>7178.6109267861093</v>
      </c>
      <c r="G71" s="74">
        <f>IF($C$4="National Currency",IF(OtherFin_DATA!F67=0,0,OtherFin_DATA!F67),IF($C$4="Current Exchange rate",IF(OtherFin_DATA!F67=0,0,OtherFin_DATA!F67/ECO!P33),IF($C$4="Constant Exchange rate",IF(OtherFin_DATA!F67=0,0,OtherFin_DATA!F67/ECO!P68))))</f>
        <v>8760.1194426011953</v>
      </c>
      <c r="H71" s="74">
        <f>IF($C$4="National Currency",IF(OtherFin_DATA!G67=0,0,OtherFin_DATA!G67),IF($C$4="Current Exchange rate",IF(OtherFin_DATA!G67=0,0,OtherFin_DATA!G67/ECO!Q33),IF($C$4="Constant Exchange rate",IF(OtherFin_DATA!G67=0,0,OtherFin_DATA!G67/ECO!Q68))))</f>
        <v>9049.1041804910419</v>
      </c>
      <c r="I71" s="74">
        <f>IF($C$4="National Currency",IF(OtherFin_DATA!H67=0,0,OtherFin_DATA!H67),IF($C$4="Current Exchange rate",IF(OtherFin_DATA!H67=0,0,OtherFin_DATA!H67/ECO!R33),IF($C$4="Constant Exchange rate",IF(OtherFin_DATA!H67=0,0,OtherFin_DATA!H67/ECO!R68))))</f>
        <v>10438.730369387304</v>
      </c>
      <c r="J71" s="74">
        <f>IF($C$4="National Currency",IF(OtherFin_DATA!I67=0,0,OtherFin_DATA!I67),IF($C$4="Current Exchange rate",IF(OtherFin_DATA!I67=0,0,OtherFin_DATA!I67/ECO!S33),IF($C$4="Constant Exchange rate",IF(OtherFin_DATA!I67=0,0,OtherFin_DATA!I67/ECO!S68))))</f>
        <v>5941.0528644105289</v>
      </c>
      <c r="K71" s="74">
        <f>IF($C$4="National Currency",IF(OtherFin_DATA!J67=0,0,OtherFin_DATA!J67),IF($C$4="Current Exchange rate",IF(OtherFin_DATA!J67=0,0,OtherFin_DATA!J67/ECO!T33),IF($C$4="Constant Exchange rate",IF(OtherFin_DATA!J67=0,0,OtherFin_DATA!J67/ECO!T68))))</f>
        <v>4889.8473788984738</v>
      </c>
      <c r="L71" s="74">
        <f>IF($C$4="National Currency",IF(OtherFin_DATA!K67=0,0,OtherFin_DATA!K67),IF($C$4="Current Exchange rate",IF(OtherFin_DATA!K67=0,0,OtherFin_DATA!K67/ECO!U33),IF($C$4="Constant Exchange rate",IF(OtherFin_DATA!K67=0,0,OtherFin_DATA!K67/ECO!U68))))</f>
        <v>5564.9192656491932</v>
      </c>
      <c r="M71" s="74">
        <f>IF($C$4="National Currency",IF(OtherFin_DATA!L67=0,0,OtherFin_DATA!L67),IF($C$4="Current Exchange rate",IF(OtherFin_DATA!L67=0,0,OtherFin_DATA!L67/ECO!V33),IF($C$4="Constant Exchange rate",IF(OtherFin_DATA!L67=0,0,OtherFin_DATA!L67/ECO!V68))))</f>
        <v>5969.1439946914397</v>
      </c>
      <c r="N71" s="74">
        <f>IF($C$4="National Currency",IF(OtherFin_DATA!M67=0,0,OtherFin_DATA!M67),IF($C$4="Current Exchange rate",IF(OtherFin_DATA!M67=0,0,OtherFin_DATA!M67/ECO!W33),IF($C$4="Constant Exchange rate",IF(OtherFin_DATA!M67=0,0,OtherFin_DATA!M67/ECO!W68))))</f>
        <v>5858.9913735899136</v>
      </c>
      <c r="O71" s="74">
        <f>IF($C$4="National Currency",IF(OtherFin_DATA!N67=0,0,OtherFin_DATA!N67),IF($C$4="Current Exchange rate",IF(OtherFin_DATA!N67=0,0,OtherFin_DATA!N67/ECO!X33),IF($C$4="Constant Exchange rate",IF(OtherFin_DATA!N67=0,0,OtherFin_DATA!N67/ECO!X68))))</f>
        <v>6510.5065251050655</v>
      </c>
      <c r="P71" s="210">
        <f>IF($C$4="National Currency",IF(OtherFin_DATA!O67=0,0,OtherFin_DATA!O67),IF($C$4="Current Exchange rate",IF(OtherFin_DATA!O67=0,0,OtherFin_DATA!O67/ECO!Y33),IF($C$4="Constant Exchange rate",IF(OtherFin_DATA!O67=0,0,OtherFin_DATA!O67/ECO!Y68))))</f>
        <v>10185.799601857996</v>
      </c>
      <c r="Q71" s="77">
        <f t="shared" si="7"/>
        <v>1.1468109524358965E-2</v>
      </c>
      <c r="R71" s="77">
        <f t="shared" si="8"/>
        <v>0.11119919965267955</v>
      </c>
      <c r="S71" s="77">
        <f t="shared" si="9"/>
        <v>-9.3068757799380619E-2</v>
      </c>
    </row>
    <row r="72" spans="3:22" ht="15" x14ac:dyDescent="0.25">
      <c r="C72" s="242"/>
      <c r="D72" s="243"/>
      <c r="E72" s="72" t="s">
        <v>24</v>
      </c>
      <c r="F72" s="74">
        <f>IF($C$4="National Currency",IF(OtherFin_DATA!E68=0,0,OtherFin_DATA!E68),IF($C$4="Current Exchange rate",IF(OtherFin_DATA!E68=0,0,OtherFin_DATA!E68/ECO!O34),IF($C$4="Constant Exchange rate",IF(OtherFin_DATA!E68=0,0,OtherFin_DATA!E68/ECO!O69))))</f>
        <v>1450.6692876532809</v>
      </c>
      <c r="G72" s="74">
        <f>IF($C$4="National Currency",IF(OtherFin_DATA!F68=0,0,OtherFin_DATA!F68),IF($C$4="Current Exchange rate",IF(OtherFin_DATA!F68=0,0,OtherFin_DATA!F68/ECO!P34),IF($C$4="Constant Exchange rate",IF(OtherFin_DATA!F68=0,0,OtherFin_DATA!F68/ECO!P69))))</f>
        <v>1738.2757652344847</v>
      </c>
      <c r="H72" s="74">
        <f>IF($C$4="National Currency",IF(OtherFin_DATA!G68=0,0,OtherFin_DATA!G68),IF($C$4="Current Exchange rate",IF(OtherFin_DATA!G68=0,0,OtherFin_DATA!G68/ECO!Q34),IF($C$4="Constant Exchange rate",IF(OtherFin_DATA!G68=0,0,OtherFin_DATA!G68/ECO!Q69))))</f>
        <v>1974.1645605167087</v>
      </c>
      <c r="I72" s="74">
        <f>IF($C$4="National Currency",IF(OtherFin_DATA!H68=0,0,OtherFin_DATA!H68),IF($C$4="Current Exchange rate",IF(OtherFin_DATA!H68=0,0,OtherFin_DATA!H68/ECO!R34),IF($C$4="Constant Exchange rate",IF(OtherFin_DATA!H68=0,0,OtherFin_DATA!H68/ECO!R69))))</f>
        <v>2438.219601235608</v>
      </c>
      <c r="J72" s="74">
        <f>IF($C$4="National Currency",IF(OtherFin_DATA!I68=0,0,OtherFin_DATA!I68),IF($C$4="Current Exchange rate",IF(OtherFin_DATA!I68=0,0,OtherFin_DATA!I68/ECO!S34),IF($C$4="Constant Exchange rate",IF(OtherFin_DATA!I68=0,0,OtherFin_DATA!I68/ECO!S69))))</f>
        <v>4545.773659084527</v>
      </c>
      <c r="K72" s="74">
        <f>IF($C$4="National Currency",IF(OtherFin_DATA!J68=0,0,OtherFin_DATA!J68),IF($C$4="Current Exchange rate",IF(OtherFin_DATA!J68=0,0,OtherFin_DATA!J68/ECO!T34),IF($C$4="Constant Exchange rate",IF(OtherFin_DATA!J68=0,0,OtherFin_DATA!J68/ECO!T69))))</f>
        <v>6530.9370027145933</v>
      </c>
      <c r="L72" s="74">
        <f>IF($C$4="National Currency",IF(OtherFin_DATA!K68=0,0,OtherFin_DATA!K68),IF($C$4="Current Exchange rate",IF(OtherFin_DATA!K68=0,0,OtherFin_DATA!K68/ECO!U34),IF($C$4="Constant Exchange rate",IF(OtherFin_DATA!K68=0,0,OtherFin_DATA!K68/ECO!U69))))</f>
        <v>5280.3519610596277</v>
      </c>
      <c r="M72" s="74">
        <f>IF($C$4="National Currency",IF(OtherFin_DATA!L68=0,0,OtherFin_DATA!L68),IF($C$4="Current Exchange rate",IF(OtherFin_DATA!L68=0,0,OtherFin_DATA!L68/ECO!V34),IF($C$4="Constant Exchange rate",IF(OtherFin_DATA!L68=0,0,OtherFin_DATA!L68/ECO!V69))))</f>
        <v>6115.791444350838</v>
      </c>
      <c r="N72" s="74">
        <f>IF($C$4="National Currency",IF(OtherFin_DATA!M68=0,0,OtherFin_DATA!M68),IF($C$4="Current Exchange rate",IF(OtherFin_DATA!M68=0,0,OtherFin_DATA!M68/ECO!W34),IF($C$4="Constant Exchange rate",IF(OtherFin_DATA!M68=0,0,OtherFin_DATA!M68/ECO!W69))))</f>
        <v>6083.7311616587103</v>
      </c>
      <c r="O72" s="208">
        <f>IF($C$4="National Currency",IF(OtherFin_DATA!N68=0,0,OtherFin_DATA!N68),IF($C$4="Current Exchange rate",IF(OtherFin_DATA!N68=0,0,OtherFin_DATA!N68/ECO!X34),IF($C$4="Constant Exchange rate",IF(OtherFin_DATA!N68=0,0,OtherFin_DATA!N68/ECO!X69))))</f>
        <v>6083.7311616587103</v>
      </c>
      <c r="P72" s="210">
        <f>IF($C$4="National Currency",IF(OtherFin_DATA!O68=0,0,OtherFin_DATA!O68),IF($C$4="Current Exchange rate",IF(OtherFin_DATA!O68=0,0,OtherFin_DATA!O68/ECO!Y34),IF($C$4="Constant Exchange rate",IF(OtherFin_DATA!O68=0,0,OtherFin_DATA!O68/ECO!Y69))))</f>
        <v>0</v>
      </c>
      <c r="Q72" s="77">
        <f t="shared" si="7"/>
        <v>1.0716354404933457E-2</v>
      </c>
      <c r="R72" s="77">
        <f t="shared" si="8"/>
        <v>0</v>
      </c>
      <c r="S72" s="77">
        <f t="shared" si="9"/>
        <v>3.1937409259557992</v>
      </c>
    </row>
    <row r="73" spans="3:22" ht="15" x14ac:dyDescent="0.25">
      <c r="C73" s="242"/>
      <c r="D73" s="243"/>
      <c r="E73" s="72" t="s">
        <v>25</v>
      </c>
      <c r="F73" s="74">
        <f>IF($C$4="National Currency",IF(OtherFin_DATA!E69=0,0,OtherFin_DATA!E69),IF($C$4="Current Exchange rate",IF(OtherFin_DATA!E69=0,0,OtherFin_DATA!E69/ECO!O35),IF($C$4="Constant Exchange rate",IF(OtherFin_DATA!E69=0,0,OtherFin_DATA!E69/ECO!O70))))</f>
        <v>6990.6338363794057</v>
      </c>
      <c r="G73" s="74">
        <f>IF($C$4="National Currency",IF(OtherFin_DATA!F69=0,0,OtherFin_DATA!F69),IF($C$4="Current Exchange rate",IF(OtherFin_DATA!F69=0,0,OtherFin_DATA!F69/ECO!P35),IF($C$4="Constant Exchange rate",IF(OtherFin_DATA!F69=0,0,OtherFin_DATA!F69/ECO!P70))))</f>
        <v>9719.977994348621</v>
      </c>
      <c r="H73" s="74">
        <f>IF($C$4="National Currency",IF(OtherFin_DATA!G69=0,0,OtherFin_DATA!G69),IF($C$4="Current Exchange rate",IF(OtherFin_DATA!G69=0,0,OtherFin_DATA!G69/ECO!Q35),IF($C$4="Constant Exchange rate",IF(OtherFin_DATA!G69=0,0,OtherFin_DATA!G69/ECO!Q70))))</f>
        <v>9166.5381852090377</v>
      </c>
      <c r="I73" s="74">
        <f>IF($C$4="National Currency",IF(OtherFin_DATA!H69=0,0,OtherFin_DATA!H69),IF($C$4="Current Exchange rate",IF(OtherFin_DATA!H69=0,0,OtherFin_DATA!H69/ECO!R35),IF($C$4="Constant Exchange rate",IF(OtherFin_DATA!H69=0,0,OtherFin_DATA!H69/ECO!R70))))</f>
        <v>9761.8803106153737</v>
      </c>
      <c r="J73" s="74">
        <f>IF($C$4="National Currency",IF(OtherFin_DATA!I69=0,0,OtherFin_DATA!I69),IF($C$4="Current Exchange rate",IF(OtherFin_DATA!I69=0,0,OtherFin_DATA!I69/ECO!S35),IF($C$4="Constant Exchange rate",IF(OtherFin_DATA!I69=0,0,OtherFin_DATA!I69/ECO!S70))))</f>
        <v>4184.9832345848336</v>
      </c>
      <c r="K73" s="74">
        <f>IF($C$4="National Currency",IF(OtherFin_DATA!J69=0,0,OtherFin_DATA!J69),IF($C$4="Current Exchange rate",IF(OtherFin_DATA!J69=0,0,OtherFin_DATA!J69/ECO!T35),IF($C$4="Constant Exchange rate",IF(OtherFin_DATA!J69=0,0,OtherFin_DATA!J69/ECO!T70))))</f>
        <v>4119.8124663685603</v>
      </c>
      <c r="L73" s="74">
        <f>IF($C$4="National Currency",IF(OtherFin_DATA!K69=0,0,OtherFin_DATA!K69),IF($C$4="Current Exchange rate",IF(OtherFin_DATA!K69=0,0,OtherFin_DATA!K69/ECO!U35),IF($C$4="Constant Exchange rate",IF(OtherFin_DATA!K69=0,0,OtherFin_DATA!K69/ECO!U70))))</f>
        <v>3863.9832624084079</v>
      </c>
      <c r="M73" s="74">
        <f>IF($C$4="National Currency",IF(OtherFin_DATA!L69=0,0,OtherFin_DATA!L69),IF($C$4="Current Exchange rate",IF(OtherFin_DATA!L69=0,0,OtherFin_DATA!L69/ECO!V35),IF($C$4="Constant Exchange rate",IF(OtherFin_DATA!L69=0,0,OtherFin_DATA!L69/ECO!V70))))</f>
        <v>5985.1675582291564</v>
      </c>
      <c r="N73" s="74">
        <f>IF($C$4="National Currency",IF(OtherFin_DATA!M69=0,0,OtherFin_DATA!M69),IF($C$4="Current Exchange rate",IF(OtherFin_DATA!M69=0,0,OtherFin_DATA!M69/ECO!W35),IF($C$4="Constant Exchange rate",IF(OtherFin_DATA!M69=0,0,OtherFin_DATA!M69/ECO!W70))))</f>
        <v>3956.0250863477067</v>
      </c>
      <c r="O73" s="74">
        <f>IF($C$4="National Currency",IF(OtherFin_DATA!N69=0,0,OtherFin_DATA!N69),IF($C$4="Current Exchange rate",IF(OtherFin_DATA!N69=0,0,OtherFin_DATA!N69/ECO!X35),IF($C$4="Constant Exchange rate",IF(OtherFin_DATA!N69=0,0,OtherFin_DATA!N69/ECO!X70))))</f>
        <v>2875.0953187277401</v>
      </c>
      <c r="P73" s="210">
        <f>IF($C$4="National Currency",IF(OtherFin_DATA!O69=0,0,OtherFin_DATA!O69),IF($C$4="Current Exchange rate",IF(OtherFin_DATA!O69=0,0,OtherFin_DATA!O69/ECO!Y35),IF($C$4="Constant Exchange rate",IF(OtherFin_DATA!O69=0,0,OtherFin_DATA!O69/ECO!Y70))))</f>
        <v>3001.1648879397358</v>
      </c>
      <c r="Q73" s="77">
        <f t="shared" si="7"/>
        <v>5.0644151696951677E-3</v>
      </c>
      <c r="R73" s="77">
        <f t="shared" si="8"/>
        <v>-0.27323632788635976</v>
      </c>
      <c r="S73" s="77">
        <f t="shared" si="9"/>
        <v>-0.58872179747626263</v>
      </c>
    </row>
    <row r="74" spans="3:22" ht="15" x14ac:dyDescent="0.25">
      <c r="C74" s="242"/>
      <c r="D74" s="243"/>
      <c r="E74" s="72" t="s">
        <v>26</v>
      </c>
      <c r="F74" s="74">
        <f>IF($C$4="National Currency",IF(OtherFin_DATA!E70=0,0,OtherFin_DATA!E70),IF($C$4="Current Exchange rate",IF(OtherFin_DATA!E70=0,0,OtherFin_DATA!E70/ECO!O36),IF($C$4="Constant Exchange rate",IF(OtherFin_DATA!E70=0,0,OtherFin_DATA!E70/ECO!O71))))</f>
        <v>80.259657693934372</v>
      </c>
      <c r="G74" s="74">
        <f>IF($C$4="National Currency",IF(OtherFin_DATA!F70=0,0,OtherFin_DATA!F70),IF($C$4="Current Exchange rate",IF(OtherFin_DATA!F70=0,0,OtherFin_DATA!F70/ECO!P36),IF($C$4="Constant Exchange rate",IF(OtherFin_DATA!F70=0,0,OtherFin_DATA!F70/ECO!P71))))</f>
        <v>156.3063264031409</v>
      </c>
      <c r="H74" s="74">
        <f>IF($C$4="National Currency",IF(OtherFin_DATA!G70=0,0,OtherFin_DATA!G70),IF($C$4="Current Exchange rate",IF(OtherFin_DATA!G70=0,0,OtherFin_DATA!G70/ECO!Q36),IF($C$4="Constant Exchange rate",IF(OtherFin_DATA!G70=0,0,OtherFin_DATA!G70/ECO!Q71))))</f>
        <v>178.09191502632282</v>
      </c>
      <c r="I74" s="208">
        <f>IF($C$4="National Currency",IF(OtherFin_DATA!H70=0,0,OtherFin_DATA!H70),IF($C$4="Current Exchange rate",IF(OtherFin_DATA!H70=0,0,OtherFin_DATA!H70/ECO!R36),IF($C$4="Constant Exchange rate",IF(OtherFin_DATA!H70=0,0,OtherFin_DATA!H70/ECO!R71))))</f>
        <v>168.62347807397163</v>
      </c>
      <c r="J74" s="208">
        <f>IF($C$4="National Currency",IF(OtherFin_DATA!I70=0,0,OtherFin_DATA!I70),IF($C$4="Current Exchange rate",IF(OtherFin_DATA!I70=0,0,OtherFin_DATA!I70/ECO!S36),IF($C$4="Constant Exchange rate",IF(OtherFin_DATA!I70=0,0,OtherFin_DATA!I70/ECO!S71))))</f>
        <v>159.1550411216204</v>
      </c>
      <c r="K74" s="208">
        <f>IF($C$4="National Currency",IF(OtherFin_DATA!J70=0,0,OtherFin_DATA!J70),IF($C$4="Current Exchange rate",IF(OtherFin_DATA!J70=0,0,OtherFin_DATA!J70/ECO!T36),IF($C$4="Constant Exchange rate",IF(OtherFin_DATA!J70=0,0,OtherFin_DATA!J70/ECO!T71))))</f>
        <v>149.6866041692692</v>
      </c>
      <c r="L74" s="74">
        <f>IF($C$4="National Currency",IF(OtherFin_DATA!K70=0,0,OtherFin_DATA!K70),IF($C$4="Current Exchange rate",IF(OtherFin_DATA!K70=0,0,OtherFin_DATA!K70/ECO!U36),IF($C$4="Constant Exchange rate",IF(OtherFin_DATA!K70=0,0,OtherFin_DATA!K70/ECO!U71))))</f>
        <v>140.218167216918</v>
      </c>
      <c r="M74" s="74">
        <f>IF($C$4="National Currency",IF(OtherFin_DATA!L70=0,0,OtherFin_DATA!L70),IF($C$4="Current Exchange rate",IF(OtherFin_DATA!L70=0,0,OtherFin_DATA!L70/ECO!V36),IF($C$4="Constant Exchange rate",IF(OtherFin_DATA!L70=0,0,OtherFin_DATA!L70/ECO!V71))))</f>
        <v>138.23949317390918</v>
      </c>
      <c r="N74" s="74">
        <f>IF($C$4="National Currency",IF(OtherFin_DATA!M70=0,0,OtherFin_DATA!M70),IF($C$4="Current Exchange rate",IF(OtherFin_DATA!M70=0,0,OtherFin_DATA!M70/ECO!W36),IF($C$4="Constant Exchange rate",IF(OtherFin_DATA!M70=0,0,OtherFin_DATA!M70/ECO!W71))))</f>
        <v>25.162844650664763</v>
      </c>
      <c r="O74" s="74">
        <f>IF($C$4="National Currency",IF(OtherFin_DATA!N70=0,0,OtherFin_DATA!N70),IF($C$4="Current Exchange rate",IF(OtherFin_DATA!N70=0,0,OtherFin_DATA!N70/ECO!X36),IF($C$4="Constant Exchange rate",IF(OtherFin_DATA!N70=0,0,OtherFin_DATA!N70/ECO!X71))))</f>
        <v>73.168555367181227</v>
      </c>
      <c r="P74" s="210">
        <f>IF($C$4="National Currency",IF(OtherFin_DATA!O70=0,0,OtherFin_DATA!O70),IF($C$4="Current Exchange rate",IF(OtherFin_DATA!O70=0,0,OtherFin_DATA!O70/ECO!Y36),IF($C$4="Constant Exchange rate",IF(OtherFin_DATA!O70=0,0,OtherFin_DATA!O70/ECO!Y71))))</f>
        <v>0</v>
      </c>
      <c r="Q74" s="77">
        <f t="shared" si="7"/>
        <v>1.2888475012724388E-4</v>
      </c>
      <c r="R74" s="77">
        <f t="shared" si="8"/>
        <v>1.9078014184397163</v>
      </c>
      <c r="S74" s="77">
        <f t="shared" si="9"/>
        <v>-8.8352013084763703E-2</v>
      </c>
    </row>
    <row r="75" spans="3:22" ht="15" x14ac:dyDescent="0.25">
      <c r="C75" s="242"/>
      <c r="D75" s="243"/>
      <c r="E75" s="72" t="s">
        <v>27</v>
      </c>
      <c r="F75" s="74">
        <f>IF($C$4="National Currency",IF(OtherFin_DATA!E71=0,0,OtherFin_DATA!E71),IF($C$4="Current Exchange rate",IF(OtherFin_DATA!E71=0,0,OtherFin_DATA!E71/ECO!O37),IF($C$4="Constant Exchange rate",IF(OtherFin_DATA!E71=0,0,OtherFin_DATA!E71/ECO!O72))))</f>
        <v>14121.792824443733</v>
      </c>
      <c r="G75" s="74">
        <f>IF($C$4="National Currency",IF(OtherFin_DATA!F71=0,0,OtherFin_DATA!F71),IF($C$4="Current Exchange rate",IF(OtherFin_DATA!F71=0,0,OtherFin_DATA!F71/ECO!P37),IF($C$4="Constant Exchange rate",IF(OtherFin_DATA!F71=0,0,OtherFin_DATA!F71/ECO!P72))))</f>
        <v>19129.245182582774</v>
      </c>
      <c r="H75" s="74">
        <f>IF($C$4="National Currency",IF(OtherFin_DATA!G71=0,0,OtherFin_DATA!G71),IF($C$4="Current Exchange rate",IF(OtherFin_DATA!G71=0,0,OtherFin_DATA!G71/ECO!Q37),IF($C$4="Constant Exchange rate",IF(OtherFin_DATA!G71=0,0,OtherFin_DATA!G71/ECO!Q72))))</f>
        <v>12929.096135419994</v>
      </c>
      <c r="I75" s="74">
        <f>IF($C$4="National Currency",IF(OtherFin_DATA!H71=0,0,OtherFin_DATA!H71),IF($C$4="Current Exchange rate",IF(OtherFin_DATA!H71=0,0,OtherFin_DATA!H71/ECO!R37),IF($C$4="Constant Exchange rate",IF(OtherFin_DATA!H71=0,0,OtherFin_DATA!H71/ECO!R72))))</f>
        <v>7192.3773022463529</v>
      </c>
      <c r="J75" s="74">
        <f>IF($C$4="National Currency",IF(OtherFin_DATA!I71=0,0,OtherFin_DATA!I71),IF($C$4="Current Exchange rate",IF(OtherFin_DATA!I71=0,0,OtherFin_DATA!I71/ECO!S37),IF($C$4="Constant Exchange rate",IF(OtherFin_DATA!I71=0,0,OtherFin_DATA!I71/ECO!S72))))</f>
        <v>24609.922282550833</v>
      </c>
      <c r="K75" s="74">
        <f>IF($C$4="National Currency",IF(OtherFin_DATA!J71=0,0,OtherFin_DATA!J71),IF($C$4="Current Exchange rate",IF(OtherFin_DATA!J71=0,0,OtherFin_DATA!J71/ECO!T37),IF($C$4="Constant Exchange rate",IF(OtherFin_DATA!J71=0,0,OtherFin_DATA!J71/ECO!T72))))</f>
        <v>11664.005110188436</v>
      </c>
      <c r="L75" s="74">
        <f>IF($C$4="National Currency",IF(OtherFin_DATA!K71=0,0,OtherFin_DATA!K71),IF($C$4="Current Exchange rate",IF(OtherFin_DATA!K71=0,0,OtherFin_DATA!K71/ECO!U37),IF($C$4="Constant Exchange rate",IF(OtherFin_DATA!K71=0,0,OtherFin_DATA!K71/ECO!U72))))</f>
        <v>13058.767167039283</v>
      </c>
      <c r="M75" s="74">
        <f>IF($C$4="National Currency",IF(OtherFin_DATA!L71=0,0,OtherFin_DATA!L71),IF($C$4="Current Exchange rate",IF(OtherFin_DATA!L71=0,0,OtherFin_DATA!L71/ECO!V37),IF($C$4="Constant Exchange rate",IF(OtherFin_DATA!L71=0,0,OtherFin_DATA!L71/ECO!V72))))</f>
        <v>13661.769402746726</v>
      </c>
      <c r="N75" s="74">
        <f>IF($C$4="National Currency",IF(OtherFin_DATA!M71=0,0,OtherFin_DATA!M71),IF($C$4="Current Exchange rate",IF(OtherFin_DATA!M71=0,0,OtherFin_DATA!M71/ECO!W37),IF($C$4="Constant Exchange rate",IF(OtherFin_DATA!M71=0,0,OtherFin_DATA!M71/ECO!W72))))</f>
        <v>14204.088150750558</v>
      </c>
      <c r="O75" s="74">
        <f>IF($C$4="National Currency",IF(OtherFin_DATA!N71=0,0,OtherFin_DATA!N71),IF($C$4="Current Exchange rate",IF(OtherFin_DATA!N71=0,0,OtherFin_DATA!N71/ECO!X37),IF($C$4="Constant Exchange rate",IF(OtherFin_DATA!N71=0,0,OtherFin_DATA!N71/ECO!X72))))</f>
        <v>16251.463856063025</v>
      </c>
      <c r="P75" s="210">
        <f>IF($C$4="National Currency",IF(OtherFin_DATA!O71=0,0,OtherFin_DATA!O71),IF($C$4="Current Exchange rate",IF(OtherFin_DATA!O71=0,0,OtherFin_DATA!O71/ECO!Y37),IF($C$4="Constant Exchange rate",IF(OtherFin_DATA!O71=0,0,OtherFin_DATA!O71/ECO!Y72))))</f>
        <v>0</v>
      </c>
      <c r="Q75" s="77">
        <f t="shared" si="7"/>
        <v>2.8626584846174342E-2</v>
      </c>
      <c r="R75" s="77">
        <f t="shared" si="8"/>
        <v>0.14413989012059747</v>
      </c>
      <c r="S75" s="77">
        <f t="shared" si="9"/>
        <v>0.15080741220994232</v>
      </c>
    </row>
    <row r="76" spans="3:22" ht="15" x14ac:dyDescent="0.25">
      <c r="C76" s="242"/>
      <c r="D76" s="243"/>
      <c r="E76" s="72" t="s">
        <v>28</v>
      </c>
      <c r="F76" s="74">
        <f>IF($C$4="National Currency",IF(OtherFin_DATA!E72=0,0,OtherFin_DATA!E72),IF($C$4="Current Exchange rate",IF(OtherFin_DATA!E72=0,0,OtherFin_DATA!E72/ECO!O38),IF($C$4="Constant Exchange rate",IF(OtherFin_DATA!E72=0,0,OtherFin_DATA!E72/ECO!O73))))</f>
        <v>1646.3194792188283</v>
      </c>
      <c r="G76" s="74">
        <f>IF($C$4="National Currency",IF(OtherFin_DATA!F72=0,0,OtherFin_DATA!F72),IF($C$4="Current Exchange rate",IF(OtherFin_DATA!F72=0,0,OtherFin_DATA!F72/ECO!P38),IF($C$4="Constant Exchange rate",IF(OtherFin_DATA!F72=0,0,OtherFin_DATA!F72/ECO!P73))))</f>
        <v>1927.7082290101821</v>
      </c>
      <c r="H76" s="74">
        <f>IF($C$4="National Currency",IF(OtherFin_DATA!G72=0,0,OtherFin_DATA!G72),IF($C$4="Current Exchange rate",IF(OtherFin_DATA!G72=0,0,OtherFin_DATA!G72/ECO!Q38),IF($C$4="Constant Exchange rate",IF(OtherFin_DATA!G72=0,0,OtherFin_DATA!G72/ECO!Q73))))</f>
        <v>2335.6451343682193</v>
      </c>
      <c r="I76" s="74">
        <f>IF($C$4="National Currency",IF(OtherFin_DATA!H72=0,0,OtherFin_DATA!H72),IF($C$4="Current Exchange rate",IF(OtherFin_DATA!H72=0,0,OtherFin_DATA!H72/ECO!R38),IF($C$4="Constant Exchange rate",IF(OtherFin_DATA!H72=0,0,OtherFin_DATA!H72/ECO!R73))))</f>
        <v>2858</v>
      </c>
      <c r="J76" s="74">
        <f>IF($C$4="National Currency",IF(OtherFin_DATA!I72=0,0,OtherFin_DATA!I72),IF($C$4="Current Exchange rate",IF(OtherFin_DATA!I72=0,0,OtherFin_DATA!I72/ECO!S38),IF($C$4="Constant Exchange rate",IF(OtherFin_DATA!I72=0,0,OtherFin_DATA!I72/ECO!S73))))</f>
        <v>269</v>
      </c>
      <c r="K76" s="74">
        <f>IF($C$4="National Currency",IF(OtherFin_DATA!J72=0,0,OtherFin_DATA!J72),IF($C$4="Current Exchange rate",IF(OtherFin_DATA!J72=0,0,OtherFin_DATA!J72/ECO!T38),IF($C$4="Constant Exchange rate",IF(OtherFin_DATA!J72=0,0,OtherFin_DATA!J72/ECO!T73))))</f>
        <v>667</v>
      </c>
      <c r="L76" s="74">
        <f>IF($C$4="National Currency",IF(OtherFin_DATA!K72=0,0,OtherFin_DATA!K72),IF($C$4="Current Exchange rate",IF(OtherFin_DATA!K72=0,0,OtherFin_DATA!K72/ECO!U38),IF($C$4="Constant Exchange rate",IF(OtherFin_DATA!K72=0,0,OtherFin_DATA!K72/ECO!U73))))</f>
        <v>735</v>
      </c>
      <c r="M76" s="74">
        <f>IF($C$4="National Currency",IF(OtherFin_DATA!L72=0,0,OtherFin_DATA!L72),IF($C$4="Current Exchange rate",IF(OtherFin_DATA!L72=0,0,OtherFin_DATA!L72/ECO!V38),IF($C$4="Constant Exchange rate",IF(OtherFin_DATA!L72=0,0,OtherFin_DATA!L72/ECO!V73))))</f>
        <v>62</v>
      </c>
      <c r="N76" s="74">
        <f>IF($C$4="National Currency",IF(OtherFin_DATA!M72=0,0,OtherFin_DATA!M72),IF($C$4="Current Exchange rate",IF(OtherFin_DATA!M72=0,0,OtherFin_DATA!M72/ECO!W38),IF($C$4="Constant Exchange rate",IF(OtherFin_DATA!M72=0,0,OtherFin_DATA!M72/ECO!W73))))</f>
        <v>659</v>
      </c>
      <c r="O76" s="74">
        <f>IF($C$4="National Currency",IF(OtherFin_DATA!N72=0,0,OtherFin_DATA!N72),IF($C$4="Current Exchange rate",IF(OtherFin_DATA!N72=0,0,OtherFin_DATA!N72/ECO!X38),IF($C$4="Constant Exchange rate",IF(OtherFin_DATA!N72=0,0,OtherFin_DATA!N72/ECO!X73))))</f>
        <v>-294.5</v>
      </c>
      <c r="P76" s="210">
        <f>IF($C$4="National Currency",IF(OtherFin_DATA!O72=0,0,OtherFin_DATA!O72),IF($C$4="Current Exchange rate",IF(OtherFin_DATA!O72=0,0,OtherFin_DATA!O72/ECO!Y38),IF($C$4="Constant Exchange rate",IF(OtherFin_DATA!O72=0,0,OtherFin_DATA!O72/ECO!Y73))))</f>
        <v>0</v>
      </c>
      <c r="Q76" s="77">
        <f t="shared" si="7"/>
        <v>-5.1875506796596161E-4</v>
      </c>
      <c r="R76" s="77">
        <f t="shared" si="8"/>
        <v>-1.4468892261001518</v>
      </c>
      <c r="S76" s="77">
        <f t="shared" si="9"/>
        <v>-1.1788838701828026</v>
      </c>
      <c r="T76" s="33"/>
      <c r="U76" s="33"/>
      <c r="V76" s="33"/>
    </row>
    <row r="77" spans="3:22" ht="15" x14ac:dyDescent="0.25">
      <c r="C77" s="242"/>
      <c r="D77" s="243"/>
      <c r="E77" s="72" t="s">
        <v>29</v>
      </c>
      <c r="F77" s="74">
        <f>IF($C$4="National Currency",IF(OtherFin_DATA!E73=0,0,OtherFin_DATA!E73),IF($C$4="Current Exchange rate",IF(OtherFin_DATA!E73=0,0,OtherFin_DATA!E73/ECO!O39),IF($C$4="Constant Exchange rate",IF(OtherFin_DATA!E73=0,0,OtherFin_DATA!E73/ECO!O74))))</f>
        <v>256.65538073424949</v>
      </c>
      <c r="G77" s="74">
        <f>IF($C$4="National Currency",IF(OtherFin_DATA!F73=0,0,OtherFin_DATA!F73),IF($C$4="Current Exchange rate",IF(OtherFin_DATA!F73=0,0,OtherFin_DATA!F73/ECO!P39),IF($C$4="Constant Exchange rate",IF(OtherFin_DATA!F73=0,0,OtherFin_DATA!F73/ECO!P74))))</f>
        <v>286.7290712341499</v>
      </c>
      <c r="H77" s="74">
        <f>IF($C$4="National Currency",IF(OtherFin_DATA!G73=0,0,OtherFin_DATA!G73),IF($C$4="Current Exchange rate",IF(OtherFin_DATA!G73=0,0,OtherFin_DATA!G73/ECO!Q39),IF($C$4="Constant Exchange rate",IF(OtherFin_DATA!G73=0,0,OtherFin_DATA!G73/ECO!Q74))))</f>
        <v>358.6270995153688</v>
      </c>
      <c r="I77" s="74">
        <f>IF($C$4="National Currency",IF(OtherFin_DATA!H73=0,0,OtherFin_DATA!H73),IF($C$4="Current Exchange rate",IF(OtherFin_DATA!H73=0,0,OtherFin_DATA!H73/ECO!M39),IF($C$4="Constant Exchange rate",IF(OtherFin_DATA!H73=0,0,OtherFin_DATA!H73/ECO!M74))))</f>
        <v>0</v>
      </c>
      <c r="J77" s="74">
        <f>IF($C$4="National Currency",IF(OtherFin_DATA!I73=0,0,OtherFin_DATA!I73),IF($C$4="Current Exchange rate",IF(OtherFin_DATA!I73=0,0,OtherFin_DATA!I73/ECO!N39),IF($C$4="Constant Exchange rate",IF(OtherFin_DATA!I73=0,0,OtherFin_DATA!I73/ECO!N74))))</f>
        <v>0</v>
      </c>
      <c r="K77" s="74">
        <f>IF($C$4="National Currency",IF(OtherFin_DATA!J73=0,0,OtherFin_DATA!J73),IF($C$4="Current Exchange rate",IF(OtherFin_DATA!J73=0,0,OtherFin_DATA!J73/ECO!O39),IF($C$4="Constant Exchange rate",IF(OtherFin_DATA!J73=0,0,OtherFin_DATA!J73/ECO!O74))))</f>
        <v>0</v>
      </c>
      <c r="L77" s="74">
        <f>IF($C$4="National Currency",IF(OtherFin_DATA!K73=0,0,OtherFin_DATA!K73),IF($C$4="Current Exchange rate",IF(OtherFin_DATA!K73=0,0,OtherFin_DATA!K73/ECO!P39),IF($C$4="Constant Exchange rate",IF(OtherFin_DATA!K73=0,0,OtherFin_DATA!K73/ECO!P74))))</f>
        <v>0</v>
      </c>
      <c r="M77" s="74">
        <f>IF($C$4="National Currency",IF(OtherFin_DATA!L73=0,0,OtherFin_DATA!L73),IF($C$4="Current Exchange rate",IF(OtherFin_DATA!L73=0,0,OtherFin_DATA!L73/ECO!Q39),IF($C$4="Constant Exchange rate",IF(OtherFin_DATA!L73=0,0,OtherFin_DATA!L73/ECO!Q74))))</f>
        <v>0</v>
      </c>
      <c r="N77" s="74">
        <f>IF($C$4="National Currency",IF(OtherFin_DATA!M73=0,0,OtherFin_DATA!M73),IF($C$4="Current Exchange rate",IF(OtherFin_DATA!M73=0,0,OtherFin_DATA!M73/ECO!R39),IF($C$4="Constant Exchange rate",IF(OtherFin_DATA!M73=0,0,OtherFin_DATA!M73/ECO!R74))))</f>
        <v>0</v>
      </c>
      <c r="O77" s="74">
        <f>IF($C$4="National Currency",IF(OtherFin_DATA!N73=0,0,OtherFin_DATA!N73),IF($C$4="Current Exchange rate",IF(OtherFin_DATA!N73=0,0,OtherFin_DATA!N73/ECO!S39),IF($C$4="Constant Exchange rate",IF(OtherFin_DATA!N73=0,0,OtherFin_DATA!N73/ECO!S74))))</f>
        <v>0</v>
      </c>
      <c r="P77" s="210">
        <f>IF($C$4="National Currency",IF(OtherFin_DATA!O73=0,0,OtherFin_DATA!O73),IF($C$4="Current Exchange rate",IF(OtherFin_DATA!O73=0,0,OtherFin_DATA!O73/ECO!T39),IF($C$4="Constant Exchange rate",IF(OtherFin_DATA!O73=0,0,OtherFin_DATA!O73/ECO!T74))))</f>
        <v>0</v>
      </c>
      <c r="Q77" s="77">
        <f t="shared" si="7"/>
        <v>0</v>
      </c>
      <c r="R77" s="77" t="str">
        <f t="shared" si="8"/>
        <v>-</v>
      </c>
      <c r="S77" s="77" t="str">
        <f t="shared" si="9"/>
        <v>-</v>
      </c>
    </row>
    <row r="78" spans="3:22" ht="15" x14ac:dyDescent="0.25">
      <c r="C78" s="242"/>
      <c r="D78" s="243"/>
      <c r="E78" s="72" t="s">
        <v>30</v>
      </c>
      <c r="F78" s="74">
        <f>IF($C$4="National Currency",IF(OtherFin_DATA!E74=0,0,OtherFin_DATA!E74),IF($C$4="Current Exchange rate",IF(OtherFin_DATA!E74=0,0,OtherFin_DATA!E74/ECO!O40),IF($C$4="Constant Exchange rate",IF(OtherFin_DATA!E74=0,0,OtherFin_DATA!E74/ECO!O75))))</f>
        <v>316.32415254237293</v>
      </c>
      <c r="G78" s="74">
        <f>IF($C$4="National Currency",IF(OtherFin_DATA!F74=0,0,OtherFin_DATA!F74),IF($C$4="Current Exchange rate",IF(OtherFin_DATA!F74=0,0,OtherFin_DATA!F74/ECO!P40),IF($C$4="Constant Exchange rate",IF(OtherFin_DATA!F74=0,0,OtherFin_DATA!F74/ECO!P75))))</f>
        <v>862.64759887005653</v>
      </c>
      <c r="H78" s="74">
        <f>IF($C$4="National Currency",IF(OtherFin_DATA!G74=0,0,OtherFin_DATA!G74),IF($C$4="Current Exchange rate",IF(OtherFin_DATA!G74=0,0,OtherFin_DATA!G74/ECO!Q40),IF($C$4="Constant Exchange rate",IF(OtherFin_DATA!G74=0,0,OtherFin_DATA!G74/ECO!Q75))))</f>
        <v>528.22740112994359</v>
      </c>
      <c r="I78" s="74">
        <f>IF($C$4="National Currency",IF(OtherFin_DATA!H74=0,0,OtherFin_DATA!H74),IF($C$4="Current Exchange rate",IF(OtherFin_DATA!H74=0,0,OtherFin_DATA!H74/ECO!R40),IF($C$4="Constant Exchange rate",IF(OtherFin_DATA!H74=0,0,OtherFin_DATA!H74/ECO!R75))))</f>
        <v>413.46292372881362</v>
      </c>
      <c r="J78" s="74">
        <f>IF($C$4="National Currency",IF(OtherFin_DATA!I74=0,0,OtherFin_DATA!I74),IF($C$4="Current Exchange rate",IF(OtherFin_DATA!I74=0,0,OtherFin_DATA!I74/ECO!S40),IF($C$4="Constant Exchange rate",IF(OtherFin_DATA!I74=0,0,OtherFin_DATA!I74/ECO!S75))))</f>
        <v>825.67902542372883</v>
      </c>
      <c r="K78" s="74">
        <f>IF($C$4="National Currency",IF(OtherFin_DATA!J74=0,0,OtherFin_DATA!J74),IF($C$4="Current Exchange rate",IF(OtherFin_DATA!J74=0,0,OtherFin_DATA!J74/ECO!T40),IF($C$4="Constant Exchange rate",IF(OtherFin_DATA!J74=0,0,OtherFin_DATA!J74/ECO!T75))))</f>
        <v>572.38700564971759</v>
      </c>
      <c r="L78" s="74">
        <f>IF($C$4="National Currency",IF(OtherFin_DATA!K74=0,0,OtherFin_DATA!K74),IF($C$4="Current Exchange rate",IF(OtherFin_DATA!K74=0,0,OtherFin_DATA!K74/ECO!U40),IF($C$4="Constant Exchange rate",IF(OtherFin_DATA!K74=0,0,OtherFin_DATA!K74/ECO!U75))))</f>
        <v>561.4406779661017</v>
      </c>
      <c r="M78" s="74">
        <f>IF($C$4="National Currency",IF(OtherFin_DATA!L74=0,0,OtherFin_DATA!L74),IF($C$4="Current Exchange rate",IF(OtherFin_DATA!L74=0,0,OtherFin_DATA!L74/ECO!V40),IF($C$4="Constant Exchange rate",IF(OtherFin_DATA!L74=0,0,OtherFin_DATA!L74/ECO!V75))))</f>
        <v>801.90677966101703</v>
      </c>
      <c r="N78" s="74">
        <f>IF($C$4="National Currency",IF(OtherFin_DATA!M74=0,0,OtherFin_DATA!M74),IF($C$4="Current Exchange rate",IF(OtherFin_DATA!M74=0,0,OtherFin_DATA!M74/ECO!W40),IF($C$4="Constant Exchange rate",IF(OtherFin_DATA!M74=0,0,OtherFin_DATA!M74/ECO!W75))))</f>
        <v>605.22598870056504</v>
      </c>
      <c r="O78" s="74">
        <f>IF($C$4="National Currency",IF(OtherFin_DATA!N74=0,0,OtherFin_DATA!N74),IF($C$4="Current Exchange rate",IF(OtherFin_DATA!N74=0,0,OtherFin_DATA!N74/ECO!X40),IF($C$4="Constant Exchange rate",IF(OtherFin_DATA!N74=0,0,OtherFin_DATA!N74/ECO!X75))))</f>
        <v>733.75706214689274</v>
      </c>
      <c r="P78" s="210">
        <f>IF($C$4="National Currency",IF(OtherFin_DATA!O74=0,0,OtherFin_DATA!O74),IF($C$4="Current Exchange rate",IF(OtherFin_DATA!O74=0,0,OtherFin_DATA!O74/ECO!Y40),IF($C$4="Constant Exchange rate",IF(OtherFin_DATA!O74=0,0,OtherFin_DATA!O74/ECO!Y75))))</f>
        <v>0</v>
      </c>
      <c r="Q78" s="77">
        <f t="shared" si="7"/>
        <v>1.2924964164499684E-3</v>
      </c>
      <c r="R78" s="77">
        <f t="shared" si="8"/>
        <v>0.21236872812135354</v>
      </c>
      <c r="S78" s="77">
        <f t="shared" si="9"/>
        <v>1.3196365381824675</v>
      </c>
    </row>
    <row r="79" spans="3:22" ht="15" x14ac:dyDescent="0.25">
      <c r="C79" s="242"/>
      <c r="D79" s="243"/>
      <c r="E79" s="72" t="s">
        <v>180</v>
      </c>
      <c r="F79" s="75">
        <f>IF($C$4="National Currency",IF(OtherFin_DATA!E75=0,0,OtherFin_DATA!E75),IF($C$4="Current Exchange rate",IF(OtherFin_DATA!E75=0,0,OtherFin_DATA!E75/ECO!O41),IF($C$4="Constant Exchange rate",IF(OtherFin_DATA!E75=0,0,OtherFin_DATA!E75/ECO!O76))))</f>
        <v>120600.84734882526</v>
      </c>
      <c r="G79" s="75">
        <f>IF($C$4="National Currency",IF(OtherFin_DATA!F75=0,0,OtherFin_DATA!F75),IF($C$4="Current Exchange rate",IF(OtherFin_DATA!F75=0,0,OtherFin_DATA!F75/ECO!P41),IF($C$4="Constant Exchange rate",IF(OtherFin_DATA!F75=0,0,OtherFin_DATA!F75/ECO!P76))))</f>
        <v>0</v>
      </c>
      <c r="H79" s="75">
        <f>IF($C$4="National Currency",IF(OtherFin_DATA!G75=0,0,OtherFin_DATA!G75),IF($C$4="Current Exchange rate",IF(OtherFin_DATA!G75=0,0,OtherFin_DATA!G75/ECO!Q41),IF($C$4="Constant Exchange rate",IF(OtherFin_DATA!G75=0,0,OtherFin_DATA!G75/ECO!Q76))))</f>
        <v>0</v>
      </c>
      <c r="I79" s="75">
        <f>IF($C$4="National Currency",IF(OtherFin_DATA!H75=0,0,OtherFin_DATA!H75),IF($C$4="Current Exchange rate",IF(OtherFin_DATA!H75=0,0,OtherFin_DATA!H75/ECO!R41),IF($C$4="Constant Exchange rate",IF(OtherFin_DATA!H75=0,0,OtherFin_DATA!H75/ECO!R76))))</f>
        <v>0</v>
      </c>
      <c r="J79" s="75">
        <f>IF($C$4="National Currency",IF(OtherFin_DATA!I75=0,0,OtherFin_DATA!I75),IF($C$4="Current Exchange rate",IF(OtherFin_DATA!I75=0,0,OtherFin_DATA!I75/ECO!S41),IF($C$4="Constant Exchange rate",IF(OtherFin_DATA!I75=0,0,OtherFin_DATA!I75/ECO!S76))))</f>
        <v>0</v>
      </c>
      <c r="K79" s="75">
        <f>IF($C$4="National Currency",IF(OtherFin_DATA!J75=0,0,OtherFin_DATA!J75),IF($C$4="Current Exchange rate",IF(OtherFin_DATA!J75=0,0,OtherFin_DATA!J75/ECO!T41),IF($C$4="Constant Exchange rate",IF(OtherFin_DATA!J75=0,0,OtherFin_DATA!J75/ECO!T76))))</f>
        <v>0</v>
      </c>
      <c r="L79" s="75">
        <f>IF($C$4="National Currency",IF(OtherFin_DATA!K75=0,0,OtherFin_DATA!K75),IF($C$4="Current Exchange rate",IF(OtherFin_DATA!K75=0,0,OtherFin_DATA!K75/ECO!U41),IF($C$4="Constant Exchange rate",IF(OtherFin_DATA!K75=0,0,OtherFin_DATA!K75/ECO!U76))))</f>
        <v>0</v>
      </c>
      <c r="M79" s="75">
        <f>IF($C$4="National Currency",IF(OtherFin_DATA!L75=0,0,OtherFin_DATA!L75),IF($C$4="Current Exchange rate",IF(OtherFin_DATA!L75=0,0,OtherFin_DATA!L75/ECO!V41),IF($C$4="Constant Exchange rate",IF(OtherFin_DATA!L75=0,0,OtherFin_DATA!L75/ECO!V76))))</f>
        <v>0</v>
      </c>
      <c r="N79" s="75">
        <f>IF($C$4="National Currency",IF(OtherFin_DATA!M75=0,0,OtherFin_DATA!M75),IF($C$4="Current Exchange rate",IF(OtherFin_DATA!M75=0,0,OtherFin_DATA!M75/ECO!W41),IF($C$4="Constant Exchange rate",IF(OtherFin_DATA!M75=0,0,OtherFin_DATA!M75/ECO!W76))))</f>
        <v>0</v>
      </c>
      <c r="O79" s="75">
        <f>IF($C$4="National Currency",IF(OtherFin_DATA!N75=0,0,OtherFin_DATA!N75),IF($C$4="Current Exchange rate",IF(OtherFin_DATA!N75=0,0,OtherFin_DATA!N75/ECO!X41),IF($C$4="Constant Exchange rate",IF(OtherFin_DATA!N75=0,0,OtherFin_DATA!N75/ECO!X76))))</f>
        <v>0</v>
      </c>
      <c r="P79" s="211">
        <f>IF($C$4="National Currency",IF(OtherFin_DATA!O75=0,0,OtherFin_DATA!O75),IF($C$4="Current Exchange rate",IF(OtherFin_DATA!O75=0,0,OtherFin_DATA!O75/ECO!Y41),IF($C$4="Constant Exchange rate",IF(OtherFin_DATA!O75=0,0,OtherFin_DATA!O75/ECO!Y76))))</f>
        <v>0</v>
      </c>
      <c r="Q79" s="77">
        <f t="shared" si="7"/>
        <v>0</v>
      </c>
      <c r="R79" s="77" t="str">
        <f t="shared" si="8"/>
        <v>-</v>
      </c>
      <c r="S79" s="77" t="str">
        <f t="shared" si="9"/>
        <v>-</v>
      </c>
    </row>
    <row r="80" spans="3:22" ht="15.75" thickBot="1" x14ac:dyDescent="0.3">
      <c r="C80" s="246"/>
      <c r="D80" s="247"/>
      <c r="E80" s="78" t="s">
        <v>221</v>
      </c>
      <c r="F80" s="86">
        <f t="shared" ref="F80:O80" si="10">SUM(F48:F79)</f>
        <v>589678.28482024965</v>
      </c>
      <c r="G80" s="86">
        <f t="shared" si="10"/>
        <v>558239.87151280651</v>
      </c>
      <c r="H80" s="86">
        <f t="shared" si="10"/>
        <v>539424.02720457339</v>
      </c>
      <c r="I80" s="86">
        <f t="shared" si="10"/>
        <v>508000.13818959839</v>
      </c>
      <c r="J80" s="86">
        <f t="shared" si="10"/>
        <v>380167.47789438709</v>
      </c>
      <c r="K80" s="86">
        <f t="shared" si="10"/>
        <v>602705.59553281066</v>
      </c>
      <c r="L80" s="86">
        <f t="shared" si="10"/>
        <v>593506.00881023204</v>
      </c>
      <c r="M80" s="86">
        <f t="shared" si="10"/>
        <v>498819.51736236061</v>
      </c>
      <c r="N80" s="86">
        <f t="shared" si="10"/>
        <v>577463.29533344624</v>
      </c>
      <c r="O80" s="86">
        <f t="shared" si="10"/>
        <v>567705.29713518627</v>
      </c>
      <c r="P80" s="86" t="s">
        <v>375</v>
      </c>
      <c r="Q80" s="77">
        <f t="shared" si="7"/>
        <v>1</v>
      </c>
    </row>
    <row r="81" spans="3:19" ht="15.75" thickTop="1" x14ac:dyDescent="0.25">
      <c r="C81" s="248"/>
      <c r="D81" s="249"/>
      <c r="E81" s="63" t="s">
        <v>222</v>
      </c>
      <c r="F81" s="93">
        <v>468228.6875</v>
      </c>
      <c r="G81" s="93">
        <v>557059</v>
      </c>
      <c r="H81" s="93">
        <v>538097.5625</v>
      </c>
      <c r="I81" s="93">
        <v>507005.8125</v>
      </c>
      <c r="J81" s="93">
        <v>379806.9375</v>
      </c>
      <c r="K81" s="93">
        <v>602248.375</v>
      </c>
      <c r="L81" s="93">
        <v>593189.1875</v>
      </c>
      <c r="M81" s="93">
        <v>498433</v>
      </c>
      <c r="N81" s="93">
        <v>577377.0625</v>
      </c>
      <c r="O81" s="93">
        <v>567618.875</v>
      </c>
      <c r="P81" s="93" t="s">
        <v>375</v>
      </c>
      <c r="Q81" s="77">
        <f t="shared" si="7"/>
        <v>0.99984776936973752</v>
      </c>
      <c r="R81" s="77">
        <f>IF(OR(O81=0,N81=0),"-",O81/N81-1)</f>
        <v>-1.6900892213742913E-2</v>
      </c>
      <c r="S81" s="77">
        <f>IF(OR(O81=0,F81=0),"-",O81/F81-1)</f>
        <v>0.21226847084203904</v>
      </c>
    </row>
    <row r="82" spans="3:19" ht="15" x14ac:dyDescent="0.25">
      <c r="E82" s="63" t="s">
        <v>223</v>
      </c>
      <c r="F82" s="94"/>
      <c r="G82" s="94">
        <f t="shared" ref="G82:O82" si="11">G81/F81-1</f>
        <v>0.18971565577130511</v>
      </c>
      <c r="H82" s="94">
        <f t="shared" si="11"/>
        <v>-3.4038472585489199E-2</v>
      </c>
      <c r="I82" s="94">
        <f t="shared" si="11"/>
        <v>-5.7780878723084683E-2</v>
      </c>
      <c r="J82" s="94">
        <f t="shared" si="11"/>
        <v>-0.25088247878814995</v>
      </c>
      <c r="K82" s="94">
        <f t="shared" si="11"/>
        <v>0.58566975886268535</v>
      </c>
      <c r="L82" s="94">
        <f t="shared" si="11"/>
        <v>-1.5042278030222955E-2</v>
      </c>
      <c r="M82" s="94">
        <f t="shared" si="11"/>
        <v>-0.15974024728830716</v>
      </c>
      <c r="N82" s="94">
        <f t="shared" si="11"/>
        <v>0.15838450202935994</v>
      </c>
      <c r="O82" s="95">
        <f t="shared" si="11"/>
        <v>-1.6900892213742913E-2</v>
      </c>
      <c r="P82" s="95"/>
      <c r="Q82" s="67"/>
      <c r="R82" s="67"/>
      <c r="S82" s="67"/>
    </row>
    <row r="85" spans="3:19" ht="18.75" x14ac:dyDescent="0.15">
      <c r="C85" s="253" t="s">
        <v>345</v>
      </c>
      <c r="D85" s="254"/>
      <c r="E85" s="234" t="s">
        <v>240</v>
      </c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</row>
    <row r="86" spans="3:19" ht="15" x14ac:dyDescent="0.15">
      <c r="C86" s="244" t="s">
        <v>230</v>
      </c>
      <c r="D86" s="245"/>
      <c r="E86" s="91">
        <v>3</v>
      </c>
      <c r="F86" s="92">
        <v>2004</v>
      </c>
      <c r="G86" s="92">
        <f t="shared" ref="G86:P86" si="12">F86+1</f>
        <v>2005</v>
      </c>
      <c r="H86" s="92">
        <f t="shared" si="12"/>
        <v>2006</v>
      </c>
      <c r="I86" s="92">
        <f t="shared" si="12"/>
        <v>2007</v>
      </c>
      <c r="J86" s="92">
        <f t="shared" si="12"/>
        <v>2008</v>
      </c>
      <c r="K86" s="92">
        <f t="shared" si="12"/>
        <v>2009</v>
      </c>
      <c r="L86" s="92">
        <f t="shared" si="12"/>
        <v>2010</v>
      </c>
      <c r="M86" s="92">
        <f t="shared" si="12"/>
        <v>2011</v>
      </c>
      <c r="N86" s="92">
        <f t="shared" si="12"/>
        <v>2012</v>
      </c>
      <c r="O86" s="218">
        <f t="shared" si="12"/>
        <v>2013</v>
      </c>
      <c r="P86" s="218">
        <f t="shared" si="12"/>
        <v>2014</v>
      </c>
      <c r="Q86" s="53" t="s">
        <v>224</v>
      </c>
      <c r="R86" s="54" t="s">
        <v>225</v>
      </c>
      <c r="S86" s="53" t="s">
        <v>281</v>
      </c>
    </row>
    <row r="87" spans="3:19" ht="15" x14ac:dyDescent="0.25">
      <c r="C87" s="242"/>
      <c r="D87" s="243"/>
      <c r="E87" s="72" t="s">
        <v>0</v>
      </c>
      <c r="F87" s="73">
        <f>IF($C$4="National Currency",IF(OtherFin_DATA!E81=0,0,OtherFin_DATA!E81),IF($C$4="Current Exchange rate",IF(OtherFin_DATA!E81=0,0,OtherFin_DATA!E81/ECO!O10),IF($C$4="Constant Exchange rate",IF(OtherFin_DATA!E81=0,0,OtherFin_DATA!E81/ECO!O45))))</f>
        <v>3323</v>
      </c>
      <c r="G87" s="73">
        <f>IF($C$4="National Currency",IF(OtherFin_DATA!F81=0,0,OtherFin_DATA!F81),IF($C$4="Current Exchange rate",IF(OtherFin_DATA!F81=0,0,OtherFin_DATA!F81/ECO!P10),IF($C$4="Constant Exchange rate",IF(OtherFin_DATA!F81=0,0,OtherFin_DATA!F81/ECO!P45))))</f>
        <v>3435</v>
      </c>
      <c r="H87" s="73">
        <f>IF($C$4="National Currency",IF(OtherFin_DATA!G81=0,0,OtherFin_DATA!G81),IF($C$4="Current Exchange rate",IF(OtherFin_DATA!G81=0,0,OtherFin_DATA!G81/ECO!Q10),IF($C$4="Constant Exchange rate",IF(OtherFin_DATA!G81=0,0,OtherFin_DATA!G81/ECO!Q45))))</f>
        <v>3970</v>
      </c>
      <c r="I87" s="73">
        <f>IF($C$4="National Currency",IF(OtherFin_DATA!H81=0,0,OtherFin_DATA!H81),IF($C$4="Current Exchange rate",IF(OtherFin_DATA!H81=0,0,OtherFin_DATA!H81/ECO!R10),IF($C$4="Constant Exchange rate",IF(OtherFin_DATA!H81=0,0,OtherFin_DATA!H81/ECO!R45))))</f>
        <v>4937</v>
      </c>
      <c r="J87" s="73">
        <f>IF($C$4="National Currency",IF(OtherFin_DATA!I81=0,0,OtherFin_DATA!I81),IF($C$4="Current Exchange rate",IF(OtherFin_DATA!I81=0,0,OtherFin_DATA!I81/ECO!S10),IF($C$4="Constant Exchange rate",IF(OtherFin_DATA!I81=0,0,OtherFin_DATA!I81/ECO!S45))))</f>
        <v>5460</v>
      </c>
      <c r="K87" s="73">
        <f>IF($C$4="National Currency",IF(OtherFin_DATA!J81=0,0,OtherFin_DATA!J81),IF($C$4="Current Exchange rate",IF(OtherFin_DATA!J81=0,0,OtherFin_DATA!J81/ECO!T10),IF($C$4="Constant Exchange rate",IF(OtherFin_DATA!J81=0,0,OtherFin_DATA!J81/ECO!T45))))</f>
        <v>5758</v>
      </c>
      <c r="L87" s="73">
        <f>IF($C$4="National Currency",IF(OtherFin_DATA!K81=0,0,OtherFin_DATA!K81),IF($C$4="Current Exchange rate",IF(OtherFin_DATA!K81=0,0,OtherFin_DATA!K81/ECO!U10),IF($C$4="Constant Exchange rate",IF(OtherFin_DATA!K81=0,0,OtherFin_DATA!K81/ECO!U45))))</f>
        <v>5781</v>
      </c>
      <c r="M87" s="73">
        <f>IF($C$4="National Currency",IF(OtherFin_DATA!L81=0,0,OtherFin_DATA!L81),IF($C$4="Current Exchange rate",IF(OtherFin_DATA!L81=0,0,OtherFin_DATA!L81/ECO!V10),IF($C$4="Constant Exchange rate",IF(OtherFin_DATA!L81=0,0,OtherFin_DATA!L81/ECO!V45))))</f>
        <v>6618</v>
      </c>
      <c r="N87" s="73">
        <f>IF($C$4="National Currency",IF(OtherFin_DATA!M81=0,0,OtherFin_DATA!M81),IF($C$4="Current Exchange rate",IF(OtherFin_DATA!M81=0,0,OtherFin_DATA!M81/ECO!W10),IF($C$4="Constant Exchange rate",IF(OtherFin_DATA!M81=0,0,OtherFin_DATA!M81/ECO!W45))))</f>
        <v>6346</v>
      </c>
      <c r="O87" s="73">
        <f>IF($C$4="National Currency",IF(OtherFin_DATA!N81=0,0,OtherFin_DATA!N81),IF($C$4="Current Exchange rate",IF(OtherFin_DATA!N81=0,0,OtherFin_DATA!N81/ECO!X10),IF($C$4="Constant Exchange rate",IF(OtherFin_DATA!N81=0,0,OtherFin_DATA!N81/ECO!X45))))</f>
        <v>6343</v>
      </c>
      <c r="P87" s="209">
        <f>IF($C$4="National Currency",IF(OtherFin_DATA!O81=0,0,OtherFin_DATA!O81),IF($C$4="Current Exchange rate",IF(OtherFin_DATA!O81=0,0,OtherFin_DATA!O81/ECO!Y10),IF($C$4="Constant Exchange rate",IF(OtherFin_DATA!O81=0,0,OtherFin_DATA!O81/ECO!Y45))))</f>
        <v>0</v>
      </c>
      <c r="Q87" s="77">
        <f>O87/$O$119</f>
        <v>1.0022173431403783E-2</v>
      </c>
      <c r="R87" s="77">
        <f>IF(OR(O87=0, N87=0),"-",O87/N87-1)</f>
        <v>-4.727387330601962E-4</v>
      </c>
      <c r="S87" s="77">
        <f>IF(OR(O87=0,F87=0),"-",O87/F87-1)</f>
        <v>0.90881733373457729</v>
      </c>
    </row>
    <row r="88" spans="3:19" ht="15" x14ac:dyDescent="0.25">
      <c r="C88" s="242"/>
      <c r="D88" s="243"/>
      <c r="E88" s="72" t="s">
        <v>1</v>
      </c>
      <c r="F88" s="74">
        <f>IF($C$4="National Currency",IF(OtherFin_DATA!E82=0,0,OtherFin_DATA!E82),IF($C$4="Current Exchange rate",IF(OtherFin_DATA!E82=0,0,OtherFin_DATA!E82/ECO!O11),IF($C$4="Constant Exchange rate",IF(OtherFin_DATA!E82=0,0,OtherFin_DATA!E82/ECO!O46))))</f>
        <v>8375.6100790199998</v>
      </c>
      <c r="G88" s="74">
        <f>IF($C$4="National Currency",IF(OtherFin_DATA!F82=0,0,OtherFin_DATA!F82),IF($C$4="Current Exchange rate",IF(OtherFin_DATA!F82=0,0,OtherFin_DATA!F82/ECO!P11),IF($C$4="Constant Exchange rate",IF(OtherFin_DATA!F82=0,0,OtherFin_DATA!F82/ECO!P46))))</f>
        <v>9974.8775268999998</v>
      </c>
      <c r="H88" s="74">
        <f>IF($C$4="National Currency",IF(OtherFin_DATA!G82=0,0,OtherFin_DATA!G82),IF($C$4="Current Exchange rate",IF(OtherFin_DATA!G82=0,0,OtherFin_DATA!G82/ECO!Q11),IF($C$4="Constant Exchange rate",IF(OtherFin_DATA!G82=0,0,OtherFin_DATA!G82/ECO!Q46))))</f>
        <v>12890.521562340002</v>
      </c>
      <c r="I88" s="74">
        <f>IF($C$4="National Currency",IF(OtherFin_DATA!H82=0,0,OtherFin_DATA!H82),IF($C$4="Current Exchange rate",IF(OtherFin_DATA!H82=0,0,OtherFin_DATA!H82/ECO!R11),IF($C$4="Constant Exchange rate",IF(OtherFin_DATA!H82=0,0,OtherFin_DATA!H82/ECO!R46))))</f>
        <v>12842.20005231</v>
      </c>
      <c r="J88" s="74">
        <f>IF($C$4="National Currency",IF(OtherFin_DATA!I82=0,0,OtherFin_DATA!I82),IF($C$4="Current Exchange rate",IF(OtherFin_DATA!I82=0,0,OtherFin_DATA!I82/ECO!S11),IF($C$4="Constant Exchange rate",IF(OtherFin_DATA!I82=0,0,OtherFin_DATA!I82/ECO!S46))))</f>
        <v>15254.273423369999</v>
      </c>
      <c r="K88" s="74">
        <f>IF($C$4="National Currency",IF(OtherFin_DATA!J82=0,0,OtherFin_DATA!J82),IF($C$4="Current Exchange rate",IF(OtherFin_DATA!J82=0,0,OtherFin_DATA!J82/ECO!T11),IF($C$4="Constant Exchange rate",IF(OtherFin_DATA!J82=0,0,OtherFin_DATA!J82/ECO!T46))))</f>
        <v>13294.312439429998</v>
      </c>
      <c r="L88" s="74">
        <f>IF($C$4="National Currency",IF(OtherFin_DATA!K82=0,0,OtherFin_DATA!K82),IF($C$4="Current Exchange rate",IF(OtherFin_DATA!K82=0,0,OtherFin_DATA!K82/ECO!U11),IF($C$4="Constant Exchange rate",IF(OtherFin_DATA!K82=0,0,OtherFin_DATA!K82/ECO!U46))))</f>
        <v>12484.192076920001</v>
      </c>
      <c r="M88" s="74">
        <f>IF($C$4="National Currency",IF(OtherFin_DATA!L82=0,0,OtherFin_DATA!L82),IF($C$4="Current Exchange rate",IF(OtherFin_DATA!L82=0,0,OtherFin_DATA!L82/ECO!V11),IF($C$4="Constant Exchange rate",IF(OtherFin_DATA!L82=0,0,OtherFin_DATA!L82/ECO!V46))))</f>
        <v>15589.2140229</v>
      </c>
      <c r="N88" s="74">
        <f>IF($C$4="National Currency",IF(OtherFin_DATA!M82=0,0,OtherFin_DATA!M82),IF($C$4="Current Exchange rate",IF(OtherFin_DATA!M82=0,0,OtherFin_DATA!M82/ECO!W11),IF($C$4="Constant Exchange rate",IF(OtherFin_DATA!M82=0,0,OtherFin_DATA!M82/ECO!W46))))</f>
        <v>17735.080958959999</v>
      </c>
      <c r="O88" s="74">
        <f>IF($C$4="National Currency",IF(OtherFin_DATA!N82=0,0,OtherFin_DATA!N82),IF($C$4="Current Exchange rate",IF(OtherFin_DATA!N82=0,0,OtherFin_DATA!N82/ECO!X11),IF($C$4="Constant Exchange rate",IF(OtherFin_DATA!N82=0,0,OtherFin_DATA!N82/ECO!X46))))</f>
        <v>17887.858121630001</v>
      </c>
      <c r="P88" s="210">
        <f>IF($C$4="National Currency",IF(OtherFin_DATA!O82=0,0,OtherFin_DATA!O82),IF($C$4="Current Exchange rate",IF(OtherFin_DATA!O82=0,0,OtherFin_DATA!O82/ECO!Y11),IF($C$4="Constant Exchange rate",IF(OtherFin_DATA!O82=0,0,OtherFin_DATA!O82/ECO!Y46))))</f>
        <v>17491.646359369999</v>
      </c>
      <c r="Q88" s="77">
        <f t="shared" ref="Q88:Q120" si="13">O88/$O$119</f>
        <v>2.8263474130745793E-2</v>
      </c>
      <c r="R88" s="77">
        <f t="shared" ref="R88:R118" si="14">IF(OR(O88=0, N88=0),"-",O88/N88-1)</f>
        <v>8.614404581717805E-3</v>
      </c>
      <c r="S88" s="77">
        <f t="shared" ref="S88:S118" si="15">IF(OR(O88=0,F88=0),"-",O88/F88-1)</f>
        <v>1.1357080801119381</v>
      </c>
    </row>
    <row r="89" spans="3:19" ht="15" x14ac:dyDescent="0.25">
      <c r="C89" s="242"/>
      <c r="D89" s="243"/>
      <c r="E89" s="72" t="s">
        <v>2</v>
      </c>
      <c r="F89" s="74">
        <f>IF($C$4="National Currency",IF(OtherFin_DATA!E83=0,0,OtherFin_DATA!E83),IF($C$4="Current Exchange rate",IF(OtherFin_DATA!E83=0,0,OtherFin_DATA!E83/ECO!O12),IF($C$4="Constant Exchange rate",IF(OtherFin_DATA!E83=0,0,OtherFin_DATA!E83/ECO!O47))))</f>
        <v>0</v>
      </c>
      <c r="G89" s="74">
        <f>IF($C$4="National Currency",IF(OtherFin_DATA!F83=0,0,OtherFin_DATA!F83),IF($C$4="Current Exchange rate",IF(OtherFin_DATA!F83=0,0,OtherFin_DATA!F83/ECO!P12),IF($C$4="Constant Exchange rate",IF(OtherFin_DATA!F83=0,0,OtherFin_DATA!F83/ECO!P47))))</f>
        <v>0</v>
      </c>
      <c r="H89" s="74">
        <f>IF($C$4="National Currency",IF(OtherFin_DATA!G83=0,0,OtherFin_DATA!G83),IF($C$4="Current Exchange rate",IF(OtherFin_DATA!G83=0,0,OtherFin_DATA!G83/ECO!Q12),IF($C$4="Constant Exchange rate",IF(OtherFin_DATA!G83=0,0,OtherFin_DATA!G83/ECO!Q47))))</f>
        <v>0</v>
      </c>
      <c r="I89" s="74">
        <f>IF($C$4="National Currency",IF(OtherFin_DATA!H83=0,0,OtherFin_DATA!H83),IF($C$4="Current Exchange rate",IF(OtherFin_DATA!H83=0,0,OtherFin_DATA!H83/ECO!R12),IF($C$4="Constant Exchange rate",IF(OtherFin_DATA!H83=0,0,OtherFin_DATA!H83/ECO!R47))))</f>
        <v>37.836179568463031</v>
      </c>
      <c r="J89" s="74">
        <f>IF($C$4="National Currency",IF(OtherFin_DATA!I83=0,0,OtherFin_DATA!I83),IF($C$4="Current Exchange rate",IF(OtherFin_DATA!I83=0,0,OtherFin_DATA!I83/ECO!S12),IF($C$4="Constant Exchange rate",IF(OtherFin_DATA!I83=0,0,OtherFin_DATA!I83/ECO!S47))))</f>
        <v>44.994375703037122</v>
      </c>
      <c r="K89" s="74">
        <f>IF($C$4="National Currency",IF(OtherFin_DATA!J83=0,0,OtherFin_DATA!J83),IF($C$4="Current Exchange rate",IF(OtherFin_DATA!J83=0,0,OtherFin_DATA!J83/ECO!T12),IF($C$4="Constant Exchange rate",IF(OtherFin_DATA!J83=0,0,OtherFin_DATA!J83/ECO!T47))))</f>
        <v>43.971776255240826</v>
      </c>
      <c r="L89" s="74">
        <f>IF($C$4="National Currency",IF(OtherFin_DATA!K83=0,0,OtherFin_DATA!K83),IF($C$4="Current Exchange rate",IF(OtherFin_DATA!K83=0,0,OtherFin_DATA!K83/ECO!U12),IF($C$4="Constant Exchange rate",IF(OtherFin_DATA!K83=0,0,OtherFin_DATA!K83/ECO!U47))))</f>
        <v>49.084773494222311</v>
      </c>
      <c r="M89" s="74">
        <f>IF($C$4="National Currency",IF(OtherFin_DATA!L83=0,0,OtherFin_DATA!L83),IF($C$4="Current Exchange rate",IF(OtherFin_DATA!L83=0,0,OtherFin_DATA!L83/ECO!V12),IF($C$4="Constant Exchange rate",IF(OtherFin_DATA!L83=0,0,OtherFin_DATA!L83/ECO!V47))))</f>
        <v>48.573473770324163</v>
      </c>
      <c r="N89" s="74">
        <f>IF($C$4="National Currency",IF(OtherFin_DATA!M83=0,0,OtherFin_DATA!M83),IF($C$4="Current Exchange rate",IF(OtherFin_DATA!M83=0,0,OtherFin_DATA!M83/ECO!W12),IF($C$4="Constant Exchange rate",IF(OtherFin_DATA!M83=0,0,OtherFin_DATA!M83/ECO!W47))))</f>
        <v>52.152571837611205</v>
      </c>
      <c r="O89" s="74">
        <f>IF($C$4="National Currency",IF(OtherFin_DATA!N83=0,0,OtherFin_DATA!N83),IF($C$4="Current Exchange rate",IF(OtherFin_DATA!N83=0,0,OtherFin_DATA!N83/ECO!X12),IF($C$4="Constant Exchange rate",IF(OtherFin_DATA!N83=0,0,OtherFin_DATA!N83/ECO!X47))))</f>
        <v>59.822067696083444</v>
      </c>
      <c r="P89" s="210">
        <f>IF($C$4="National Currency",IF(OtherFin_DATA!O83=0,0,OtherFin_DATA!O83),IF($C$4="Current Exchange rate",IF(OtherFin_DATA!O83=0,0,OtherFin_DATA!O83/ECO!Y12),IF($C$4="Constant Exchange rate",IF(OtherFin_DATA!O83=0,0,OtherFin_DATA!O83/ECO!Y47))))</f>
        <v>0</v>
      </c>
      <c r="Q89" s="77">
        <f t="shared" si="13"/>
        <v>9.4521068496819489E-5</v>
      </c>
      <c r="R89" s="77">
        <f t="shared" si="14"/>
        <v>0.14705882352941191</v>
      </c>
      <c r="S89" s="77" t="str">
        <f t="shared" si="15"/>
        <v>-</v>
      </c>
    </row>
    <row r="90" spans="3:19" ht="15" x14ac:dyDescent="0.25">
      <c r="C90" s="242"/>
      <c r="D90" s="243"/>
      <c r="E90" s="72" t="s">
        <v>3</v>
      </c>
      <c r="F90" s="74">
        <f>IF($C$4="National Currency",IF(OtherFin_DATA!E84=0,0,OtherFin_DATA!E84),IF($C$4="Current Exchange rate",IF(OtherFin_DATA!E84=0,0,OtherFin_DATA!E84/ECO!O13),IF($C$4="Constant Exchange rate",IF(OtherFin_DATA!E84=0,0,OtherFin_DATA!E84/ECO!O48))))</f>
        <v>30297.7378576181</v>
      </c>
      <c r="G90" s="74">
        <f>IF($C$4="National Currency",IF(OtherFin_DATA!F84=0,0,OtherFin_DATA!F84),IF($C$4="Current Exchange rate",IF(OtherFin_DATA!F84=0,0,OtherFin_DATA!F84/ECO!P13),IF($C$4="Constant Exchange rate",IF(OtherFin_DATA!F84=0,0,OtherFin_DATA!F84/ECO!P48))))</f>
        <v>25197.105788423156</v>
      </c>
      <c r="H90" s="74">
        <f>IF($C$4="National Currency",IF(OtherFin_DATA!G84=0,0,OtherFin_DATA!G84),IF($C$4="Current Exchange rate",IF(OtherFin_DATA!G84=0,0,OtherFin_DATA!G84/ECO!Q13),IF($C$4="Constant Exchange rate",IF(OtherFin_DATA!G84=0,0,OtherFin_DATA!G84/ECO!Q48))))</f>
        <v>26851.297405189624</v>
      </c>
      <c r="I90" s="74">
        <f>IF($C$4="National Currency",IF(OtherFin_DATA!H84=0,0,OtherFin_DATA!H84),IF($C$4="Current Exchange rate",IF(OtherFin_DATA!H84=0,0,OtherFin_DATA!H84/ECO!R13),IF($C$4="Constant Exchange rate",IF(OtherFin_DATA!H84=0,0,OtherFin_DATA!H84/ECO!R48))))</f>
        <v>25558.050565535596</v>
      </c>
      <c r="J90" s="74">
        <f>IF($C$4="National Currency",IF(OtherFin_DATA!I84=0,0,OtherFin_DATA!I84),IF($C$4="Current Exchange rate",IF(OtherFin_DATA!I84=0,0,OtherFin_DATA!I84/ECO!S13),IF($C$4="Constant Exchange rate",IF(OtherFin_DATA!I84=0,0,OtherFin_DATA!I84/ECO!S48))))</f>
        <v>27485.861610113108</v>
      </c>
      <c r="K90" s="74">
        <f>IF($C$4="National Currency",IF(OtherFin_DATA!J84=0,0,OtherFin_DATA!J84),IF($C$4="Current Exchange rate",IF(OtherFin_DATA!J84=0,0,OtherFin_DATA!J84/ECO!T13),IF($C$4="Constant Exchange rate",IF(OtherFin_DATA!J84=0,0,OtherFin_DATA!J84/ECO!T48))))</f>
        <v>25120.249500998005</v>
      </c>
      <c r="L90" s="74">
        <f>IF($C$4="National Currency",IF(OtherFin_DATA!K84=0,0,OtherFin_DATA!K84),IF($C$4="Current Exchange rate",IF(OtherFin_DATA!K84=0,0,OtherFin_DATA!K84/ECO!U13),IF($C$4="Constant Exchange rate",IF(OtherFin_DATA!K84=0,0,OtherFin_DATA!K84/ECO!U48))))</f>
        <v>22719.821190951432</v>
      </c>
      <c r="M90" s="74">
        <f>IF($C$4="National Currency",IF(OtherFin_DATA!L84=0,0,OtherFin_DATA!L84),IF($C$4="Current Exchange rate",IF(OtherFin_DATA!L84=0,0,OtherFin_DATA!L84/ECO!V13),IF($C$4="Constant Exchange rate",IF(OtherFin_DATA!L84=0,0,OtherFin_DATA!L84/ECO!V48))))</f>
        <v>24306.090319361279</v>
      </c>
      <c r="N90" s="74">
        <f>IF($C$4="National Currency",IF(OtherFin_DATA!M84=0,0,OtherFin_DATA!M84),IF($C$4="Current Exchange rate",IF(OtherFin_DATA!M84=0,0,OtherFin_DATA!M84/ECO!W13),IF($C$4="Constant Exchange rate",IF(OtherFin_DATA!M84=0,0,OtherFin_DATA!M84/ECO!W48))))</f>
        <v>22771.608449767133</v>
      </c>
      <c r="O90" s="74">
        <f>IF($C$4="National Currency",IF(OtherFin_DATA!N84=0,0,OtherFin_DATA!N84),IF($C$4="Current Exchange rate",IF(OtherFin_DATA!N84=0,0,OtherFin_DATA!N84/ECO!X13),IF($C$4="Constant Exchange rate",IF(OtherFin_DATA!N84=0,0,OtherFin_DATA!N84/ECO!X48))))</f>
        <v>24549.249833666003</v>
      </c>
      <c r="P90" s="210">
        <f>IF($C$4="National Currency",IF(OtherFin_DATA!O84=0,0,OtherFin_DATA!O84),IF($C$4="Current Exchange rate",IF(OtherFin_DATA!O84=0,0,OtherFin_DATA!O84/ECO!Y13),IF($C$4="Constant Exchange rate",IF(OtherFin_DATA!O84=0,0,OtherFin_DATA!O84/ECO!Y48))))</f>
        <v>25117.138786593481</v>
      </c>
      <c r="Q90" s="77">
        <f t="shared" si="13"/>
        <v>3.8788718184433413E-2</v>
      </c>
      <c r="R90" s="77">
        <f t="shared" si="14"/>
        <v>7.8063935967467746E-2</v>
      </c>
      <c r="S90" s="77">
        <f t="shared" si="15"/>
        <v>-0.18973324183365359</v>
      </c>
    </row>
    <row r="91" spans="3:19" ht="15" x14ac:dyDescent="0.25">
      <c r="C91" s="242"/>
      <c r="D91" s="243"/>
      <c r="E91" s="72" t="s">
        <v>4</v>
      </c>
      <c r="F91" s="74">
        <f>IF($C$4="National Currency",IF(OtherFin_DATA!E85=0,0,OtherFin_DATA!E85),IF($C$4="Current Exchange rate",IF(OtherFin_DATA!E85=0,0,OtherFin_DATA!E85/ECO!O14),IF($C$4="Constant Exchange rate",IF(OtherFin_DATA!E85=0,0,OtherFin_DATA!E85/ECO!O49))))</f>
        <v>187.09313650110207</v>
      </c>
      <c r="G91" s="74">
        <f>IF($C$4="National Currency",IF(OtherFin_DATA!F85=0,0,OtherFin_DATA!F85),IF($C$4="Current Exchange rate",IF(OtherFin_DATA!F85=0,0,OtherFin_DATA!F85/ECO!P14),IF($C$4="Constant Exchange rate",IF(OtherFin_DATA!F85=0,0,OtherFin_DATA!F85/ECO!P49))))</f>
        <v>182.6507423924001</v>
      </c>
      <c r="H91" s="74">
        <f>IF($C$4="National Currency",IF(OtherFin_DATA!G85=0,0,OtherFin_DATA!G85),IF($C$4="Current Exchange rate",IF(OtherFin_DATA!G85=0,0,OtherFin_DATA!G85/ECO!Q14),IF($C$4="Constant Exchange rate",IF(OtherFin_DATA!G85=0,0,OtherFin_DATA!G85/ECO!Q49))))</f>
        <v>185.21366207049741</v>
      </c>
      <c r="I91" s="74">
        <f>IF($C$4="National Currency",IF(OtherFin_DATA!H85=0,0,OtherFin_DATA!H85),IF($C$4="Current Exchange rate",IF(OtherFin_DATA!H85=0,0,OtherFin_DATA!H85/ECO!R14),IF($C$4="Constant Exchange rate",IF(OtherFin_DATA!H85=0,0,OtherFin_DATA!H85/ECO!R49))))</f>
        <v>215.4561142720454</v>
      </c>
      <c r="J91" s="74">
        <f>IF($C$4="National Currency",IF(OtherFin_DATA!I85=0,0,OtherFin_DATA!I85),IF($C$4="Current Exchange rate",IF(OtherFin_DATA!I85=0,0,OtherFin_DATA!I85/ECO!S14),IF($C$4="Constant Exchange rate",IF(OtherFin_DATA!I85=0,0,OtherFin_DATA!I85/ECO!S49))))</f>
        <v>215</v>
      </c>
      <c r="K91" s="74">
        <f>IF($C$4="National Currency",IF(OtherFin_DATA!J85=0,0,OtherFin_DATA!J85),IF($C$4="Current Exchange rate",IF(OtherFin_DATA!J85=0,0,OtherFin_DATA!J85/ECO!T14),IF($C$4="Constant Exchange rate",IF(OtherFin_DATA!J85=0,0,OtherFin_DATA!J85/ECO!T49))))</f>
        <v>210</v>
      </c>
      <c r="L91" s="74">
        <f>IF($C$4="National Currency",IF(OtherFin_DATA!K85=0,0,OtherFin_DATA!K85),IF($C$4="Current Exchange rate",IF(OtherFin_DATA!K85=0,0,OtherFin_DATA!K85/ECO!U14),IF($C$4="Constant Exchange rate",IF(OtherFin_DATA!K85=0,0,OtherFin_DATA!K85/ECO!U49))))</f>
        <v>224</v>
      </c>
      <c r="M91" s="74">
        <f>IF($C$4="National Currency",IF(OtherFin_DATA!L85=0,0,OtherFin_DATA!L85),IF($C$4="Current Exchange rate",IF(OtherFin_DATA!L85=0,0,OtherFin_DATA!L85/ECO!V14),IF($C$4="Constant Exchange rate",IF(OtherFin_DATA!L85=0,0,OtherFin_DATA!L85/ECO!V49))))</f>
        <v>285</v>
      </c>
      <c r="N91" s="74">
        <f>IF($C$4="National Currency",IF(OtherFin_DATA!M85=0,0,OtherFin_DATA!M85),IF($C$4="Current Exchange rate",IF(OtherFin_DATA!M85=0,0,OtherFin_DATA!M85/ECO!W14),IF($C$4="Constant Exchange rate",IF(OtherFin_DATA!M85=0,0,OtherFin_DATA!M85/ECO!W49))))</f>
        <v>362</v>
      </c>
      <c r="O91" s="74">
        <f>IF($C$4="National Currency",IF(OtherFin_DATA!N85=0,0,OtherFin_DATA!N85),IF($C$4="Current Exchange rate",IF(OtherFin_DATA!N85=0,0,OtherFin_DATA!N85/ECO!X14),IF($C$4="Constant Exchange rate",IF(OtherFin_DATA!N85=0,0,OtherFin_DATA!N85/ECO!X49))))</f>
        <v>399</v>
      </c>
      <c r="P91" s="210">
        <f>IF($C$4="National Currency",IF(OtherFin_DATA!O85=0,0,OtherFin_DATA!O85),IF($C$4="Current Exchange rate",IF(OtherFin_DATA!O85=0,0,OtherFin_DATA!O85/ECO!Y14),IF($C$4="Constant Exchange rate",IF(OtherFin_DATA!O85=0,0,OtherFin_DATA!O85/ECO!Y49))))</f>
        <v>0</v>
      </c>
      <c r="Q91" s="77">
        <f t="shared" si="13"/>
        <v>6.3043468376637385E-4</v>
      </c>
      <c r="R91" s="77">
        <f t="shared" si="14"/>
        <v>0.10220994475138112</v>
      </c>
      <c r="S91" s="77">
        <f t="shared" si="15"/>
        <v>1.1326276712328767</v>
      </c>
    </row>
    <row r="92" spans="3:19" ht="15" x14ac:dyDescent="0.25">
      <c r="C92" s="242"/>
      <c r="D92" s="243"/>
      <c r="E92" s="72" t="s">
        <v>5</v>
      </c>
      <c r="F92" s="74">
        <f>IF($C$4="National Currency",IF(OtherFin_DATA!E86=0,0,OtherFin_DATA!E86),IF($C$4="Current Exchange rate",IF(OtherFin_DATA!E86=0,0,OtherFin_DATA!E86/ECO!O15),IF($C$4="Constant Exchange rate",IF(OtherFin_DATA!E86=0,0,OtherFin_DATA!E86/ECO!O50))))</f>
        <v>845.2496845141518</v>
      </c>
      <c r="G92" s="74">
        <f>IF($C$4="National Currency",IF(OtherFin_DATA!F86=0,0,OtherFin_DATA!F86),IF($C$4="Current Exchange rate",IF(OtherFin_DATA!F86=0,0,OtherFin_DATA!F86/ECO!P15),IF($C$4="Constant Exchange rate",IF(OtherFin_DATA!F86=0,0,OtherFin_DATA!F86/ECO!P50))))</f>
        <v>711.37551829817926</v>
      </c>
      <c r="H92" s="74">
        <f>IF($C$4="National Currency",IF(OtherFin_DATA!G86=0,0,OtherFin_DATA!G86),IF($C$4="Current Exchange rate",IF(OtherFin_DATA!G86=0,0,OtherFin_DATA!G86/ECO!Q15),IF($C$4="Constant Exchange rate",IF(OtherFin_DATA!G86=0,0,OtherFin_DATA!G86/ECO!Q50))))</f>
        <v>670.66882999819722</v>
      </c>
      <c r="I92" s="74">
        <f>IF($C$4="National Currency",IF(OtherFin_DATA!H86=0,0,OtherFin_DATA!H86),IF($C$4="Current Exchange rate",IF(OtherFin_DATA!H86=0,0,OtherFin_DATA!H86/ECO!R15),IF($C$4="Constant Exchange rate",IF(OtherFin_DATA!H86=0,0,OtherFin_DATA!H86/ECO!R50))))</f>
        <v>798.66594555615654</v>
      </c>
      <c r="J92" s="74">
        <f>IF($C$4="National Currency",IF(OtherFin_DATA!I86=0,0,OtherFin_DATA!I86),IF($C$4="Current Exchange rate",IF(OtherFin_DATA!I86=0,0,OtherFin_DATA!I86/ECO!S15),IF($C$4="Constant Exchange rate",IF(OtherFin_DATA!I86=0,0,OtherFin_DATA!I86/ECO!S50))))</f>
        <v>935.71299801694613</v>
      </c>
      <c r="K92" s="74">
        <f>IF($C$4="National Currency",IF(OtherFin_DATA!J86=0,0,OtherFin_DATA!J86),IF($C$4="Current Exchange rate",IF(OtherFin_DATA!J86=0,0,OtherFin_DATA!J86/ECO!T15),IF($C$4="Constant Exchange rate",IF(OtherFin_DATA!J86=0,0,OtherFin_DATA!J86/ECO!T50))))</f>
        <v>1064.9360014422211</v>
      </c>
      <c r="L92" s="74">
        <f>IF($C$4="National Currency",IF(OtherFin_DATA!K86=0,0,OtherFin_DATA!K86),IF($C$4="Current Exchange rate",IF(OtherFin_DATA!K86=0,0,OtherFin_DATA!K86/ECO!U15),IF($C$4="Constant Exchange rate",IF(OtherFin_DATA!K86=0,0,OtherFin_DATA!K86/ECO!U50))))</f>
        <v>1171.9488011537769</v>
      </c>
      <c r="M92" s="74">
        <f>IF($C$4="National Currency",IF(OtherFin_DATA!L86=0,0,OtherFin_DATA!L86),IF($C$4="Current Exchange rate",IF(OtherFin_DATA!L86=0,0,OtherFin_DATA!L86/ECO!V15),IF($C$4="Constant Exchange rate",IF(OtherFin_DATA!L86=0,0,OtherFin_DATA!L86/ECO!V50))))</f>
        <v>1516.8920137010998</v>
      </c>
      <c r="N92" s="74">
        <f>IF($C$4="National Currency",IF(OtherFin_DATA!M86=0,0,OtherFin_DATA!M86),IF($C$4="Current Exchange rate",IF(OtherFin_DATA!M86=0,0,OtherFin_DATA!M86/ECO!W15),IF($C$4="Constant Exchange rate",IF(OtherFin_DATA!M86=0,0,OtherFin_DATA!M86/ECO!W50))))</f>
        <v>1665.6210564268974</v>
      </c>
      <c r="O92" s="74">
        <f>IF($C$4="National Currency",IF(OtherFin_DATA!N86=0,0,OtherFin_DATA!N86),IF($C$4="Current Exchange rate",IF(OtherFin_DATA!N86=0,0,OtherFin_DATA!N86/ECO!X15),IF($C$4="Constant Exchange rate",IF(OtherFin_DATA!N86=0,0,OtherFin_DATA!N86/ECO!X50))))</f>
        <v>1841.0672435550748</v>
      </c>
      <c r="P92" s="210">
        <f>IF($C$4="National Currency",IF(OtherFin_DATA!O86=0,0,OtherFin_DATA!O86),IF($C$4="Current Exchange rate",IF(OtherFin_DATA!O86=0,0,OtherFin_DATA!O86/ECO!Y15),IF($C$4="Constant Exchange rate",IF(OtherFin_DATA!O86=0,0,OtherFin_DATA!O86/ECO!Y50))))</f>
        <v>2089.3095366864973</v>
      </c>
      <c r="Q92" s="77">
        <f t="shared" si="13"/>
        <v>2.9089539987049453E-3</v>
      </c>
      <c r="R92" s="77">
        <f t="shared" si="14"/>
        <v>0.10533379513377783</v>
      </c>
      <c r="S92" s="77">
        <f t="shared" si="15"/>
        <v>1.1781341978415734</v>
      </c>
    </row>
    <row r="93" spans="3:19" ht="15" x14ac:dyDescent="0.25">
      <c r="C93" s="242"/>
      <c r="D93" s="243"/>
      <c r="E93" s="72" t="s">
        <v>6</v>
      </c>
      <c r="F93" s="74">
        <f>IF($C$4="National Currency",IF(OtherFin_DATA!E87=0,0,OtherFin_DATA!E87),IF($C$4="Current Exchange rate",IF(OtherFin_DATA!E87=0,0,OtherFin_DATA!E87/ECO!O16),IF($C$4="Constant Exchange rate",IF(OtherFin_DATA!E87=0,0,OtherFin_DATA!E87/ECO!O51))))</f>
        <v>64418</v>
      </c>
      <c r="G93" s="74">
        <f>IF($C$4="National Currency",IF(OtherFin_DATA!F87=0,0,OtherFin_DATA!F87),IF($C$4="Current Exchange rate",IF(OtherFin_DATA!F87=0,0,OtherFin_DATA!F87/ECO!P16),IF($C$4="Constant Exchange rate",IF(OtherFin_DATA!F87=0,0,OtherFin_DATA!F87/ECO!P51))))</f>
        <v>64007</v>
      </c>
      <c r="H93" s="74">
        <f>IF($C$4="National Currency",IF(OtherFin_DATA!G87=0,0,OtherFin_DATA!G87),IF($C$4="Current Exchange rate",IF(OtherFin_DATA!G87=0,0,OtherFin_DATA!G87/ECO!Q16),IF($C$4="Constant Exchange rate",IF(OtherFin_DATA!G87=0,0,OtherFin_DATA!G87/ECO!Q51))))</f>
        <v>66462</v>
      </c>
      <c r="I93" s="74">
        <f>IF($C$4="National Currency",IF(OtherFin_DATA!H87=0,0,OtherFin_DATA!H87),IF($C$4="Current Exchange rate",IF(OtherFin_DATA!H87=0,0,OtherFin_DATA!H87/ECO!R16),IF($C$4="Constant Exchange rate",IF(OtherFin_DATA!H87=0,0,OtherFin_DATA!H87/ECO!R51))))</f>
        <v>66161</v>
      </c>
      <c r="J93" s="74">
        <f>IF($C$4="National Currency",IF(OtherFin_DATA!I87=0,0,OtherFin_DATA!I87),IF($C$4="Current Exchange rate",IF(OtherFin_DATA!I87=0,0,OtherFin_DATA!I87/ECO!S16),IF($C$4="Constant Exchange rate",IF(OtherFin_DATA!I87=0,0,OtherFin_DATA!I87/ECO!S51))))</f>
        <v>71876</v>
      </c>
      <c r="K93" s="74">
        <f>IF($C$4="National Currency",IF(OtherFin_DATA!J87=0,0,OtherFin_DATA!J87),IF($C$4="Current Exchange rate",IF(OtherFin_DATA!J87=0,0,OtherFin_DATA!J87/ECO!T16),IF($C$4="Constant Exchange rate",IF(OtherFin_DATA!J87=0,0,OtherFin_DATA!J87/ECO!T51))))</f>
        <v>71195</v>
      </c>
      <c r="L93" s="74">
        <f>IF($C$4="National Currency",IF(OtherFin_DATA!K87=0,0,OtherFin_DATA!K87),IF($C$4="Current Exchange rate",IF(OtherFin_DATA!K87=0,0,OtherFin_DATA!K87/ECO!U16),IF($C$4="Constant Exchange rate",IF(OtherFin_DATA!K87=0,0,OtherFin_DATA!K87/ECO!U51))))</f>
        <v>71915</v>
      </c>
      <c r="M93" s="74">
        <f>IF($C$4="National Currency",IF(OtherFin_DATA!L87=0,0,OtherFin_DATA!L87),IF($C$4="Current Exchange rate",IF(OtherFin_DATA!L87=0,0,OtherFin_DATA!L87/ECO!V16),IF($C$4="Constant Exchange rate",IF(OtherFin_DATA!L87=0,0,OtherFin_DATA!L87/ECO!V51))))</f>
        <v>84970</v>
      </c>
      <c r="N93" s="74">
        <f>IF($C$4="National Currency",IF(OtherFin_DATA!M87=0,0,OtherFin_DATA!M87),IF($C$4="Current Exchange rate",IF(OtherFin_DATA!M87=0,0,OtherFin_DATA!M87/ECO!W16),IF($C$4="Constant Exchange rate",IF(OtherFin_DATA!M87=0,0,OtherFin_DATA!M87/ECO!W51))))</f>
        <v>75745</v>
      </c>
      <c r="O93" s="74">
        <f>IF($C$4="National Currency",IF(OtherFin_DATA!N87=0,0,OtherFin_DATA!N87),IF($C$4="Current Exchange rate",IF(OtherFin_DATA!N87=0,0,OtherFin_DATA!N87/ECO!X16),IF($C$4="Constant Exchange rate",IF(OtherFin_DATA!N87=0,0,OtherFin_DATA!N87/ECO!X51))))</f>
        <v>79417</v>
      </c>
      <c r="P93" s="210">
        <f>IF($C$4="National Currency",IF(OtherFin_DATA!O87=0,0,OtherFin_DATA!O87),IF($C$4="Current Exchange rate",IF(OtherFin_DATA!O87=0,0,OtherFin_DATA!O87/ECO!Y16),IF($C$4="Constant Exchange rate",IF(OtherFin_DATA!O87=0,0,OtherFin_DATA!O87/ECO!Y51))))</f>
        <v>84413</v>
      </c>
      <c r="Q93" s="77">
        <f t="shared" si="13"/>
        <v>0.1254817826583311</v>
      </c>
      <c r="R93" s="77">
        <f t="shared" si="14"/>
        <v>4.8478447422272142E-2</v>
      </c>
      <c r="S93" s="77">
        <f t="shared" si="15"/>
        <v>0.23283864758297379</v>
      </c>
    </row>
    <row r="94" spans="3:19" ht="15" x14ac:dyDescent="0.25">
      <c r="C94" s="242"/>
      <c r="D94" s="243"/>
      <c r="E94" s="72" t="s">
        <v>7</v>
      </c>
      <c r="F94" s="74">
        <f>IF($C$4="National Currency",IF(OtherFin_DATA!E88=0,0,OtherFin_DATA!E88),IF($C$4="Current Exchange rate",IF(OtherFin_DATA!E88=0,0,OtherFin_DATA!E88/ECO!O17),IF($C$4="Constant Exchange rate",IF(OtherFin_DATA!E88=0,0,OtherFin_DATA!E88/ECO!O52))))</f>
        <v>6239.2381771050195</v>
      </c>
      <c r="G94" s="74">
        <f>IF($C$4="National Currency",IF(OtherFin_DATA!F88=0,0,OtherFin_DATA!F88),IF($C$4="Current Exchange rate",IF(OtherFin_DATA!F88=0,0,OtherFin_DATA!F88/ECO!P17),IF($C$4="Constant Exchange rate",IF(OtherFin_DATA!F88=0,0,OtherFin_DATA!F88/ECO!P52))))</f>
        <v>6887.8352786321575</v>
      </c>
      <c r="H94" s="74">
        <f>IF($C$4="National Currency",IF(OtherFin_DATA!G88=0,0,OtherFin_DATA!G88),IF($C$4="Current Exchange rate",IF(OtherFin_DATA!G88=0,0,OtherFin_DATA!G88/ECO!Q17),IF($C$4="Constant Exchange rate",IF(OtherFin_DATA!G88=0,0,OtherFin_DATA!G88/ECO!Q52))))</f>
        <v>8126.8201415658204</v>
      </c>
      <c r="I94" s="74">
        <f>IF($C$4="National Currency",IF(OtherFin_DATA!H88=0,0,OtherFin_DATA!H88),IF($C$4="Current Exchange rate",IF(OtherFin_DATA!H88=0,0,OtherFin_DATA!H88/ECO!R17),IF($C$4="Constant Exchange rate",IF(OtherFin_DATA!H88=0,0,OtherFin_DATA!H88/ECO!R52))))</f>
        <v>9132.7606678038501</v>
      </c>
      <c r="J94" s="74">
        <f>IF($C$4="National Currency",IF(OtherFin_DATA!I88=0,0,OtherFin_DATA!I88),IF($C$4="Current Exchange rate",IF(OtherFin_DATA!I88=0,0,OtherFin_DATA!I88/ECO!S17),IF($C$4="Constant Exchange rate",IF(OtherFin_DATA!I88=0,0,OtherFin_DATA!I88/ECO!S52))))</f>
        <v>9249.544007628976</v>
      </c>
      <c r="K94" s="74">
        <f>IF($C$4="National Currency",IF(OtherFin_DATA!J88=0,0,OtherFin_DATA!J88),IF($C$4="Current Exchange rate",IF(OtherFin_DATA!J88=0,0,OtherFin_DATA!J88/ECO!T17),IF($C$4="Constant Exchange rate",IF(OtherFin_DATA!J88=0,0,OtherFin_DATA!J88/ECO!T52))))</f>
        <v>9213.0890628987418</v>
      </c>
      <c r="L94" s="74">
        <f>IF($C$4="National Currency",IF(OtherFin_DATA!K88=0,0,OtherFin_DATA!K88),IF($C$4="Current Exchange rate",IF(OtherFin_DATA!K88=0,0,OtherFin_DATA!K88/ECO!U17),IF($C$4="Constant Exchange rate",IF(OtherFin_DATA!K88=0,0,OtherFin_DATA!K88/ECO!U52))))</f>
        <v>10147.96636804427</v>
      </c>
      <c r="M94" s="74">
        <f>IF($C$4="National Currency",IF(OtherFin_DATA!L88=0,0,OtherFin_DATA!L88),IF($C$4="Current Exchange rate",IF(OtherFin_DATA!L88=0,0,OtherFin_DATA!L88/ECO!V17),IF($C$4="Constant Exchange rate",IF(OtherFin_DATA!L88=0,0,OtherFin_DATA!L88/ECO!V52))))</f>
        <v>11360.018400870347</v>
      </c>
      <c r="N94" s="74">
        <f>IF($C$4="National Currency",IF(OtherFin_DATA!M88=0,0,OtherFin_DATA!M88),IF($C$4="Current Exchange rate",IF(OtherFin_DATA!M88=0,0,OtherFin_DATA!M88/ECO!W17),IF($C$4="Constant Exchange rate",IF(OtherFin_DATA!M88=0,0,OtherFin_DATA!M88/ECO!W52))))</f>
        <v>12002.373846587781</v>
      </c>
      <c r="O94" s="74">
        <f>IF($C$4="National Currency",IF(OtherFin_DATA!N88=0,0,OtherFin_DATA!N88),IF($C$4="Current Exchange rate",IF(OtherFin_DATA!N88=0,0,OtherFin_DATA!N88/ECO!X17),IF($C$4="Constant Exchange rate",IF(OtherFin_DATA!N88=0,0,OtherFin_DATA!N88/ECO!X52))))</f>
        <v>14924.949296871853</v>
      </c>
      <c r="P94" s="210">
        <f>IF($C$4="National Currency",IF(OtherFin_DATA!O88=0,0,OtherFin_DATA!O88),IF($C$4="Current Exchange rate",IF(OtherFin_DATA!O88=0,0,OtherFin_DATA!O88/ECO!Y17),IF($C$4="Constant Exchange rate",IF(OtherFin_DATA!O88=0,0,OtherFin_DATA!O88/ECO!Y52))))</f>
        <v>17094.360871959492</v>
      </c>
      <c r="Q94" s="77">
        <f t="shared" si="13"/>
        <v>2.3581969148377371E-2</v>
      </c>
      <c r="R94" s="77">
        <f t="shared" si="14"/>
        <v>0.24349978492920776</v>
      </c>
      <c r="S94" s="77">
        <f t="shared" si="15"/>
        <v>1.3921108432178761</v>
      </c>
    </row>
    <row r="95" spans="3:19" ht="15" x14ac:dyDescent="0.25">
      <c r="C95" s="242"/>
      <c r="D95" s="243"/>
      <c r="E95" s="72" t="s">
        <v>8</v>
      </c>
      <c r="F95" s="74">
        <f>IF($C$4="National Currency",IF(OtherFin_DATA!E89=0,0,OtherFin_DATA!E89),IF($C$4="Current Exchange rate",IF(OtherFin_DATA!E89=0,0,OtherFin_DATA!E89/ECO!O18),IF($C$4="Constant Exchange rate",IF(OtherFin_DATA!E89=0,0,OtherFin_DATA!E89/ECO!O53))))</f>
        <v>7.0878018227602171</v>
      </c>
      <c r="G95" s="74">
        <f>IF($C$4="National Currency",IF(OtherFin_DATA!F89=0,0,OtherFin_DATA!F89),IF($C$4="Current Exchange rate",IF(OtherFin_DATA!F89=0,0,OtherFin_DATA!F89/ECO!P18),IF($C$4="Constant Exchange rate",IF(OtherFin_DATA!F89=0,0,OtherFin_DATA!F89/ECO!P53))))</f>
        <v>12.200733705725206</v>
      </c>
      <c r="H95" s="74">
        <f>IF($C$4="National Currency",IF(OtherFin_DATA!G89=0,0,OtherFin_DATA!G89),IF($C$4="Current Exchange rate",IF(OtherFin_DATA!G89=0,0,OtherFin_DATA!G89/ECO!Q18),IF($C$4="Constant Exchange rate",IF(OtherFin_DATA!G89=0,0,OtherFin_DATA!G89/ECO!Q53))))</f>
        <v>20.317513069932126</v>
      </c>
      <c r="I95" s="74">
        <f>IF($C$4="National Currency",IF(OtherFin_DATA!H89=0,0,OtherFin_DATA!H89),IF($C$4="Current Exchange rate",IF(OtherFin_DATA!H89=0,0,OtherFin_DATA!H89/ECO!R18),IF($C$4="Constant Exchange rate",IF(OtherFin_DATA!H89=0,0,OtherFin_DATA!H89/ECO!R53))))</f>
        <v>40.463551186839311</v>
      </c>
      <c r="J95" s="74">
        <f>IF($C$4="National Currency",IF(OtherFin_DATA!I89=0,0,OtherFin_DATA!I89),IF($C$4="Current Exchange rate",IF(OtherFin_DATA!I89=0,0,OtherFin_DATA!I89/ECO!S18),IF($C$4="Constant Exchange rate",IF(OtherFin_DATA!I89=0,0,OtherFin_DATA!I89/ECO!S53))))</f>
        <v>91.756292101798479</v>
      </c>
      <c r="K95" s="74">
        <f>IF($C$4="National Currency",IF(OtherFin_DATA!J89=0,0,OtherFin_DATA!J89),IF($C$4="Current Exchange rate",IF(OtherFin_DATA!J89=0,0,OtherFin_DATA!J89/ECO!T18),IF($C$4="Constant Exchange rate",IF(OtherFin_DATA!J89=0,0,OtherFin_DATA!J89/ECO!T53))))</f>
        <v>67.950864724604713</v>
      </c>
      <c r="L95" s="74">
        <f>IF($C$4="National Currency",IF(OtherFin_DATA!K89=0,0,OtherFin_DATA!K89),IF($C$4="Current Exchange rate",IF(OtherFin_DATA!K89=0,0,OtherFin_DATA!K89/ECO!U18),IF($C$4="Constant Exchange rate",IF(OtherFin_DATA!K89=0,0,OtherFin_DATA!K89/ECO!U53))))</f>
        <v>44.7</v>
      </c>
      <c r="M95" s="74">
        <f>IF($C$4="National Currency",IF(OtherFin_DATA!L89=0,0,OtherFin_DATA!L89),IF($C$4="Current Exchange rate",IF(OtherFin_DATA!L89=0,0,OtherFin_DATA!L89/ECO!V18),IF($C$4="Constant Exchange rate",IF(OtherFin_DATA!L89=0,0,OtherFin_DATA!L89/ECO!V53))))</f>
        <v>42.84</v>
      </c>
      <c r="N95" s="74">
        <f>IF($C$4="National Currency",IF(OtherFin_DATA!M89=0,0,OtherFin_DATA!M89),IF($C$4="Current Exchange rate",IF(OtherFin_DATA!M89=0,0,OtherFin_DATA!M89/ECO!W18),IF($C$4="Constant Exchange rate",IF(OtherFin_DATA!M89=0,0,OtherFin_DATA!M89/ECO!W53))))</f>
        <v>58</v>
      </c>
      <c r="O95" s="74">
        <f>IF($C$4="National Currency",IF(OtherFin_DATA!N89=0,0,OtherFin_DATA!N89),IF($C$4="Current Exchange rate",IF(OtherFin_DATA!N89=0,0,OtherFin_DATA!N89/ECO!X18),IF($C$4="Constant Exchange rate",IF(OtherFin_DATA!N89=0,0,OtherFin_DATA!N89/ECO!X53))))</f>
        <v>39.799999999999997</v>
      </c>
      <c r="P95" s="210">
        <f>IF($C$4="National Currency",IF(OtherFin_DATA!O89=0,0,OtherFin_DATA!O89),IF($C$4="Current Exchange rate",IF(OtherFin_DATA!O89=0,0,OtherFin_DATA!O89/ECO!Y18),IF($C$4="Constant Exchange rate",IF(OtherFin_DATA!O89=0,0,OtherFin_DATA!O89/ECO!Y53))))</f>
        <v>0</v>
      </c>
      <c r="Q95" s="77">
        <f t="shared" si="13"/>
        <v>6.2885464696495427E-5</v>
      </c>
      <c r="R95" s="77">
        <f t="shared" si="14"/>
        <v>-0.31379310344827593</v>
      </c>
      <c r="S95" s="77">
        <f t="shared" si="15"/>
        <v>4.6152811541929655</v>
      </c>
    </row>
    <row r="96" spans="3:19" ht="15" x14ac:dyDescent="0.25">
      <c r="C96" s="242"/>
      <c r="D96" s="243"/>
      <c r="E96" s="72" t="s">
        <v>9</v>
      </c>
      <c r="F96" s="74">
        <f>IF($C$4="National Currency",IF(OtherFin_DATA!E90=0,0,OtherFin_DATA!E90),IF($C$4="Current Exchange rate",IF(OtherFin_DATA!E90=0,0,OtherFin_DATA!E90/ECO!O19),IF($C$4="Constant Exchange rate",IF(OtherFin_DATA!E90=0,0,OtherFin_DATA!E90/ECO!O54))))</f>
        <v>16130.68033918</v>
      </c>
      <c r="G96" s="74">
        <f>IF($C$4="National Currency",IF(OtherFin_DATA!F90=0,0,OtherFin_DATA!F90),IF($C$4="Current Exchange rate",IF(OtherFin_DATA!F90=0,0,OtherFin_DATA!F90/ECO!P19),IF($C$4="Constant Exchange rate",IF(OtherFin_DATA!F90=0,0,OtherFin_DATA!F90/ECO!P54))))</f>
        <v>16546.81132483</v>
      </c>
      <c r="H96" s="74">
        <f>IF($C$4="National Currency",IF(OtherFin_DATA!G90=0,0,OtherFin_DATA!G90),IF($C$4="Current Exchange rate",IF(OtherFin_DATA!G90=0,0,OtherFin_DATA!G90/ECO!Q19),IF($C$4="Constant Exchange rate",IF(OtherFin_DATA!G90=0,0,OtherFin_DATA!G90/ECO!Q54))))</f>
        <v>20278.324535620002</v>
      </c>
      <c r="I96" s="74">
        <f>IF($C$4="National Currency",IF(OtherFin_DATA!H90=0,0,OtherFin_DATA!H90),IF($C$4="Current Exchange rate",IF(OtherFin_DATA!H90=0,0,OtherFin_DATA!H90/ECO!R19),IF($C$4="Constant Exchange rate",IF(OtherFin_DATA!H90=0,0,OtherFin_DATA!H90/ECO!R54))))</f>
        <v>23080.218352529999</v>
      </c>
      <c r="J96" s="74">
        <f>IF($C$4="National Currency",IF(OtherFin_DATA!I90=0,0,OtherFin_DATA!I90),IF($C$4="Current Exchange rate",IF(OtherFin_DATA!I90=0,0,OtherFin_DATA!I90/ECO!S19),IF($C$4="Constant Exchange rate",IF(OtherFin_DATA!I90=0,0,OtherFin_DATA!I90/ECO!S54))))</f>
        <v>25833.77732397</v>
      </c>
      <c r="K96" s="74">
        <f>IF($C$4="National Currency",IF(OtherFin_DATA!J90=0,0,OtherFin_DATA!J90),IF($C$4="Current Exchange rate",IF(OtherFin_DATA!J90=0,0,OtherFin_DATA!J90/ECO!T19),IF($C$4="Constant Exchange rate",IF(OtherFin_DATA!J90=0,0,OtherFin_DATA!J90/ECO!T54))))</f>
        <v>24966.452037958908</v>
      </c>
      <c r="L96" s="74">
        <f>IF($C$4="National Currency",IF(OtherFin_DATA!K90=0,0,OtherFin_DATA!K90),IF($C$4="Current Exchange rate",IF(OtherFin_DATA!K90=0,0,OtherFin_DATA!K90/ECO!U19),IF($C$4="Constant Exchange rate",IF(OtherFin_DATA!K90=0,0,OtherFin_DATA!K90/ECO!U54))))</f>
        <v>25972.463904935696</v>
      </c>
      <c r="M96" s="74">
        <f>IF($C$4="National Currency",IF(OtherFin_DATA!L90=0,0,OtherFin_DATA!L90),IF($C$4="Current Exchange rate",IF(OtherFin_DATA!L90=0,0,OtherFin_DATA!L90/ECO!V19),IF($C$4="Constant Exchange rate",IF(OtherFin_DATA!L90=0,0,OtherFin_DATA!L90/ECO!V54))))</f>
        <v>24540.203698846421</v>
      </c>
      <c r="N96" s="74">
        <f>IF($C$4="National Currency",IF(OtherFin_DATA!M90=0,0,OtherFin_DATA!M90),IF($C$4="Current Exchange rate",IF(OtherFin_DATA!M90=0,0,OtherFin_DATA!M90/ECO!W19),IF($C$4="Constant Exchange rate",IF(OtherFin_DATA!M90=0,0,OtherFin_DATA!M90/ECO!W54))))</f>
        <v>27450.804430476783</v>
      </c>
      <c r="O96" s="74">
        <f>IF($C$4="National Currency",IF(OtherFin_DATA!N90=0,0,OtherFin_DATA!N90),IF($C$4="Current Exchange rate",IF(OtherFin_DATA!N90=0,0,OtherFin_DATA!N90/ECO!X19),IF($C$4="Constant Exchange rate",IF(OtherFin_DATA!N90=0,0,OtherFin_DATA!N90/ECO!X54))))</f>
        <v>23814.598247862992</v>
      </c>
      <c r="P96" s="210">
        <f>IF($C$4="National Currency",IF(OtherFin_DATA!O90=0,0,OtherFin_DATA!O90),IF($C$4="Current Exchange rate",IF(OtherFin_DATA!O90=0,0,OtherFin_DATA!O90/ECO!Y19),IF($C$4="Constant Exchange rate",IF(OtherFin_DATA!O90=0,0,OtherFin_DATA!O90/ECO!Y54))))</f>
        <v>26935.507050738393</v>
      </c>
      <c r="Q96" s="77">
        <f t="shared" si="13"/>
        <v>3.7627941642643478E-2</v>
      </c>
      <c r="R96" s="77">
        <f t="shared" si="14"/>
        <v>-0.1324626457422412</v>
      </c>
      <c r="S96" s="77">
        <f t="shared" si="15"/>
        <v>0.476354235972269</v>
      </c>
    </row>
    <row r="97" spans="3:19" ht="15" x14ac:dyDescent="0.25">
      <c r="C97" s="242"/>
      <c r="D97" s="243"/>
      <c r="E97" s="72" t="s">
        <v>10</v>
      </c>
      <c r="F97" s="74">
        <f>IF($C$4="National Currency",IF(OtherFin_DATA!E91=0,0,OtherFin_DATA!E91),IF($C$4="Current Exchange rate",IF(OtherFin_DATA!E91=0,0,OtherFin_DATA!E91/ECO!O20),IF($C$4="Constant Exchange rate",IF(OtherFin_DATA!E91=0,0,OtherFin_DATA!E91/ECO!O55))))</f>
        <v>8490</v>
      </c>
      <c r="G97" s="74">
        <f>IF($C$4="National Currency",IF(OtherFin_DATA!F91=0,0,OtherFin_DATA!F91),IF($C$4="Current Exchange rate",IF(OtherFin_DATA!F91=0,0,OtherFin_DATA!F91/ECO!P20),IF($C$4="Constant Exchange rate",IF(OtherFin_DATA!F91=0,0,OtherFin_DATA!F91/ECO!P55))))</f>
        <v>9152</v>
      </c>
      <c r="H97" s="74">
        <f>IF($C$4="National Currency",IF(OtherFin_DATA!G91=0,0,OtherFin_DATA!G91),IF($C$4="Current Exchange rate",IF(OtherFin_DATA!G91=0,0,OtherFin_DATA!G91/ECO!Q20),IF($C$4="Constant Exchange rate",IF(OtherFin_DATA!G91=0,0,OtherFin_DATA!G91/ECO!Q55))))</f>
        <v>10289</v>
      </c>
      <c r="I97" s="74">
        <f>IF($C$4="National Currency",IF(OtherFin_DATA!H91=0,0,OtherFin_DATA!H91),IF($C$4="Current Exchange rate",IF(OtherFin_DATA!H91=0,0,OtherFin_DATA!H91/ECO!R20),IF($C$4="Constant Exchange rate",IF(OtherFin_DATA!H91=0,0,OtherFin_DATA!H91/ECO!R55))))</f>
        <v>10983</v>
      </c>
      <c r="J97" s="74">
        <f>IF($C$4="National Currency",IF(OtherFin_DATA!I91=0,0,OtherFin_DATA!I91),IF($C$4="Current Exchange rate",IF(OtherFin_DATA!I91=0,0,OtherFin_DATA!I91/ECO!S20),IF($C$4="Constant Exchange rate",IF(OtherFin_DATA!I91=0,0,OtherFin_DATA!I91/ECO!S55))))</f>
        <v>12265</v>
      </c>
      <c r="K97" s="74">
        <f>IF($C$4="National Currency",IF(OtherFin_DATA!J91=0,0,OtherFin_DATA!J91),IF($C$4="Current Exchange rate",IF(OtherFin_DATA!J91=0,0,OtherFin_DATA!J91/ECO!T20),IF($C$4="Constant Exchange rate",IF(OtherFin_DATA!J91=0,0,OtherFin_DATA!J91/ECO!T55))))</f>
        <v>12506</v>
      </c>
      <c r="L97" s="74">
        <f>IF($C$4="National Currency",IF(OtherFin_DATA!K91=0,0,OtherFin_DATA!K91),IF($C$4="Current Exchange rate",IF(OtherFin_DATA!K91=0,0,OtherFin_DATA!K91/ECO!U20),IF($C$4="Constant Exchange rate",IF(OtherFin_DATA!K91=0,0,OtherFin_DATA!K91/ECO!U55))))</f>
        <v>14331</v>
      </c>
      <c r="M97" s="74">
        <f>IF($C$4="National Currency",IF(OtherFin_DATA!L91=0,0,OtherFin_DATA!L91),IF($C$4="Current Exchange rate",IF(OtherFin_DATA!L91=0,0,OtherFin_DATA!L91/ECO!V20),IF($C$4="Constant Exchange rate",IF(OtherFin_DATA!L91=0,0,OtherFin_DATA!L91/ECO!V55))))</f>
        <v>14829</v>
      </c>
      <c r="N97" s="74">
        <f>IF($C$4="National Currency",IF(OtherFin_DATA!M91=0,0,OtherFin_DATA!M91),IF($C$4="Current Exchange rate",IF(OtherFin_DATA!M91=0,0,OtherFin_DATA!M91/ECO!W20),IF($C$4="Constant Exchange rate",IF(OtherFin_DATA!M91=0,0,OtherFin_DATA!M91/ECO!W55))))</f>
        <v>15931</v>
      </c>
      <c r="O97" s="74">
        <f>IF($C$4="National Currency",IF(OtherFin_DATA!N91=0,0,OtherFin_DATA!N91),IF($C$4="Current Exchange rate",IF(OtherFin_DATA!N91=0,0,OtherFin_DATA!N91/ECO!X20),IF($C$4="Constant Exchange rate",IF(OtherFin_DATA!N91=0,0,OtherFin_DATA!N91/ECO!X55))))</f>
        <v>16730</v>
      </c>
      <c r="P97" s="210">
        <f>IF($C$4="National Currency",IF(OtherFin_DATA!O91=0,0,OtherFin_DATA!O91),IF($C$4="Current Exchange rate",IF(OtherFin_DATA!O91=0,0,OtherFin_DATA!O91/ECO!Y20),IF($C$4="Constant Exchange rate",IF(OtherFin_DATA!O91=0,0,OtherFin_DATA!O91/ECO!Y55))))</f>
        <v>17273</v>
      </c>
      <c r="Q97" s="77">
        <f t="shared" si="13"/>
        <v>2.6434015687747957E-2</v>
      </c>
      <c r="R97" s="77">
        <f t="shared" si="14"/>
        <v>5.015378821166272E-2</v>
      </c>
      <c r="S97" s="77">
        <f t="shared" si="15"/>
        <v>0.97055359246171968</v>
      </c>
    </row>
    <row r="98" spans="3:19" ht="15" x14ac:dyDescent="0.25">
      <c r="C98" s="242"/>
      <c r="D98" s="243"/>
      <c r="E98" s="72" t="s">
        <v>11</v>
      </c>
      <c r="F98" s="74">
        <f>IF($C$4="National Currency",IF(OtherFin_DATA!E92=0,0,OtherFin_DATA!E92),IF($C$4="Current Exchange rate",IF(OtherFin_DATA!E92=0,0,OtherFin_DATA!E92/ECO!O21),IF($C$4="Constant Exchange rate",IF(OtherFin_DATA!E92=0,0,OtherFin_DATA!E92/ECO!O56))))</f>
        <v>62570.846170081888</v>
      </c>
      <c r="G98" s="74">
        <f>IF($C$4="National Currency",IF(OtherFin_DATA!F92=0,0,OtherFin_DATA!F92),IF($C$4="Current Exchange rate",IF(OtherFin_DATA!F92=0,0,OtherFin_DATA!F92/ECO!P21),IF($C$4="Constant Exchange rate",IF(OtherFin_DATA!F92=0,0,OtherFin_DATA!F92/ECO!P56))))</f>
        <v>68617.431558218799</v>
      </c>
      <c r="H98" s="74">
        <f>IF($C$4="National Currency",IF(OtherFin_DATA!G92=0,0,OtherFin_DATA!G92),IF($C$4="Current Exchange rate",IF(OtherFin_DATA!G92=0,0,OtherFin_DATA!G92/ECO!Q21),IF($C$4="Constant Exchange rate",IF(OtherFin_DATA!G92=0,0,OtherFin_DATA!G92/ECO!Q56))))</f>
        <v>75497.971158782821</v>
      </c>
      <c r="I98" s="74">
        <f>IF($C$4="National Currency",IF(OtherFin_DATA!H92=0,0,OtherFin_DATA!H92),IF($C$4="Current Exchange rate",IF(OtherFin_DATA!H92=0,0,OtherFin_DATA!H92/ECO!R21),IF($C$4="Constant Exchange rate",IF(OtherFin_DATA!H92=0,0,OtherFin_DATA!H92/ECO!R56))))</f>
        <v>83149.3026963132</v>
      </c>
      <c r="J98" s="74">
        <f>IF($C$4="National Currency",IF(OtherFin_DATA!I92=0,0,OtherFin_DATA!I92),IF($C$4="Current Exchange rate",IF(OtherFin_DATA!I92=0,0,OtherFin_DATA!I92/ECO!S21),IF($C$4="Constant Exchange rate",IF(OtherFin_DATA!I92=0,0,OtherFin_DATA!I92/ECO!S56))))</f>
        <v>93996.023591895268</v>
      </c>
      <c r="K98" s="74">
        <f>IF($C$4="National Currency",IF(OtherFin_DATA!J92=0,0,OtherFin_DATA!J92),IF($C$4="Current Exchange rate",IF(OtherFin_DATA!J92=0,0,OtherFin_DATA!J92/ECO!T21),IF($C$4="Constant Exchange rate",IF(OtherFin_DATA!J92=0,0,OtherFin_DATA!J92/ECO!T56))))</f>
        <v>87555.977804740134</v>
      </c>
      <c r="L98" s="74">
        <f>IF($C$4="National Currency",IF(OtherFin_DATA!K92=0,0,OtherFin_DATA!K92),IF($C$4="Current Exchange rate",IF(OtherFin_DATA!K92=0,0,OtherFin_DATA!K92/ECO!U21),IF($C$4="Constant Exchange rate",IF(OtherFin_DATA!K92=0,0,OtherFin_DATA!K92/ECO!U56))))</f>
        <v>92751.768952209415</v>
      </c>
      <c r="M98" s="74">
        <f>IF($C$4="National Currency",IF(OtherFin_DATA!L92=0,0,OtherFin_DATA!L92),IF($C$4="Current Exchange rate",IF(OtherFin_DATA!L92=0,0,OtherFin_DATA!L92/ECO!V21),IF($C$4="Constant Exchange rate",IF(OtherFin_DATA!L92=0,0,OtherFin_DATA!L92/ECO!V56))))</f>
        <v>116438.19731261993</v>
      </c>
      <c r="N98" s="74">
        <f>IF($C$4="National Currency",IF(OtherFin_DATA!M92=0,0,OtherFin_DATA!M92),IF($C$4="Current Exchange rate",IF(OtherFin_DATA!M92=0,0,OtherFin_DATA!M92/ECO!W21),IF($C$4="Constant Exchange rate",IF(OtherFin_DATA!M92=0,0,OtherFin_DATA!M92/ECO!W56))))</f>
        <v>119549.54126843224</v>
      </c>
      <c r="O98" s="74">
        <f>IF($C$4="National Currency",IF(OtherFin_DATA!N92=0,0,OtherFin_DATA!N92),IF($C$4="Current Exchange rate",IF(OtherFin_DATA!N92=0,0,OtherFin_DATA!N92/ECO!X21),IF($C$4="Constant Exchange rate",IF(OtherFin_DATA!N92=0,0,OtherFin_DATA!N92/ECO!X56))))</f>
        <v>108006.77245420303</v>
      </c>
      <c r="P98" s="210">
        <f>IF($C$4="National Currency",IF(OtherFin_DATA!O92=0,0,OtherFin_DATA!O92),IF($C$4="Current Exchange rate",IF(OtherFin_DATA!O92=0,0,OtherFin_DATA!O92/ECO!Y21),IF($C$4="Constant Exchange rate",IF(OtherFin_DATA!O92=0,0,OtherFin_DATA!O92/ECO!Y56))))</f>
        <v>0</v>
      </c>
      <c r="Q98" s="77">
        <f t="shared" si="13"/>
        <v>0.17065467528018094</v>
      </c>
      <c r="R98" s="77">
        <f t="shared" si="14"/>
        <v>-9.6552179889268563E-2</v>
      </c>
      <c r="S98" s="77">
        <f t="shared" si="15"/>
        <v>0.72615169947703584</v>
      </c>
    </row>
    <row r="99" spans="3:19" ht="15" x14ac:dyDescent="0.25">
      <c r="C99" s="242"/>
      <c r="D99" s="243"/>
      <c r="E99" s="72" t="s">
        <v>12</v>
      </c>
      <c r="F99" s="74">
        <f>IF($C$4="National Currency",IF(OtherFin_DATA!E93=0,0,OtherFin_DATA!E93),IF($C$4="Current Exchange rate",IF(OtherFin_DATA!E93=0,0,OtherFin_DATA!E93/ECO!O22),IF($C$4="Constant Exchange rate",IF(OtherFin_DATA!E93=0,0,OtherFin_DATA!E93/ECO!O57))))</f>
        <v>875</v>
      </c>
      <c r="G99" s="74">
        <f>IF($C$4="National Currency",IF(OtherFin_DATA!F93=0,0,OtherFin_DATA!F93),IF($C$4="Current Exchange rate",IF(OtherFin_DATA!F93=0,0,OtherFin_DATA!F93/ECO!P22),IF($C$4="Constant Exchange rate",IF(OtherFin_DATA!F93=0,0,OtherFin_DATA!F93/ECO!P57))))</f>
        <v>964</v>
      </c>
      <c r="H99" s="74">
        <f>IF($C$4="National Currency",IF(OtherFin_DATA!G93=0,0,OtherFin_DATA!G93),IF($C$4="Current Exchange rate",IF(OtherFin_DATA!G93=0,0,OtherFin_DATA!G93/ECO!Q22),IF($C$4="Constant Exchange rate",IF(OtherFin_DATA!G93=0,0,OtherFin_DATA!G93/ECO!Q57))))</f>
        <v>1128</v>
      </c>
      <c r="I99" s="74">
        <f>IF($C$4="National Currency",IF(OtherFin_DATA!H93=0,0,OtherFin_DATA!H93),IF($C$4="Current Exchange rate",IF(OtherFin_DATA!H93=0,0,OtherFin_DATA!H93/ECO!R22),IF($C$4="Constant Exchange rate",IF(OtherFin_DATA!H93=0,0,OtherFin_DATA!H93/ECO!R57))))</f>
        <v>1110</v>
      </c>
      <c r="J99" s="74">
        <f>IF($C$4="National Currency",IF(OtherFin_DATA!I93=0,0,OtherFin_DATA!I93),IF($C$4="Current Exchange rate",IF(OtherFin_DATA!I93=0,0,OtherFin_DATA!I93/ECO!S22),IF($C$4="Constant Exchange rate",IF(OtherFin_DATA!I93=0,0,OtherFin_DATA!I93/ECO!S57))))</f>
        <v>1233</v>
      </c>
      <c r="K99" s="74">
        <f>IF($C$4="National Currency",IF(OtherFin_DATA!J93=0,0,OtherFin_DATA!J93),IF($C$4="Current Exchange rate",IF(OtherFin_DATA!J93=0,0,OtherFin_DATA!J93/ECO!T22),IF($C$4="Constant Exchange rate",IF(OtherFin_DATA!J93=0,0,OtherFin_DATA!J93/ECO!T57))))</f>
        <v>1613</v>
      </c>
      <c r="L99" s="74">
        <f>IF($C$4="National Currency",IF(OtherFin_DATA!K93=0,0,OtherFin_DATA!K93),IF($C$4="Current Exchange rate",IF(OtherFin_DATA!K93=0,0,OtherFin_DATA!K93/ECO!U22),IF($C$4="Constant Exchange rate",IF(OtherFin_DATA!K93=0,0,OtherFin_DATA!K93/ECO!U57))))</f>
        <v>1692</v>
      </c>
      <c r="M99" s="74">
        <f>IF($C$4="National Currency",IF(OtherFin_DATA!L93=0,0,OtherFin_DATA!L93),IF($C$4="Current Exchange rate",IF(OtherFin_DATA!L93=0,0,OtherFin_DATA!L93/ECO!V22),IF($C$4="Constant Exchange rate",IF(OtherFin_DATA!L93=0,0,OtherFin_DATA!L93/ECO!V57))))</f>
        <v>1955</v>
      </c>
      <c r="N99" s="74">
        <f>IF($C$4="National Currency",IF(OtherFin_DATA!M93=0,0,OtherFin_DATA!M93),IF($C$4="Current Exchange rate",IF(OtherFin_DATA!M93=0,0,OtherFin_DATA!M93/ECO!W22),IF($C$4="Constant Exchange rate",IF(OtherFin_DATA!M93=0,0,OtherFin_DATA!M93/ECO!W57))))</f>
        <v>2114</v>
      </c>
      <c r="O99" s="74">
        <f>IF($C$4="National Currency",IF(OtherFin_DATA!N93=0,0,OtherFin_DATA!N93),IF($C$4="Current Exchange rate",IF(OtherFin_DATA!N93=0,0,OtherFin_DATA!N93/ECO!X22),IF($C$4="Constant Exchange rate",IF(OtherFin_DATA!N93=0,0,OtherFin_DATA!N93/ECO!X57))))</f>
        <v>1750</v>
      </c>
      <c r="P99" s="210">
        <f>IF($C$4="National Currency",IF(OtherFin_DATA!O93=0,0,OtherFin_DATA!O93),IF($C$4="Current Exchange rate",IF(OtherFin_DATA!O93=0,0,OtherFin_DATA!O93/ECO!Y22),IF($C$4="Constant Exchange rate",IF(OtherFin_DATA!O93=0,0,OtherFin_DATA!O93/ECO!Y57))))</f>
        <v>0</v>
      </c>
      <c r="Q99" s="77">
        <f t="shared" si="13"/>
        <v>2.7650644024840958E-3</v>
      </c>
      <c r="R99" s="77">
        <f t="shared" si="14"/>
        <v>-0.17218543046357615</v>
      </c>
      <c r="S99" s="77">
        <f t="shared" si="15"/>
        <v>1</v>
      </c>
    </row>
    <row r="100" spans="3:19" ht="15" x14ac:dyDescent="0.25">
      <c r="C100" s="242"/>
      <c r="D100" s="243"/>
      <c r="E100" s="72" t="s">
        <v>13</v>
      </c>
      <c r="F100" s="74">
        <f>IF($C$4="National Currency",IF(OtherFin_DATA!E94=0,0,OtherFin_DATA!E94),IF($C$4="Current Exchange rate",IF(OtherFin_DATA!E94=0,0,OtherFin_DATA!E94/ECO!O23),IF($C$4="Constant Exchange rate",IF(OtherFin_DATA!E94=0,0,OtherFin_DATA!E94/ECO!O58))))</f>
        <v>33.951423348132671</v>
      </c>
      <c r="G100" s="74">
        <f>IF($C$4="National Currency",IF(OtherFin_DATA!F94=0,0,OtherFin_DATA!F94),IF($C$4="Current Exchange rate",IF(OtherFin_DATA!F94=0,0,OtherFin_DATA!F94/ECO!P23),IF($C$4="Constant Exchange rate",IF(OtherFin_DATA!F94=0,0,OtherFin_DATA!F94/ECO!P58))))</f>
        <v>41.133455210237656</v>
      </c>
      <c r="H100" s="74">
        <f>IF($C$4="National Currency",IF(OtherFin_DATA!G94=0,0,OtherFin_DATA!G94),IF($C$4="Current Exchange rate",IF(OtherFin_DATA!G94=0,0,OtherFin_DATA!G94/ECO!Q23),IF($C$4="Constant Exchange rate",IF(OtherFin_DATA!G94=0,0,OtherFin_DATA!G94/ECO!Q58))))</f>
        <v>54.975189344476362</v>
      </c>
      <c r="I100" s="74">
        <f>IF($C$4="National Currency",IF(OtherFin_DATA!H94=0,0,OtherFin_DATA!H94),IF($C$4="Current Exchange rate",IF(OtherFin_DATA!H94=0,0,OtherFin_DATA!H94/ECO!R23),IF($C$4="Constant Exchange rate",IF(OtherFin_DATA!H94=0,0,OtherFin_DATA!H94/ECO!R58))))</f>
        <v>83.180987202925039</v>
      </c>
      <c r="J100" s="74">
        <f>IF($C$4="National Currency",IF(OtherFin_DATA!I94=0,0,OtherFin_DATA!I94),IF($C$4="Current Exchange rate",IF(OtherFin_DATA!I94=0,0,OtherFin_DATA!I94/ECO!S23),IF($C$4="Constant Exchange rate",IF(OtherFin_DATA!I94=0,0,OtherFin_DATA!I94/ECO!S58))))</f>
        <v>89.187777487594673</v>
      </c>
      <c r="K100" s="74">
        <f>IF($C$4="National Currency",IF(OtherFin_DATA!J94=0,0,OtherFin_DATA!J94),IF($C$4="Current Exchange rate",IF(OtherFin_DATA!J94=0,0,OtherFin_DATA!J94/ECO!T23),IF($C$4="Constant Exchange rate",IF(OtherFin_DATA!J94=0,0,OtherFin_DATA!J94/ECO!T58))))</f>
        <v>121.57221206581352</v>
      </c>
      <c r="L100" s="74">
        <f>IF($C$4="National Currency",IF(OtherFin_DATA!K94=0,0,OtherFin_DATA!K94),IF($C$4="Current Exchange rate",IF(OtherFin_DATA!K94=0,0,OtherFin_DATA!K94/ECO!U23),IF($C$4="Constant Exchange rate",IF(OtherFin_DATA!K94=0,0,OtherFin_DATA!K94/ECO!U58))))</f>
        <v>135.54452859754505</v>
      </c>
      <c r="M100" s="74">
        <f>IF($C$4="National Currency",IF(OtherFin_DATA!L94=0,0,OtherFin_DATA!L94),IF($C$4="Current Exchange rate",IF(OtherFin_DATA!L94=0,0,OtherFin_DATA!L94/ECO!V23),IF($C$4="Constant Exchange rate",IF(OtherFin_DATA!L94=0,0,OtherFin_DATA!L94/ECO!V58))))</f>
        <v>169.62653434317053</v>
      </c>
      <c r="N100" s="74">
        <f>IF($C$4="National Currency",IF(OtherFin_DATA!M94=0,0,OtherFin_DATA!M94),IF($C$4="Current Exchange rate",IF(OtherFin_DATA!M94=0,0,OtherFin_DATA!M94/ECO!W23),IF($C$4="Constant Exchange rate",IF(OtherFin_DATA!M94=0,0,OtherFin_DATA!M94/ECO!W58))))</f>
        <v>185.55758683729434</v>
      </c>
      <c r="O100" s="74">
        <f>IF($C$4="National Currency",IF(OtherFin_DATA!N94=0,0,OtherFin_DATA!N94),IF($C$4="Current Exchange rate",IF(OtherFin_DATA!N94=0,0,OtherFin_DATA!N94/ECO!X23),IF($C$4="Constant Exchange rate",IF(OtherFin_DATA!N94=0,0,OtherFin_DATA!N94/ECO!X58))))</f>
        <v>204.23086967876731</v>
      </c>
      <c r="P100" s="210">
        <f>IF($C$4="National Currency",IF(OtherFin_DATA!O94=0,0,OtherFin_DATA!O94),IF($C$4="Current Exchange rate",IF(OtherFin_DATA!O94=0,0,OtherFin_DATA!O94/ECO!Y23),IF($C$4="Constant Exchange rate",IF(OtherFin_DATA!O94=0,0,OtherFin_DATA!O94/ECO!Y58))))</f>
        <v>0</v>
      </c>
      <c r="Q100" s="77">
        <f t="shared" si="13"/>
        <v>3.2269229007835887E-4</v>
      </c>
      <c r="R100" s="77">
        <f t="shared" si="14"/>
        <v>0.10063335679099228</v>
      </c>
      <c r="S100" s="77">
        <f t="shared" si="15"/>
        <v>5.0153846153846153</v>
      </c>
    </row>
    <row r="101" spans="3:19" ht="15" x14ac:dyDescent="0.25">
      <c r="C101" s="242"/>
      <c r="D101" s="243"/>
      <c r="E101" s="72" t="s">
        <v>14</v>
      </c>
      <c r="F101" s="74">
        <f>IF($C$4="National Currency",IF(OtherFin_DATA!E95=0,0,OtherFin_DATA!E95),IF($C$4="Current Exchange rate",IF(OtherFin_DATA!E95=0,0,OtherFin_DATA!E95/ECO!O24),IF($C$4="Constant Exchange rate",IF(OtherFin_DATA!E95=0,0,OtherFin_DATA!E95/ECO!O59))))</f>
        <v>554.11992140457619</v>
      </c>
      <c r="G101" s="74">
        <f>IF($C$4="National Currency",IF(OtherFin_DATA!F95=0,0,OtherFin_DATA!F95),IF($C$4="Current Exchange rate",IF(OtherFin_DATA!F95=0,0,OtherFin_DATA!F95/ECO!P24),IF($C$4="Constant Exchange rate",IF(OtherFin_DATA!F95=0,0,OtherFin_DATA!F95/ECO!P59))))</f>
        <v>640.22310958990931</v>
      </c>
      <c r="H101" s="74">
        <f>IF($C$4="National Currency",IF(OtherFin_DATA!G95=0,0,OtherFin_DATA!G95),IF($C$4="Current Exchange rate",IF(OtherFin_DATA!G95=0,0,OtherFin_DATA!G95/ECO!Q24),IF($C$4="Constant Exchange rate",IF(OtherFin_DATA!G95=0,0,OtherFin_DATA!G95/ECO!Q59))))</f>
        <v>767.71566203967791</v>
      </c>
      <c r="I101" s="74">
        <f>IF($C$4="National Currency",IF(OtherFin_DATA!H95=0,0,OtherFin_DATA!H95),IF($C$4="Current Exchange rate",IF(OtherFin_DATA!H95=0,0,OtherFin_DATA!H95/ECO!R24),IF($C$4="Constant Exchange rate",IF(OtherFin_DATA!H95=0,0,OtherFin_DATA!H95/ECO!R59))))</f>
        <v>948.53901248653096</v>
      </c>
      <c r="J101" s="74">
        <f>IF($C$4="National Currency",IF(OtherFin_DATA!I95=0,0,OtherFin_DATA!I95),IF($C$4="Current Exchange rate",IF(OtherFin_DATA!I95=0,0,OtherFin_DATA!I95/ECO!S24),IF($C$4="Constant Exchange rate",IF(OtherFin_DATA!I95=0,0,OtherFin_DATA!I95/ECO!S59))))</f>
        <v>758.33491791848894</v>
      </c>
      <c r="K101" s="74">
        <f>IF($C$4="National Currency",IF(OtherFin_DATA!J95=0,0,OtherFin_DATA!J95),IF($C$4="Current Exchange rate",IF(OtherFin_DATA!J95=0,0,OtherFin_DATA!J95/ECO!T24),IF($C$4="Constant Exchange rate",IF(OtherFin_DATA!J95=0,0,OtherFin_DATA!J95/ECO!T59))))</f>
        <v>1059.6818153007541</v>
      </c>
      <c r="L101" s="74">
        <f>IF($C$4="National Currency",IF(OtherFin_DATA!K95=0,0,OtherFin_DATA!K95),IF($C$4="Current Exchange rate",IF(OtherFin_DATA!K95=0,0,OtherFin_DATA!K95/ECO!U24),IF($C$4="Constant Exchange rate",IF(OtherFin_DATA!K95=0,0,OtherFin_DATA!K95/ECO!U59))))</f>
        <v>1183.7136337706788</v>
      </c>
      <c r="M101" s="74">
        <f>IF($C$4="National Currency",IF(OtherFin_DATA!L95=0,0,OtherFin_DATA!L95),IF($C$4="Current Exchange rate",IF(OtherFin_DATA!L95=0,0,OtherFin_DATA!L95/ECO!V24),IF($C$4="Constant Exchange rate",IF(OtherFin_DATA!L95=0,0,OtherFin_DATA!L95/ECO!V59))))</f>
        <v>1150.7352475122013</v>
      </c>
      <c r="N101" s="74">
        <f>IF($C$4="National Currency",IF(OtherFin_DATA!M95=0,0,OtherFin_DATA!M95),IF($C$4="Current Exchange rate",IF(OtherFin_DATA!M95=0,0,OtherFin_DATA!M95/ECO!W24),IF($C$4="Constant Exchange rate",IF(OtherFin_DATA!M95=0,0,OtherFin_DATA!M95/ECO!W59))))</f>
        <v>1236.8067439944223</v>
      </c>
      <c r="O101" s="74">
        <f>IF($C$4="National Currency",IF(OtherFin_DATA!N95=0,0,OtherFin_DATA!N95),IF($C$4="Current Exchange rate",IF(OtherFin_DATA!N95=0,0,OtherFin_DATA!N95/ECO!X24),IF($C$4="Constant Exchange rate",IF(OtherFin_DATA!N95=0,0,OtherFin_DATA!N95/ECO!X59))))</f>
        <v>1169.8485136591239</v>
      </c>
      <c r="P101" s="210">
        <f>IF($C$4="National Currency",IF(OtherFin_DATA!O95=0,0,OtherFin_DATA!O95),IF($C$4="Current Exchange rate",IF(OtherFin_DATA!O95=0,0,OtherFin_DATA!O95/ECO!Y24),IF($C$4="Constant Exchange rate",IF(OtherFin_DATA!O95=0,0,OtherFin_DATA!O95/ECO!Y59))))</f>
        <v>0</v>
      </c>
      <c r="Q101" s="77">
        <f t="shared" si="13"/>
        <v>1.8484037036672989E-3</v>
      </c>
      <c r="R101" s="77">
        <f t="shared" si="14"/>
        <v>-5.4137989350743987E-2</v>
      </c>
      <c r="S101" s="77">
        <f t="shared" si="15"/>
        <v>1.1111829199242766</v>
      </c>
    </row>
    <row r="102" spans="3:19" ht="15" x14ac:dyDescent="0.25">
      <c r="C102" s="242"/>
      <c r="D102" s="243"/>
      <c r="E102" s="72" t="s">
        <v>15</v>
      </c>
      <c r="F102" s="74">
        <f>IF($C$4="National Currency",IF(OtherFin_DATA!E96=0,0,OtherFin_DATA!E96),IF($C$4="Current Exchange rate",IF(OtherFin_DATA!E96=0,0,OtherFin_DATA!E96/ECO!O25),IF($C$4="Constant Exchange rate",IF(OtherFin_DATA!E96=0,0,OtherFin_DATA!E96/ECO!O60))))</f>
        <v>4370</v>
      </c>
      <c r="G102" s="74">
        <f>IF($C$4="National Currency",IF(OtherFin_DATA!F96=0,0,OtherFin_DATA!F96),IF($C$4="Current Exchange rate",IF(OtherFin_DATA!F96=0,0,OtherFin_DATA!F96/ECO!P25),IF($C$4="Constant Exchange rate",IF(OtherFin_DATA!F96=0,0,OtherFin_DATA!F96/ECO!P60))))</f>
        <v>4910</v>
      </c>
      <c r="H102" s="74">
        <f>IF($C$4="National Currency",IF(OtherFin_DATA!G96=0,0,OtherFin_DATA!G96),IF($C$4="Current Exchange rate",IF(OtherFin_DATA!G96=0,0,OtherFin_DATA!G96/ECO!Q25),IF($C$4="Constant Exchange rate",IF(OtherFin_DATA!G96=0,0,OtherFin_DATA!G96/ECO!Q60))))</f>
        <v>7964</v>
      </c>
      <c r="I102" s="74">
        <f>IF($C$4="National Currency",IF(OtherFin_DATA!H96=0,0,OtherFin_DATA!H96),IF($C$4="Current Exchange rate",IF(OtherFin_DATA!H96=0,0,OtherFin_DATA!H96/ECO!R25),IF($C$4="Constant Exchange rate",IF(OtherFin_DATA!H96=0,0,OtherFin_DATA!H96/ECO!R60))))</f>
        <v>9891</v>
      </c>
      <c r="J102" s="74">
        <f>IF($C$4="National Currency",IF(OtherFin_DATA!I96=0,0,OtherFin_DATA!I96),IF($C$4="Current Exchange rate",IF(OtherFin_DATA!I96=0,0,OtherFin_DATA!I96/ECO!S25),IF($C$4="Constant Exchange rate",IF(OtherFin_DATA!I96=0,0,OtherFin_DATA!I96/ECO!S60))))</f>
        <v>8688</v>
      </c>
      <c r="K102" s="74">
        <f>IF($C$4="National Currency",IF(OtherFin_DATA!J96=0,0,OtherFin_DATA!J96),IF($C$4="Current Exchange rate",IF(OtherFin_DATA!J96=0,0,OtherFin_DATA!J96/ECO!T25),IF($C$4="Constant Exchange rate",IF(OtherFin_DATA!J96=0,0,OtherFin_DATA!J96/ECO!T60))))</f>
        <v>8576</v>
      </c>
      <c r="L102" s="74">
        <f>IF($C$4="National Currency",IF(OtherFin_DATA!K96=0,0,OtherFin_DATA!K96),IF($C$4="Current Exchange rate",IF(OtherFin_DATA!K96=0,0,OtherFin_DATA!K96/ECO!U25),IF($C$4="Constant Exchange rate",IF(OtherFin_DATA!K96=0,0,OtherFin_DATA!K96/ECO!U60))))</f>
        <v>8222</v>
      </c>
      <c r="M102" s="74">
        <f>IF($C$4="National Currency",IF(OtherFin_DATA!L96=0,0,OtherFin_DATA!L96),IF($C$4="Current Exchange rate",IF(OtherFin_DATA!L96=0,0,OtherFin_DATA!L96/ECO!V25),IF($C$4="Constant Exchange rate",IF(OtherFin_DATA!L96=0,0,OtherFin_DATA!L96/ECO!V60))))</f>
        <v>8736</v>
      </c>
      <c r="N102" s="74">
        <f>IF($C$4="National Currency",IF(OtherFin_DATA!M96=0,0,OtherFin_DATA!M96),IF($C$4="Current Exchange rate",IF(OtherFin_DATA!M96=0,0,OtherFin_DATA!M96/ECO!W25),IF($C$4="Constant Exchange rate",IF(OtherFin_DATA!M96=0,0,OtherFin_DATA!M96/ECO!W60))))</f>
        <v>8996</v>
      </c>
      <c r="O102" s="74">
        <f>IF($C$4="National Currency",IF(OtherFin_DATA!N96=0,0,OtherFin_DATA!N96),IF($C$4="Current Exchange rate",IF(OtherFin_DATA!N96=0,0,OtherFin_DATA!N96/ECO!X25),IF($C$4="Constant Exchange rate",IF(OtherFin_DATA!N96=0,0,OtherFin_DATA!N96/ECO!X60))))</f>
        <v>8923</v>
      </c>
      <c r="P102" s="210">
        <f>IF($C$4="National Currency",IF(OtherFin_DATA!O96=0,0,OtherFin_DATA!O96),IF($C$4="Current Exchange rate",IF(OtherFin_DATA!O96=0,0,OtherFin_DATA!O96/ECO!Y25),IF($C$4="Constant Exchange rate",IF(OtherFin_DATA!O96=0,0,OtherFin_DATA!O96/ECO!Y60))))</f>
        <v>0</v>
      </c>
      <c r="Q102" s="77">
        <f t="shared" si="13"/>
        <v>1.4098668379066049E-2</v>
      </c>
      <c r="R102" s="77">
        <f t="shared" si="14"/>
        <v>-8.1147176522898823E-3</v>
      </c>
      <c r="S102" s="77">
        <f t="shared" si="15"/>
        <v>1.0418764302059498</v>
      </c>
    </row>
    <row r="103" spans="3:19" ht="15" x14ac:dyDescent="0.25">
      <c r="C103" s="242"/>
      <c r="D103" s="243"/>
      <c r="E103" s="72" t="s">
        <v>16</v>
      </c>
      <c r="F103" s="74">
        <f>IF($C$4="National Currency",IF(OtherFin_DATA!E97=0,0,OtherFin_DATA!E97),IF($C$4="Current Exchange rate",IF(OtherFin_DATA!E97=0,0,OtherFin_DATA!E97/ECO!O26),IF($C$4="Constant Exchange rate",IF(OtherFin_DATA!E97=0,0,OtherFin_DATA!E97/ECO!O61))))</f>
        <v>0</v>
      </c>
      <c r="G103" s="74">
        <f>IF($C$4="National Currency",IF(OtherFin_DATA!F97=0,0,OtherFin_DATA!F97),IF($C$4="Current Exchange rate",IF(OtherFin_DATA!F97=0,0,OtherFin_DATA!F97/ECO!P26),IF($C$4="Constant Exchange rate",IF(OtherFin_DATA!F97=0,0,OtherFin_DATA!F97/ECO!P61))))</f>
        <v>0</v>
      </c>
      <c r="H103" s="74">
        <f>IF($C$4="National Currency",IF(OtherFin_DATA!G97=0,0,OtherFin_DATA!G97),IF($C$4="Current Exchange rate",IF(OtherFin_DATA!G97=0,0,OtherFin_DATA!G97/ECO!Q26),IF($C$4="Constant Exchange rate",IF(OtherFin_DATA!G97=0,0,OtherFin_DATA!G97/ECO!Q61))))</f>
        <v>0</v>
      </c>
      <c r="I103" s="74">
        <f>IF($C$4="National Currency",IF(OtherFin_DATA!H97=0,0,OtherFin_DATA!H97),IF($C$4="Current Exchange rate",IF(OtherFin_DATA!H97=0,0,OtherFin_DATA!H97/ECO!R26),IF($C$4="Constant Exchange rate",IF(OtherFin_DATA!H97=0,0,OtherFin_DATA!H97/ECO!R61))))</f>
        <v>5.2245586708203531</v>
      </c>
      <c r="J103" s="74">
        <f>IF($C$4="National Currency",IF(OtherFin_DATA!I97=0,0,OtherFin_DATA!I97),IF($C$4="Current Exchange rate",IF(OtherFin_DATA!I97=0,0,OtherFin_DATA!I97/ECO!S26),IF($C$4="Constant Exchange rate",IF(OtherFin_DATA!I97=0,0,OtherFin_DATA!I97/ECO!S61))))</f>
        <v>6.2370197300103838</v>
      </c>
      <c r="K103" s="74">
        <f>IF($C$4="National Currency",IF(OtherFin_DATA!J97=0,0,OtherFin_DATA!J97),IF($C$4="Current Exchange rate",IF(OtherFin_DATA!J97=0,0,OtherFin_DATA!J97/ECO!T26),IF($C$4="Constant Exchange rate",IF(OtherFin_DATA!J97=0,0,OtherFin_DATA!J97/ECO!T61))))</f>
        <v>6.9704049844236753</v>
      </c>
      <c r="L103" s="74">
        <f>IF($C$4="National Currency",IF(OtherFin_DATA!K97=0,0,OtherFin_DATA!K97),IF($C$4="Current Exchange rate",IF(OtherFin_DATA!K97=0,0,OtherFin_DATA!K97/ECO!U26),IF($C$4="Constant Exchange rate",IF(OtherFin_DATA!K97=0,0,OtherFin_DATA!K97/ECO!U61))))</f>
        <v>5.8216510903426784</v>
      </c>
      <c r="M103" s="74">
        <f>IF($C$4="National Currency",IF(OtherFin_DATA!L97=0,0,OtherFin_DATA!L97),IF($C$4="Current Exchange rate",IF(OtherFin_DATA!L97=0,0,OtherFin_DATA!L97/ECO!V26),IF($C$4="Constant Exchange rate",IF(OtherFin_DATA!L97=0,0,OtherFin_DATA!L97/ECO!V61))))</f>
        <v>7.2429906542056068</v>
      </c>
      <c r="N103" s="74">
        <f>IF($C$4="National Currency",IF(OtherFin_DATA!M97=0,0,OtherFin_DATA!M97),IF($C$4="Current Exchange rate",IF(OtherFin_DATA!M97=0,0,OtherFin_DATA!M97/ECO!W26),IF($C$4="Constant Exchange rate",IF(OtherFin_DATA!M97=0,0,OtherFin_DATA!M97/ECO!W61))))</f>
        <v>4.80269989615784</v>
      </c>
      <c r="O103" s="74">
        <f>IF($C$4="National Currency",IF(OtherFin_DATA!N97=0,0,OtherFin_DATA!N97),IF($C$4="Current Exchange rate",IF(OtherFin_DATA!N97=0,0,OtherFin_DATA!N97/ECO!X26),IF($C$4="Constant Exchange rate",IF(OtherFin_DATA!N97=0,0,OtherFin_DATA!N97/ECO!X61))))</f>
        <v>4.9389927310488053</v>
      </c>
      <c r="P103" s="210">
        <f>IF($C$4="National Currency",IF(OtherFin_DATA!O97=0,0,OtherFin_DATA!O97),IF($C$4="Current Exchange rate",IF(OtherFin_DATA!O97=0,0,OtherFin_DATA!O97/ECO!Y26),IF($C$4="Constant Exchange rate",IF(OtherFin_DATA!O97=0,0,OtherFin_DATA!O97/ECO!Y61))))</f>
        <v>0</v>
      </c>
      <c r="Q103" s="77">
        <f t="shared" si="13"/>
        <v>7.8037902770004336E-6</v>
      </c>
      <c r="R103" s="77">
        <f t="shared" si="14"/>
        <v>2.83783783783782E-2</v>
      </c>
      <c r="S103" s="77" t="str">
        <f t="shared" si="15"/>
        <v>-</v>
      </c>
    </row>
    <row r="104" spans="3:19" ht="15" x14ac:dyDescent="0.25">
      <c r="C104" s="242"/>
      <c r="D104" s="243"/>
      <c r="E104" s="72" t="s">
        <v>17</v>
      </c>
      <c r="F104" s="74">
        <f>IF($C$4="National Currency",IF(OtherFin_DATA!E98=0,0,OtherFin_DATA!E98),IF($C$4="Current Exchange rate",IF(OtherFin_DATA!E98=0,0,OtherFin_DATA!E98/ECO!O27),IF($C$4="Constant Exchange rate",IF(OtherFin_DATA!E98=0,0,OtherFin_DATA!E98/ECO!O62))))</f>
        <v>34241</v>
      </c>
      <c r="G104" s="74">
        <f>IF($C$4="National Currency",IF(OtherFin_DATA!F98=0,0,OtherFin_DATA!F98),IF($C$4="Current Exchange rate",IF(OtherFin_DATA!F98=0,0,OtherFin_DATA!F98/ECO!P27),IF($C$4="Constant Exchange rate",IF(OtherFin_DATA!F98=0,0,OtherFin_DATA!F98/ECO!P62))))</f>
        <v>43131</v>
      </c>
      <c r="H104" s="74">
        <f>IF($C$4="National Currency",IF(OtherFin_DATA!G98=0,0,OtherFin_DATA!G98),IF($C$4="Current Exchange rate",IF(OtherFin_DATA!G98=0,0,OtherFin_DATA!G98/ECO!Q27),IF($C$4="Constant Exchange rate",IF(OtherFin_DATA!G98=0,0,OtherFin_DATA!G98/ECO!Q62))))</f>
        <v>57381</v>
      </c>
      <c r="I104" s="74">
        <f>IF($C$4="National Currency",IF(OtherFin_DATA!H98=0,0,OtherFin_DATA!H98),IF($C$4="Current Exchange rate",IF(OtherFin_DATA!H98=0,0,OtherFin_DATA!H98/ECO!R27),IF($C$4="Constant Exchange rate",IF(OtherFin_DATA!H98=0,0,OtherFin_DATA!H98/ECO!R62))))</f>
        <v>73429</v>
      </c>
      <c r="J104" s="74">
        <f>IF($C$4="National Currency",IF(OtherFin_DATA!I98=0,0,OtherFin_DATA!I98),IF($C$4="Current Exchange rate",IF(OtherFin_DATA!I98=0,0,OtherFin_DATA!I98/ECO!S27),IF($C$4="Constant Exchange rate",IF(OtherFin_DATA!I98=0,0,OtherFin_DATA!I98/ECO!S62))))</f>
        <v>66127</v>
      </c>
      <c r="K104" s="74">
        <f>IF($C$4="National Currency",IF(OtherFin_DATA!J98=0,0,OtherFin_DATA!J98),IF($C$4="Current Exchange rate",IF(OtherFin_DATA!J98=0,0,OtherFin_DATA!J98/ECO!T27),IF($C$4="Constant Exchange rate",IF(OtherFin_DATA!J98=0,0,OtherFin_DATA!J98/ECO!T62))))</f>
        <v>56734</v>
      </c>
      <c r="L104" s="74">
        <f>IF($C$4="National Currency",IF(OtherFin_DATA!K98=0,0,OtherFin_DATA!K98),IF($C$4="Current Exchange rate",IF(OtherFin_DATA!K98=0,0,OtherFin_DATA!K98/ECO!U27),IF($C$4="Constant Exchange rate",IF(OtherFin_DATA!K98=0,0,OtherFin_DATA!K98/ECO!U62))))</f>
        <v>65430</v>
      </c>
      <c r="M104" s="74">
        <f>IF($C$4="National Currency",IF(OtherFin_DATA!L98=0,0,OtherFin_DATA!L98),IF($C$4="Current Exchange rate",IF(OtherFin_DATA!L98=0,0,OtherFin_DATA!L98/ECO!V27),IF($C$4="Constant Exchange rate",IF(OtherFin_DATA!L98=0,0,OtherFin_DATA!L98/ECO!V62))))</f>
        <v>75251</v>
      </c>
      <c r="N104" s="74">
        <f>IF($C$4="National Currency",IF(OtherFin_DATA!M98=0,0,OtherFin_DATA!M98),IF($C$4="Current Exchange rate",IF(OtherFin_DATA!M98=0,0,OtherFin_DATA!M98/ECO!W27),IF($C$4="Constant Exchange rate",IF(OtherFin_DATA!M98=0,0,OtherFin_DATA!M98/ECO!W62))))</f>
        <v>74899</v>
      </c>
      <c r="O104" s="74">
        <f>IF($C$4="National Currency",IF(OtherFin_DATA!N98=0,0,OtherFin_DATA!N98),IF($C$4="Current Exchange rate",IF(OtherFin_DATA!N98=0,0,OtherFin_DATA!N98/ECO!X27),IF($C$4="Constant Exchange rate",IF(OtherFin_DATA!N98=0,0,OtherFin_DATA!N98/ECO!X62))))</f>
        <v>66582</v>
      </c>
      <c r="P104" s="210">
        <f>IF($C$4="National Currency",IF(OtherFin_DATA!O98=0,0,OtherFin_DATA!O98),IF($C$4="Current Exchange rate",IF(OtherFin_DATA!O98=0,0,OtherFin_DATA!O98/ECO!Y27),IF($C$4="Constant Exchange rate",IF(OtherFin_DATA!O98=0,0,OtherFin_DATA!O98/ECO!Y62))))</f>
        <v>64327</v>
      </c>
      <c r="Q104" s="77">
        <f t="shared" si="13"/>
        <v>0.10520201031211204</v>
      </c>
      <c r="R104" s="77">
        <f t="shared" si="14"/>
        <v>-0.11104287106636934</v>
      </c>
      <c r="S104" s="77">
        <f t="shared" si="15"/>
        <v>0.9445109663853275</v>
      </c>
    </row>
    <row r="105" spans="3:19" ht="15" x14ac:dyDescent="0.25">
      <c r="C105" s="242"/>
      <c r="D105" s="243"/>
      <c r="E105" s="72" t="s">
        <v>18</v>
      </c>
      <c r="F105" s="74">
        <f>IF($C$4="National Currency",IF(OtherFin_DATA!E99=0,0,OtherFin_DATA!E99),IF($C$4="Current Exchange rate",IF(OtherFin_DATA!E99=0,0,OtherFin_DATA!E99/ECO!O28),IF($C$4="Constant Exchange rate",IF(OtherFin_DATA!E99=0,0,OtherFin_DATA!E99/ECO!O63))))</f>
        <v>0</v>
      </c>
      <c r="G105" s="74">
        <f>IF($C$4="National Currency",IF(OtherFin_DATA!F99=0,0,OtherFin_DATA!F99),IF($C$4="Current Exchange rate",IF(OtherFin_DATA!F99=0,0,OtherFin_DATA!F99/ECO!P28),IF($C$4="Constant Exchange rate",IF(OtherFin_DATA!F99=0,0,OtherFin_DATA!F99/ECO!P63))))</f>
        <v>0</v>
      </c>
      <c r="H105" s="74">
        <f>IF($C$4="National Currency",IF(OtherFin_DATA!G99=0,0,OtherFin_DATA!G99),IF($C$4="Current Exchange rate",IF(OtherFin_DATA!G99=0,0,OtherFin_DATA!G99/ECO!Q28),IF($C$4="Constant Exchange rate",IF(OtherFin_DATA!G99=0,0,OtherFin_DATA!G99/ECO!Q63))))</f>
        <v>0</v>
      </c>
      <c r="I105" s="74">
        <f>IF($C$4="National Currency",IF(OtherFin_DATA!H99=0,0,OtherFin_DATA!H99),IF($C$4="Current Exchange rate",IF(OtherFin_DATA!H99=0,0,OtherFin_DATA!H99/ECO!R28),IF($C$4="Constant Exchange rate",IF(OtherFin_DATA!H99=0,0,OtherFin_DATA!H99/ECO!R63))))</f>
        <v>0</v>
      </c>
      <c r="J105" s="74">
        <f>IF($C$4="National Currency",IF(OtherFin_DATA!I99=0,0,OtherFin_DATA!I99),IF($C$4="Current Exchange rate",IF(OtherFin_DATA!I99=0,0,OtherFin_DATA!I99/ECO!S28),IF($C$4="Constant Exchange rate",IF(OtherFin_DATA!I99=0,0,OtherFin_DATA!I99/ECO!S63))))</f>
        <v>0</v>
      </c>
      <c r="K105" s="74">
        <f>IF($C$4="National Currency",IF(OtherFin_DATA!J99=0,0,OtherFin_DATA!J99),IF($C$4="Current Exchange rate",IF(OtherFin_DATA!J99=0,0,OtherFin_DATA!J99/ECO!T28),IF($C$4="Constant Exchange rate",IF(OtherFin_DATA!J99=0,0,OtherFin_DATA!J99/ECO!T63))))</f>
        <v>0</v>
      </c>
      <c r="L105" s="74">
        <f>IF($C$4="National Currency",IF(OtherFin_DATA!K99=0,0,OtherFin_DATA!K99),IF($C$4="Current Exchange rate",IF(OtherFin_DATA!K99=0,0,OtherFin_DATA!K99/ECO!U28),IF($C$4="Constant Exchange rate",IF(OtherFin_DATA!K99=0,0,OtherFin_DATA!K99/ECO!U63))))</f>
        <v>0</v>
      </c>
      <c r="M105" s="74">
        <f>IF($C$4="National Currency",IF(OtherFin_DATA!L99=0,0,OtherFin_DATA!L99),IF($C$4="Current Exchange rate",IF(OtherFin_DATA!L99=0,0,OtherFin_DATA!L99/ECO!V28),IF($C$4="Constant Exchange rate",IF(OtherFin_DATA!L99=0,0,OtherFin_DATA!L99/ECO!V63))))</f>
        <v>0</v>
      </c>
      <c r="N105" s="74">
        <f>IF($C$4="National Currency",IF(OtherFin_DATA!M99=0,0,OtherFin_DATA!M99),IF($C$4="Current Exchange rate",IF(OtherFin_DATA!M99=0,0,OtherFin_DATA!M99/ECO!W28),IF($C$4="Constant Exchange rate",IF(OtherFin_DATA!M99=0,0,OtherFin_DATA!M99/ECO!W63))))</f>
        <v>0</v>
      </c>
      <c r="O105" s="74">
        <f>IF($C$4="National Currency",IF(OtherFin_DATA!N99=0,0,OtherFin_DATA!N99),IF($C$4="Current Exchange rate",IF(OtherFin_DATA!N99=0,0,OtherFin_DATA!N99/ECO!X28),IF($C$4="Constant Exchange rate",IF(OtherFin_DATA!N99=0,0,OtherFin_DATA!N99/ECO!X63))))</f>
        <v>0</v>
      </c>
      <c r="P105" s="210">
        <f>IF($C$4="National Currency",IF(OtherFin_DATA!O99=0,0,OtherFin_DATA!O99),IF($C$4="Current Exchange rate",IF(OtherFin_DATA!O99=0,0,OtherFin_DATA!O99/ECO!Y28),IF($C$4="Constant Exchange rate",IF(OtherFin_DATA!O99=0,0,OtherFin_DATA!O99/ECO!Y63))))</f>
        <v>0</v>
      </c>
      <c r="Q105" s="77">
        <f t="shared" si="13"/>
        <v>0</v>
      </c>
      <c r="R105" s="77" t="str">
        <f t="shared" si="14"/>
        <v>-</v>
      </c>
      <c r="S105" s="77" t="str">
        <f t="shared" si="15"/>
        <v>-</v>
      </c>
    </row>
    <row r="106" spans="3:19" ht="15" x14ac:dyDescent="0.25">
      <c r="C106" s="242"/>
      <c r="D106" s="243"/>
      <c r="E106" s="72" t="s">
        <v>19</v>
      </c>
      <c r="F106" s="74">
        <f>IF($C$4="National Currency",IF(OtherFin_DATA!E100=0,0,OtherFin_DATA!E100),IF($C$4="Current Exchange rate",IF(OtherFin_DATA!E100=0,0,OtherFin_DATA!E100/ECO!O29),IF($C$4="Constant Exchange rate",IF(OtherFin_DATA!E100=0,0,OtherFin_DATA!E100/ECO!O64))))</f>
        <v>0</v>
      </c>
      <c r="G106" s="74">
        <f>IF($C$4="National Currency",IF(OtherFin_DATA!F100=0,0,OtherFin_DATA!F100),IF($C$4="Current Exchange rate",IF(OtherFin_DATA!F100=0,0,OtherFin_DATA!F100/ECO!P29),IF($C$4="Constant Exchange rate",IF(OtherFin_DATA!F100=0,0,OtherFin_DATA!F100/ECO!P64))))</f>
        <v>0</v>
      </c>
      <c r="H106" s="74">
        <f>IF($C$4="National Currency",IF(OtherFin_DATA!G100=0,0,OtherFin_DATA!G100),IF($C$4="Current Exchange rate",IF(OtherFin_DATA!G100=0,0,OtherFin_DATA!G100/ECO!Q29),IF($C$4="Constant Exchange rate",IF(OtherFin_DATA!G100=0,0,OtherFin_DATA!G100/ECO!Q64))))</f>
        <v>0</v>
      </c>
      <c r="I106" s="74">
        <f>IF($C$4="National Currency",IF(OtherFin_DATA!H100=0,0,OtherFin_DATA!H100),IF($C$4="Current Exchange rate",IF(OtherFin_DATA!H100=0,0,OtherFin_DATA!H100/ECO!R29),IF($C$4="Constant Exchange rate",IF(OtherFin_DATA!H100=0,0,OtherFin_DATA!H100/ECO!R64))))</f>
        <v>0</v>
      </c>
      <c r="J106" s="74">
        <f>IF($C$4="National Currency",IF(OtherFin_DATA!I100=0,0,OtherFin_DATA!I100),IF($C$4="Current Exchange rate",IF(OtherFin_DATA!I100=0,0,OtherFin_DATA!I100/ECO!S29),IF($C$4="Constant Exchange rate",IF(OtherFin_DATA!I100=0,0,OtherFin_DATA!I100/ECO!S64))))</f>
        <v>0</v>
      </c>
      <c r="K106" s="74">
        <f>IF($C$4="National Currency",IF(OtherFin_DATA!J100=0,0,OtherFin_DATA!J100),IF($C$4="Current Exchange rate",IF(OtherFin_DATA!J100=0,0,OtherFin_DATA!J100/ECO!T29),IF($C$4="Constant Exchange rate",IF(OtherFin_DATA!J100=0,0,OtherFin_DATA!J100/ECO!T64))))</f>
        <v>0</v>
      </c>
      <c r="L106" s="74">
        <f>IF($C$4="National Currency",IF(OtherFin_DATA!K100=0,0,OtherFin_DATA!K100),IF($C$4="Current Exchange rate",IF(OtherFin_DATA!K100=0,0,OtherFin_DATA!K100/ECO!U29),IF($C$4="Constant Exchange rate",IF(OtherFin_DATA!K100=0,0,OtherFin_DATA!K100/ECO!U64))))</f>
        <v>0</v>
      </c>
      <c r="M106" s="74">
        <f>IF($C$4="National Currency",IF(OtherFin_DATA!L100=0,0,OtherFin_DATA!L100),IF($C$4="Current Exchange rate",IF(OtherFin_DATA!L100=0,0,OtherFin_DATA!L100/ECO!V29),IF($C$4="Constant Exchange rate",IF(OtherFin_DATA!L100=0,0,OtherFin_DATA!L100/ECO!V64))))</f>
        <v>0</v>
      </c>
      <c r="N106" s="74">
        <f>IF($C$4="National Currency",IF(OtherFin_DATA!M100=0,0,OtherFin_DATA!M100),IF($C$4="Current Exchange rate",IF(OtherFin_DATA!M100=0,0,OtherFin_DATA!M100/ECO!W29),IF($C$4="Constant Exchange rate",IF(OtherFin_DATA!M100=0,0,OtherFin_DATA!M100/ECO!W64))))</f>
        <v>944</v>
      </c>
      <c r="O106" s="74">
        <f>IF($C$4="National Currency",IF(OtherFin_DATA!N100=0,0,OtherFin_DATA!N100),IF($C$4="Current Exchange rate",IF(OtherFin_DATA!N100=0,0,OtherFin_DATA!N100/ECO!X29),IF($C$4="Constant Exchange rate",IF(OtherFin_DATA!N100=0,0,OtherFin_DATA!N100/ECO!X64))))</f>
        <v>719</v>
      </c>
      <c r="P106" s="210">
        <f>IF($C$4="National Currency",IF(OtherFin_DATA!O100=0,0,OtherFin_DATA!O100),IF($C$4="Current Exchange rate",IF(OtherFin_DATA!O100=0,0,OtherFin_DATA!O100/ECO!Y29),IF($C$4="Constant Exchange rate",IF(OtherFin_DATA!O100=0,0,OtherFin_DATA!O100/ECO!Y64))))</f>
        <v>0</v>
      </c>
      <c r="Q106" s="77">
        <f t="shared" si="13"/>
        <v>1.1360464602206085E-3</v>
      </c>
      <c r="R106" s="77">
        <f t="shared" si="14"/>
        <v>-0.23834745762711862</v>
      </c>
      <c r="S106" s="77" t="str">
        <f t="shared" si="15"/>
        <v>-</v>
      </c>
    </row>
    <row r="107" spans="3:19" ht="15" x14ac:dyDescent="0.25">
      <c r="C107" s="242"/>
      <c r="D107" s="243"/>
      <c r="E107" s="72" t="s">
        <v>20</v>
      </c>
      <c r="F107" s="74">
        <f>IF($C$4="National Currency",IF(OtherFin_DATA!E101=0,0,OtherFin_DATA!E101),IF($C$4="Current Exchange rate",IF(OtherFin_DATA!E101=0,0,OtherFin_DATA!E101/ECO!O30),IF($C$4="Constant Exchange rate",IF(OtherFin_DATA!E101=0,0,OtherFin_DATA!E101/ECO!O65))))</f>
        <v>9.3910073989755265</v>
      </c>
      <c r="G107" s="74">
        <f>IF($C$4="National Currency",IF(OtherFin_DATA!F101=0,0,OtherFin_DATA!F101),IF($C$4="Current Exchange rate",IF(OtherFin_DATA!F101=0,0,OtherFin_DATA!F101/ECO!P30),IF($C$4="Constant Exchange rate",IF(OtherFin_DATA!F101=0,0,OtherFin_DATA!F101/ECO!P65))))</f>
        <v>7.7262379055207742</v>
      </c>
      <c r="H107" s="74">
        <f>IF($C$4="National Currency",IF(OtherFin_DATA!G101=0,0,OtherFin_DATA!G101),IF($C$4="Current Exchange rate",IF(OtherFin_DATA!G101=0,0,OtherFin_DATA!G101/ECO!Q30),IF($C$4="Constant Exchange rate",IF(OtherFin_DATA!G101=0,0,OtherFin_DATA!G101/ECO!Q65))))</f>
        <v>9.3483210017074558</v>
      </c>
      <c r="I107" s="74">
        <f>IF($C$4="National Currency",IF(OtherFin_DATA!H101=0,0,OtherFin_DATA!H101),IF($C$4="Current Exchange rate",IF(OtherFin_DATA!H101=0,0,OtherFin_DATA!H101/ECO!R30),IF($C$4="Constant Exchange rate",IF(OtherFin_DATA!H101=0,0,OtherFin_DATA!H101/ECO!R65))))</f>
        <v>11.624928856004553</v>
      </c>
      <c r="J107" s="74">
        <f>IF($C$4="National Currency",IF(OtherFin_DATA!I101=0,0,OtherFin_DATA!I101),IF($C$4="Current Exchange rate",IF(OtherFin_DATA!I101=0,0,OtherFin_DATA!I101/ECO!S30),IF($C$4="Constant Exchange rate",IF(OtherFin_DATA!I101=0,0,OtherFin_DATA!I101/ECO!S65))))</f>
        <v>19.450768355150824</v>
      </c>
      <c r="K107" s="74">
        <f>IF($C$4="National Currency",IF(OtherFin_DATA!J101=0,0,OtherFin_DATA!J101),IF($C$4="Current Exchange rate",IF(OtherFin_DATA!J101=0,0,OtherFin_DATA!J101/ECO!T30),IF($C$4="Constant Exchange rate",IF(OtherFin_DATA!J101=0,0,OtherFin_DATA!J101/ECO!T65))))</f>
        <v>26.92088787706318</v>
      </c>
      <c r="L107" s="74">
        <f>IF($C$4="National Currency",IF(OtherFin_DATA!K101=0,0,OtherFin_DATA!K101),IF($C$4="Current Exchange rate",IF(OtherFin_DATA!K101=0,0,OtherFin_DATA!K101/ECO!U30),IF($C$4="Constant Exchange rate",IF(OtherFin_DATA!K101=0,0,OtherFin_DATA!K101/ECO!U65))))</f>
        <v>20.446784291405805</v>
      </c>
      <c r="M107" s="74">
        <f>IF($C$4="National Currency",IF(OtherFin_DATA!L101=0,0,OtherFin_DATA!L101),IF($C$4="Current Exchange rate",IF(OtherFin_DATA!L101=0,0,OtherFin_DATA!L101/ECO!V30),IF($C$4="Constant Exchange rate",IF(OtherFin_DATA!L101=0,0,OtherFin_DATA!L101/ECO!V65))))</f>
        <v>14.911781445645989</v>
      </c>
      <c r="N107" s="74">
        <f>IF($C$4="National Currency",IF(OtherFin_DATA!M101=0,0,OtherFin_DATA!M101),IF($C$4="Current Exchange rate",IF(OtherFin_DATA!M101=0,0,OtherFin_DATA!M101/ECO!W30),IF($C$4="Constant Exchange rate",IF(OtherFin_DATA!M101=0,0,OtherFin_DATA!M101/ECO!W65))))</f>
        <v>19.180421172453045</v>
      </c>
      <c r="O107" s="74">
        <f>IF($C$4="National Currency",IF(OtherFin_DATA!N101=0,0,OtherFin_DATA!N101),IF($C$4="Current Exchange rate",IF(OtherFin_DATA!N101=0,0,OtherFin_DATA!N101/ECO!X30),IF($C$4="Constant Exchange rate",IF(OtherFin_DATA!N101=0,0,OtherFin_DATA!N101/ECO!X65))))</f>
        <v>30.976095617529882</v>
      </c>
      <c r="P107" s="210">
        <f>IF($C$4="National Currency",IF(OtherFin_DATA!O101=0,0,OtherFin_DATA!O101),IF($C$4="Current Exchange rate",IF(OtherFin_DATA!O101=0,0,OtherFin_DATA!O101/ECO!Y30),IF($C$4="Constant Exchange rate",IF(OtherFin_DATA!O101=0,0,OtherFin_DATA!O101/ECO!Y65))))</f>
        <v>0</v>
      </c>
      <c r="Q107" s="77">
        <f t="shared" si="13"/>
        <v>4.894337103998599E-5</v>
      </c>
      <c r="R107" s="77">
        <f t="shared" si="14"/>
        <v>0.61498516320474783</v>
      </c>
      <c r="S107" s="77">
        <f t="shared" si="15"/>
        <v>2.2984848484848488</v>
      </c>
    </row>
    <row r="108" spans="3:19" ht="15" x14ac:dyDescent="0.25">
      <c r="C108" s="242"/>
      <c r="D108" s="243"/>
      <c r="E108" s="72" t="s">
        <v>21</v>
      </c>
      <c r="F108" s="74">
        <f>IF($C$4="National Currency",IF(OtherFin_DATA!E102=0,0,OtherFin_DATA!E102),IF($C$4="Current Exchange rate",IF(OtherFin_DATA!E102=0,0,OtherFin_DATA!E102/ECO!O31),IF($C$4="Constant Exchange rate",IF(OtherFin_DATA!E102=0,0,OtherFin_DATA!E102/ECO!O66))))</f>
        <v>33.915676682972283</v>
      </c>
      <c r="G108" s="74">
        <f>IF($C$4="National Currency",IF(OtherFin_DATA!F102=0,0,OtherFin_DATA!F102),IF($C$4="Current Exchange rate",IF(OtherFin_DATA!F102=0,0,OtherFin_DATA!F102/ECO!P31),IF($C$4="Constant Exchange rate",IF(OtherFin_DATA!F102=0,0,OtherFin_DATA!F102/ECO!P66))))</f>
        <v>55.206149545772185</v>
      </c>
      <c r="H108" s="74">
        <f>IF($C$4="National Currency",IF(OtherFin_DATA!G102=0,0,OtherFin_DATA!G102),IF($C$4="Current Exchange rate",IF(OtherFin_DATA!G102=0,0,OtherFin_DATA!G102/ECO!Q31),IF($C$4="Constant Exchange rate",IF(OtherFin_DATA!G102=0,0,OtherFin_DATA!G102/ECO!Q66))))</f>
        <v>91.544374563242485</v>
      </c>
      <c r="I108" s="74">
        <f>IF($C$4="National Currency",IF(OtherFin_DATA!H102=0,0,OtherFin_DATA!H102),IF($C$4="Current Exchange rate",IF(OtherFin_DATA!H102=0,0,OtherFin_DATA!H102/ECO!R31),IF($C$4="Constant Exchange rate",IF(OtherFin_DATA!H102=0,0,OtherFin_DATA!H102/ECO!R66))))</f>
        <v>156.53389238294898</v>
      </c>
      <c r="J108" s="74">
        <f>IF($C$4="National Currency",IF(OtherFin_DATA!I102=0,0,OtherFin_DATA!I102),IF($C$4="Current Exchange rate",IF(OtherFin_DATA!I102=0,0,OtherFin_DATA!I102/ECO!S31),IF($C$4="Constant Exchange rate",IF(OtherFin_DATA!I102=0,0,OtherFin_DATA!I102/ECO!S66))))</f>
        <v>56.2</v>
      </c>
      <c r="K108" s="74">
        <f>IF($C$4="National Currency",IF(OtherFin_DATA!J102=0,0,OtherFin_DATA!J102),IF($C$4="Current Exchange rate",IF(OtherFin_DATA!J102=0,0,OtherFin_DATA!J102/ECO!T31),IF($C$4="Constant Exchange rate",IF(OtherFin_DATA!J102=0,0,OtherFin_DATA!J102/ECO!T66))))</f>
        <v>73.400000000000006</v>
      </c>
      <c r="L108" s="74">
        <f>IF($C$4="National Currency",IF(OtherFin_DATA!K102=0,0,OtherFin_DATA!K102),IF($C$4="Current Exchange rate",IF(OtherFin_DATA!K102=0,0,OtherFin_DATA!K102/ECO!U31),IF($C$4="Constant Exchange rate",IF(OtherFin_DATA!K102=0,0,OtherFin_DATA!K102/ECO!U66))))</f>
        <v>109.4</v>
      </c>
      <c r="M108" s="74">
        <f>IF($C$4="National Currency",IF(OtherFin_DATA!L102=0,0,OtherFin_DATA!L102),IF($C$4="Current Exchange rate",IF(OtherFin_DATA!L102=0,0,OtherFin_DATA!L102/ECO!V31),IF($C$4="Constant Exchange rate",IF(OtherFin_DATA!L102=0,0,OtherFin_DATA!L102/ECO!V66))))</f>
        <v>118.7</v>
      </c>
      <c r="N108" s="74">
        <f>IF($C$4="National Currency",IF(OtherFin_DATA!M102=0,0,OtherFin_DATA!M102),IF($C$4="Current Exchange rate",IF(OtherFin_DATA!M102=0,0,OtherFin_DATA!M102/ECO!W31),IF($C$4="Constant Exchange rate",IF(OtherFin_DATA!M102=0,0,OtherFin_DATA!M102/ECO!W66))))</f>
        <v>146.69999999999999</v>
      </c>
      <c r="O108" s="74">
        <f>IF($C$4="National Currency",IF(OtherFin_DATA!N102=0,0,OtherFin_DATA!N102),IF($C$4="Current Exchange rate",IF(OtherFin_DATA!N102=0,0,OtherFin_DATA!N102/ECO!X31),IF($C$4="Constant Exchange rate",IF(OtherFin_DATA!N102=0,0,OtherFin_DATA!N102/ECO!X66))))</f>
        <v>139.80000000000001</v>
      </c>
      <c r="P108" s="210">
        <f>IF($C$4="National Currency",IF(OtherFin_DATA!O102=0,0,OtherFin_DATA!O102),IF($C$4="Current Exchange rate",IF(OtherFin_DATA!O102=0,0,OtherFin_DATA!O102/ECO!Y31),IF($C$4="Constant Exchange rate",IF(OtherFin_DATA!O102=0,0,OtherFin_DATA!O102/ECO!Y66))))</f>
        <v>157.30000000000001</v>
      </c>
      <c r="Q108" s="77">
        <f t="shared" si="13"/>
        <v>2.208891448384438E-4</v>
      </c>
      <c r="R108" s="77">
        <f t="shared" si="14"/>
        <v>-4.7034764826175746E-2</v>
      </c>
      <c r="S108" s="77">
        <f t="shared" si="15"/>
        <v>3.1219876373626372</v>
      </c>
    </row>
    <row r="109" spans="3:19" ht="15" x14ac:dyDescent="0.25">
      <c r="C109" s="242"/>
      <c r="D109" s="243"/>
      <c r="E109" s="72" t="s">
        <v>22</v>
      </c>
      <c r="F109" s="74">
        <f>IF($C$4="National Currency",IF(OtherFin_DATA!E103=0,0,OtherFin_DATA!E103),IF($C$4="Current Exchange rate",IF(OtherFin_DATA!E103=0,0,OtherFin_DATA!E103/ECO!O32),IF($C$4="Constant Exchange rate",IF(OtherFin_DATA!E103=0,0,OtherFin_DATA!E103/ECO!O67))))</f>
        <v>17955</v>
      </c>
      <c r="G109" s="74">
        <f>IF($C$4="National Currency",IF(OtherFin_DATA!F103=0,0,OtherFin_DATA!F103),IF($C$4="Current Exchange rate",IF(OtherFin_DATA!F103=0,0,OtherFin_DATA!F103/ECO!P32),IF($C$4="Constant Exchange rate",IF(OtherFin_DATA!F103=0,0,OtherFin_DATA!F103/ECO!P67))))</f>
        <v>17661</v>
      </c>
      <c r="H109" s="74">
        <f>IF($C$4="National Currency",IF(OtherFin_DATA!G103=0,0,OtherFin_DATA!G103),IF($C$4="Current Exchange rate",IF(OtherFin_DATA!G103=0,0,OtherFin_DATA!G103/ECO!Q32),IF($C$4="Constant Exchange rate",IF(OtherFin_DATA!G103=0,0,OtherFin_DATA!G103/ECO!Q67))))</f>
        <v>20943</v>
      </c>
      <c r="I109" s="74">
        <f>IF($C$4="National Currency",IF(OtherFin_DATA!H103=0,0,OtherFin_DATA!H103),IF($C$4="Current Exchange rate",IF(OtherFin_DATA!H103=0,0,OtherFin_DATA!H103/ECO!R32),IF($C$4="Constant Exchange rate",IF(OtherFin_DATA!H103=0,0,OtherFin_DATA!H103/ECO!R67))))</f>
        <v>22278</v>
      </c>
      <c r="J109" s="74">
        <f>IF($C$4="National Currency",IF(OtherFin_DATA!I103=0,0,OtherFin_DATA!I103),IF($C$4="Current Exchange rate",IF(OtherFin_DATA!I103=0,0,OtherFin_DATA!I103/ECO!S32),IF($C$4="Constant Exchange rate",IF(OtherFin_DATA!I103=0,0,OtherFin_DATA!I103/ECO!S67))))</f>
        <v>22284</v>
      </c>
      <c r="K109" s="74">
        <f>IF($C$4="National Currency",IF(OtherFin_DATA!J103=0,0,OtherFin_DATA!J103),IF($C$4="Current Exchange rate",IF(OtherFin_DATA!J103=0,0,OtherFin_DATA!J103/ECO!T32),IF($C$4="Constant Exchange rate",IF(OtherFin_DATA!J103=0,0,OtherFin_DATA!J103/ECO!T67))))</f>
        <v>21575</v>
      </c>
      <c r="L109" s="74">
        <f>IF($C$4="National Currency",IF(OtherFin_DATA!K103=0,0,OtherFin_DATA!K103),IF($C$4="Current Exchange rate",IF(OtherFin_DATA!K103=0,0,OtherFin_DATA!K103/ECO!U32),IF($C$4="Constant Exchange rate",IF(OtherFin_DATA!K103=0,0,OtherFin_DATA!K103/ECO!U67))))</f>
        <v>24301</v>
      </c>
      <c r="M109" s="74">
        <f>IF($C$4="National Currency",IF(OtherFin_DATA!L103=0,0,OtherFin_DATA!L103),IF($C$4="Current Exchange rate",IF(OtherFin_DATA!L103=0,0,OtherFin_DATA!L103/ECO!V32),IF($C$4="Constant Exchange rate",IF(OtherFin_DATA!L103=0,0,OtherFin_DATA!L103/ECO!V67))))</f>
        <v>24067</v>
      </c>
      <c r="N109" s="74">
        <f>IF($C$4="National Currency",IF(OtherFin_DATA!M103=0,0,OtherFin_DATA!M103),IF($C$4="Current Exchange rate",IF(OtherFin_DATA!M103=0,0,OtherFin_DATA!M103/ECO!W32),IF($C$4="Constant Exchange rate",IF(OtherFin_DATA!M103=0,0,OtherFin_DATA!M103/ECO!W67))))</f>
        <v>25205</v>
      </c>
      <c r="O109" s="74">
        <f>IF($C$4="National Currency",IF(OtherFin_DATA!N103=0,0,OtherFin_DATA!N103),IF($C$4="Current Exchange rate",IF(OtherFin_DATA!N103=0,0,OtherFin_DATA!N103/ECO!X32),IF($C$4="Constant Exchange rate",IF(OtherFin_DATA!N103=0,0,OtherFin_DATA!N103/ECO!X67))))</f>
        <v>22663</v>
      </c>
      <c r="P109" s="210">
        <f>IF($C$4="National Currency",IF(OtherFin_DATA!O103=0,0,OtherFin_DATA!O103),IF($C$4="Current Exchange rate",IF(OtherFin_DATA!O103=0,0,OtherFin_DATA!O103/ECO!Y32),IF($C$4="Constant Exchange rate",IF(OtherFin_DATA!O103=0,0,OtherFin_DATA!O103/ECO!Y67))))</f>
        <v>24348</v>
      </c>
      <c r="Q109" s="77">
        <f t="shared" si="13"/>
        <v>3.5808374030569752E-2</v>
      </c>
      <c r="R109" s="77">
        <f t="shared" si="14"/>
        <v>-0.10085300535608011</v>
      </c>
      <c r="S109" s="77">
        <f t="shared" si="15"/>
        <v>0.26221108326371478</v>
      </c>
    </row>
    <row r="110" spans="3:19" ht="15" x14ac:dyDescent="0.25">
      <c r="C110" s="242"/>
      <c r="D110" s="243"/>
      <c r="E110" s="72" t="s">
        <v>23</v>
      </c>
      <c r="F110" s="74">
        <f>IF($C$4="National Currency",IF(OtherFin_DATA!E104=0,0,OtherFin_DATA!E104),IF($C$4="Current Exchange rate",IF(OtherFin_DATA!E104=0,0,OtherFin_DATA!E104/ECO!O33),IF($C$4="Constant Exchange rate",IF(OtherFin_DATA!E104=0,0,OtherFin_DATA!E104/ECO!O68))))</f>
        <v>2546.449900464499</v>
      </c>
      <c r="G110" s="74">
        <f>IF($C$4="National Currency",IF(OtherFin_DATA!F104=0,0,OtherFin_DATA!F104),IF($C$4="Current Exchange rate",IF(OtherFin_DATA!F104=0,0,OtherFin_DATA!F104/ECO!P33),IF($C$4="Constant Exchange rate",IF(OtherFin_DATA!F104=0,0,OtherFin_DATA!F104/ECO!P68))))</f>
        <v>2973.2360097323603</v>
      </c>
      <c r="H110" s="74">
        <f>IF($C$4="National Currency",IF(OtherFin_DATA!G104=0,0,OtherFin_DATA!G104),IF($C$4="Current Exchange rate",IF(OtherFin_DATA!G104=0,0,OtherFin_DATA!G104/ECO!Q33),IF($C$4="Constant Exchange rate",IF(OtherFin_DATA!G104=0,0,OtherFin_DATA!G104/ECO!Q68))))</f>
        <v>3895.4877239548773</v>
      </c>
      <c r="I110" s="74">
        <f>IF($C$4="National Currency",IF(OtherFin_DATA!H104=0,0,OtherFin_DATA!H104),IF($C$4="Current Exchange rate",IF(OtherFin_DATA!H104=0,0,OtherFin_DATA!H104/ECO!R33),IF($C$4="Constant Exchange rate",IF(OtherFin_DATA!H104=0,0,OtherFin_DATA!H104/ECO!R68))))</f>
        <v>6140.8980314089804</v>
      </c>
      <c r="J110" s="74">
        <f>IF($C$4="National Currency",IF(OtherFin_DATA!I104=0,0,OtherFin_DATA!I104),IF($C$4="Current Exchange rate",IF(OtherFin_DATA!I104=0,0,OtherFin_DATA!I104/ECO!S33),IF($C$4="Constant Exchange rate",IF(OtherFin_DATA!I104=0,0,OtherFin_DATA!I104/ECO!S68))))</f>
        <v>5977.32802477328</v>
      </c>
      <c r="K110" s="74">
        <f>IF($C$4="National Currency",IF(OtherFin_DATA!J104=0,0,OtherFin_DATA!J104),IF($C$4="Current Exchange rate",IF(OtherFin_DATA!J104=0,0,OtherFin_DATA!J104/ECO!T33),IF($C$4="Constant Exchange rate",IF(OtherFin_DATA!J104=0,0,OtherFin_DATA!J104/ECO!T68))))</f>
        <v>3722.9595222295952</v>
      </c>
      <c r="L110" s="74">
        <f>IF($C$4="National Currency",IF(OtherFin_DATA!K104=0,0,OtherFin_DATA!K104),IF($C$4="Current Exchange rate",IF(OtherFin_DATA!K104=0,0,OtherFin_DATA!K104/ECO!U33),IF($C$4="Constant Exchange rate",IF(OtherFin_DATA!K104=0,0,OtherFin_DATA!K104/ECO!U68))))</f>
        <v>4422.362309223623</v>
      </c>
      <c r="M110" s="74">
        <f>IF($C$4="National Currency",IF(OtherFin_DATA!L104=0,0,OtherFin_DATA!L104),IF($C$4="Current Exchange rate",IF(OtherFin_DATA!L104=0,0,OtherFin_DATA!L104/ECO!V33),IF($C$4="Constant Exchange rate",IF(OtherFin_DATA!L104=0,0,OtherFin_DATA!L104/ECO!V68))))</f>
        <v>4395.0453439504536</v>
      </c>
      <c r="N110" s="74">
        <f>IF($C$4="National Currency",IF(OtherFin_DATA!M104=0,0,OtherFin_DATA!M104),IF($C$4="Current Exchange rate",IF(OtherFin_DATA!M104=0,0,OtherFin_DATA!M104/ECO!W33),IF($C$4="Constant Exchange rate",IF(OtherFin_DATA!M104=0,0,OtherFin_DATA!M104/ECO!W68))))</f>
        <v>4802.6985180269849</v>
      </c>
      <c r="O110" s="74">
        <f>IF($C$4="National Currency",IF(OtherFin_DATA!N104=0,0,OtherFin_DATA!N104),IF($C$4="Current Exchange rate",IF(OtherFin_DATA!N104=0,0,OtherFin_DATA!N104/ECO!X33),IF($C$4="Constant Exchange rate",IF(OtherFin_DATA!N104=0,0,OtherFin_DATA!N104/ECO!X68))))</f>
        <v>4928.8874142888744</v>
      </c>
      <c r="P110" s="210">
        <f>IF($C$4="National Currency",IF(OtherFin_DATA!O104=0,0,OtherFin_DATA!O104),IF($C$4="Current Exchange rate",IF(OtherFin_DATA!O104=0,0,OtherFin_DATA!O104/ECO!Y33),IF($C$4="Constant Exchange rate",IF(OtherFin_DATA!O104=0,0,OtherFin_DATA!O104/ECO!Y68))))</f>
        <v>5101.4156160141565</v>
      </c>
      <c r="Q110" s="77">
        <f t="shared" si="13"/>
        <v>7.7878235046297409E-3</v>
      </c>
      <c r="R110" s="77">
        <f t="shared" si="14"/>
        <v>2.6274582047621342E-2</v>
      </c>
      <c r="S110" s="77">
        <f t="shared" si="15"/>
        <v>0.93559174809989143</v>
      </c>
    </row>
    <row r="111" spans="3:19" ht="15" x14ac:dyDescent="0.25">
      <c r="C111" s="242"/>
      <c r="D111" s="243"/>
      <c r="E111" s="72" t="s">
        <v>24</v>
      </c>
      <c r="F111" s="74">
        <f>IF($C$4="National Currency",IF(OtherFin_DATA!E105=0,0,OtherFin_DATA!E105),IF($C$4="Current Exchange rate",IF(OtherFin_DATA!E105=0,0,OtherFin_DATA!E105/ECO!O34),IF($C$4="Constant Exchange rate",IF(OtherFin_DATA!E105=0,0,OtherFin_DATA!E105/ECO!O69))))</f>
        <v>1438.5004212299916</v>
      </c>
      <c r="G111" s="74">
        <f>IF($C$4="National Currency",IF(OtherFin_DATA!F105=0,0,OtherFin_DATA!F105),IF($C$4="Current Exchange rate",IF(OtherFin_DATA!F105=0,0,OtherFin_DATA!F105/ECO!P34),IF($C$4="Constant Exchange rate",IF(OtherFin_DATA!F105=0,0,OtherFin_DATA!F105/ECO!P69))))</f>
        <v>1742.2540484882522</v>
      </c>
      <c r="H111" s="74">
        <f>IF($C$4="National Currency",IF(OtherFin_DATA!G105=0,0,OtherFin_DATA!G105),IF($C$4="Current Exchange rate",IF(OtherFin_DATA!G105=0,0,OtherFin_DATA!G105/ECO!Q34),IF($C$4="Constant Exchange rate",IF(OtherFin_DATA!G105=0,0,OtherFin_DATA!G105/ECO!Q69))))</f>
        <v>1960.1235607975286</v>
      </c>
      <c r="I111" s="74">
        <f>IF($C$4="National Currency",IF(OtherFin_DATA!H105=0,0,OtherFin_DATA!H105),IF($C$4="Current Exchange rate",IF(OtherFin_DATA!H105=0,0,OtherFin_DATA!H105/ECO!R34),IF($C$4="Constant Exchange rate",IF(OtherFin_DATA!H105=0,0,OtherFin_DATA!H105/ECO!R69))))</f>
        <v>2417.6261349808105</v>
      </c>
      <c r="J111" s="74">
        <f>IF($C$4="National Currency",IF(OtherFin_DATA!I105=0,0,OtherFin_DATA!I105),IF($C$4="Current Exchange rate",IF(OtherFin_DATA!I105=0,0,OtherFin_DATA!I105/ECO!S34),IF($C$4="Constant Exchange rate",IF(OtherFin_DATA!I105=0,0,OtherFin_DATA!I105/ECO!S69))))</f>
        <v>4526.8183094636333</v>
      </c>
      <c r="K111" s="74">
        <f>IF($C$4="National Currency",IF(OtherFin_DATA!J105=0,0,OtherFin_DATA!J105),IF($C$4="Current Exchange rate",IF(OtherFin_DATA!J105=0,0,OtherFin_DATA!J105/ECO!T34),IF($C$4="Constant Exchange rate",IF(OtherFin_DATA!J105=0,0,OtherFin_DATA!J105/ECO!T69))))</f>
        <v>6486.0058036132168</v>
      </c>
      <c r="L111" s="74">
        <f>IF($C$4="National Currency",IF(OtherFin_DATA!K105=0,0,OtherFin_DATA!K105),IF($C$4="Current Exchange rate",IF(OtherFin_DATA!K105=0,0,OtherFin_DATA!K105/ECO!U34),IF($C$4="Constant Exchange rate",IF(OtherFin_DATA!K105=0,0,OtherFin_DATA!K105/ECO!U69))))</f>
        <v>5288.0745109051759</v>
      </c>
      <c r="M111" s="74">
        <f>IF($C$4="National Currency",IF(OtherFin_DATA!L105=0,0,OtherFin_DATA!L105),IF($C$4="Current Exchange rate",IF(OtherFin_DATA!L105=0,0,OtherFin_DATA!L105/ECO!V34),IF($C$4="Constant Exchange rate",IF(OtherFin_DATA!L105=0,0,OtherFin_DATA!L105/ECO!V69))))</f>
        <v>6096.6020780679582</v>
      </c>
      <c r="N111" s="74">
        <f>IF($C$4="National Currency",IF(OtherFin_DATA!M105=0,0,OtherFin_DATA!M105),IF($C$4="Current Exchange rate",IF(OtherFin_DATA!M105=0,0,OtherFin_DATA!M105/ECO!W34),IF($C$4="Constant Exchange rate",IF(OtherFin_DATA!M105=0,0,OtherFin_DATA!M105/ECO!W69))))</f>
        <v>6065.0098286998036</v>
      </c>
      <c r="O111" s="74">
        <f>IF($C$4="National Currency",IF(OtherFin_DATA!N105=0,0,OtherFin_DATA!N105),IF($C$4="Current Exchange rate",IF(OtherFin_DATA!N105=0,0,OtherFin_DATA!N105/ECO!X34),IF($C$4="Constant Exchange rate",IF(OtherFin_DATA!N105=0,0,OtherFin_DATA!N105/ECO!X69))))</f>
        <v>5307.7319105120287</v>
      </c>
      <c r="P111" s="210">
        <f>IF($C$4="National Currency",IF(OtherFin_DATA!O105=0,0,OtherFin_DATA!O105),IF($C$4="Current Exchange rate",IF(OtherFin_DATA!O105=0,0,OtherFin_DATA!O105/ECO!Y34),IF($C$4="Constant Exchange rate",IF(OtherFin_DATA!O105=0,0,OtherFin_DATA!O105/ECO!Y69))))</f>
        <v>0</v>
      </c>
      <c r="Q111" s="77">
        <f t="shared" si="13"/>
        <v>8.3864117506775495E-3</v>
      </c>
      <c r="R111" s="77">
        <f t="shared" si="14"/>
        <v>-0.12486013041632904</v>
      </c>
      <c r="S111" s="77">
        <f t="shared" si="15"/>
        <v>2.689767366194892</v>
      </c>
    </row>
    <row r="112" spans="3:19" ht="15" x14ac:dyDescent="0.25">
      <c r="C112" s="242"/>
      <c r="D112" s="243"/>
      <c r="E112" s="72" t="s">
        <v>25</v>
      </c>
      <c r="F112" s="74">
        <f>IF($C$4="National Currency",IF(OtherFin_DATA!E106=0,0,OtherFin_DATA!E106),IF($C$4="Current Exchange rate",IF(OtherFin_DATA!E106=0,0,OtherFin_DATA!E106/ECO!O35),IF($C$4="Constant Exchange rate",IF(OtherFin_DATA!E106=0,0,OtherFin_DATA!E106/ECO!O70))))</f>
        <v>3559.8699456882568</v>
      </c>
      <c r="G112" s="74">
        <f>IF($C$4="National Currency",IF(OtherFin_DATA!F106=0,0,OtherFin_DATA!F106),IF($C$4="Current Exchange rate",IF(OtherFin_DATA!F106=0,0,OtherFin_DATA!F106/ECO!P35),IF($C$4="Constant Exchange rate",IF(OtherFin_DATA!F106=0,0,OtherFin_DATA!F106/ECO!P70))))</f>
        <v>3631.4526825109147</v>
      </c>
      <c r="H112" s="74">
        <f>IF($C$4="National Currency",IF(OtherFin_DATA!G106=0,0,OtherFin_DATA!G106),IF($C$4="Current Exchange rate",IF(OtherFin_DATA!G106=0,0,OtherFin_DATA!G106/ECO!Q35),IF($C$4="Constant Exchange rate",IF(OtherFin_DATA!G106=0,0,OtherFin_DATA!G106/ECO!Q70))))</f>
        <v>4732.7909420044798</v>
      </c>
      <c r="I112" s="74">
        <f>IF($C$4="National Currency",IF(OtherFin_DATA!H106=0,0,OtherFin_DATA!H106),IF($C$4="Current Exchange rate",IF(OtherFin_DATA!H106=0,0,OtherFin_DATA!H106/ECO!R35),IF($C$4="Constant Exchange rate",IF(OtherFin_DATA!H106=0,0,OtherFin_DATA!H106/ECO!R70))))</f>
        <v>6779.6261235678194</v>
      </c>
      <c r="J112" s="74">
        <f>IF($C$4="National Currency",IF(OtherFin_DATA!I106=0,0,OtherFin_DATA!I106),IF($C$4="Current Exchange rate",IF(OtherFin_DATA!I106=0,0,OtherFin_DATA!I106/ECO!S35),IF($C$4="Constant Exchange rate",IF(OtherFin_DATA!I106=0,0,OtherFin_DATA!I106/ECO!S70))))</f>
        <v>5130</v>
      </c>
      <c r="K112" s="74">
        <f>IF($C$4="National Currency",IF(OtherFin_DATA!J106=0,0,OtherFin_DATA!J106),IF($C$4="Current Exchange rate",IF(OtherFin_DATA!J106=0,0,OtherFin_DATA!J106/ECO!T35),IF($C$4="Constant Exchange rate",IF(OtherFin_DATA!J106=0,0,OtherFin_DATA!J106/ECO!T70))))</f>
        <v>4751</v>
      </c>
      <c r="L112" s="74">
        <f>IF($C$4="National Currency",IF(OtherFin_DATA!K106=0,0,OtherFin_DATA!K106),IF($C$4="Current Exchange rate",IF(OtherFin_DATA!K106=0,0,OtherFin_DATA!K106/ECO!U35),IF($C$4="Constant Exchange rate",IF(OtherFin_DATA!K106=0,0,OtherFin_DATA!K106/ECO!U70))))</f>
        <v>3866</v>
      </c>
      <c r="M112" s="74">
        <f>IF($C$4="National Currency",IF(OtherFin_DATA!L106=0,0,OtherFin_DATA!L106),IF($C$4="Current Exchange rate",IF(OtherFin_DATA!L106=0,0,OtherFin_DATA!L106/ECO!V35),IF($C$4="Constant Exchange rate",IF(OtherFin_DATA!L106=0,0,OtherFin_DATA!L106/ECO!V70))))</f>
        <v>5978.3822637639023</v>
      </c>
      <c r="N112" s="74">
        <f>IF($C$4="National Currency",IF(OtherFin_DATA!M106=0,0,OtherFin_DATA!M106),IF($C$4="Current Exchange rate",IF(OtherFin_DATA!M106=0,0,OtherFin_DATA!M106/ECO!W35),IF($C$4="Constant Exchange rate",IF(OtherFin_DATA!M106=0,0,OtherFin_DATA!M106/ECO!W70))))</f>
        <v>4016.1003804259763</v>
      </c>
      <c r="O112" s="74">
        <f>IF($C$4="National Currency",IF(OtherFin_DATA!N106=0,0,OtherFin_DATA!N106),IF($C$4="Current Exchange rate",IF(OtherFin_DATA!N106=0,0,OtherFin_DATA!N106/ECO!X35),IF($C$4="Constant Exchange rate",IF(OtherFin_DATA!N106=0,0,OtherFin_DATA!N106/ECO!X70))))</f>
        <v>2838.2103226887698</v>
      </c>
      <c r="P112" s="210">
        <f>IF($C$4="National Currency",IF(OtherFin_DATA!O106=0,0,OtherFin_DATA!O106),IF($C$4="Current Exchange rate",IF(OtherFin_DATA!O106=0,0,OtherFin_DATA!O106/ECO!Y35),IF($C$4="Constant Exchange rate",IF(OtherFin_DATA!O106=0,0,OtherFin_DATA!O106/ECO!Y70))))</f>
        <v>3003.4116114513699</v>
      </c>
      <c r="Q112" s="77">
        <f t="shared" si="13"/>
        <v>4.4844767600169238E-3</v>
      </c>
      <c r="R112" s="77">
        <f t="shared" si="14"/>
        <v>-0.29329198629548969</v>
      </c>
      <c r="S112" s="77">
        <f t="shared" si="15"/>
        <v>-0.2027207830650013</v>
      </c>
    </row>
    <row r="113" spans="3:19" ht="15" x14ac:dyDescent="0.25">
      <c r="C113" s="242"/>
      <c r="D113" s="243"/>
      <c r="E113" s="72" t="s">
        <v>26</v>
      </c>
      <c r="F113" s="74">
        <f>IF($C$4="National Currency",IF(OtherFin_DATA!E107=0,0,OtherFin_DATA!E107),IF($C$4="Current Exchange rate",IF(OtherFin_DATA!E107=0,0,OtherFin_DATA!E107/ECO!O36),IF($C$4="Constant Exchange rate",IF(OtherFin_DATA!E107=0,0,OtherFin_DATA!E107/ECO!O71))))</f>
        <v>14.653253279200497</v>
      </c>
      <c r="G113" s="74">
        <f>IF($C$4="National Currency",IF(OtherFin_DATA!F107=0,0,OtherFin_DATA!F107),IF($C$4="Current Exchange rate",IF(OtherFin_DATA!F107=0,0,OtherFin_DATA!F107/ECO!P36),IF($C$4="Constant Exchange rate",IF(OtherFin_DATA!F107=0,0,OtherFin_DATA!F107/ECO!P71))))</f>
        <v>36.051128758811458</v>
      </c>
      <c r="H113" s="74">
        <f>IF($C$4="National Currency",IF(OtherFin_DATA!G107=0,0,OtherFin_DATA!G107),IF($C$4="Current Exchange rate",IF(OtherFin_DATA!G107=0,0,OtherFin_DATA!G107/ECO!Q36),IF($C$4="Constant Exchange rate",IF(OtherFin_DATA!G107=0,0,OtherFin_DATA!G107/ECO!Q71))))</f>
        <v>47.743755991790849</v>
      </c>
      <c r="I113" s="208">
        <f>IF($C$4="National Currency",IF(OtherFin_DATA!H107=0,0,OtherFin_DATA!H107),IF($C$4="Current Exchange rate",IF(OtherFin_DATA!H107=0,0,OtherFin_DATA!H107/ECO!R36),IF($C$4="Constant Exchange rate",IF(OtherFin_DATA!H107=0,0,OtherFin_DATA!H107/ECO!R71))))</f>
        <v>36.439384515630117</v>
      </c>
      <c r="J113" s="208">
        <f>IF($C$4="National Currency",IF(OtherFin_DATA!I107=0,0,OtherFin_DATA!I107),IF($C$4="Current Exchange rate",IF(OtherFin_DATA!I107=0,0,OtherFin_DATA!I107/ECO!S36),IF($C$4="Constant Exchange rate",IF(OtherFin_DATA!I107=0,0,OtherFin_DATA!I107/ECO!S71))))</f>
        <v>25.135013039469385</v>
      </c>
      <c r="K113" s="74">
        <f>IF($C$4="National Currency",IF(OtherFin_DATA!J107=0,0,OtherFin_DATA!J107),IF($C$4="Current Exchange rate",IF(OtherFin_DATA!J107=0,0,OtherFin_DATA!J107/ECO!T36),IF($C$4="Constant Exchange rate",IF(OtherFin_DATA!J107=0,0,OtherFin_DATA!J107/ECO!T71))))</f>
        <v>13.830641563308646</v>
      </c>
      <c r="L113" s="74">
        <f>IF($C$4="National Currency",IF(OtherFin_DATA!K107=0,0,OtherFin_DATA!K107),IF($C$4="Current Exchange rate",IF(OtherFin_DATA!K107=0,0,OtherFin_DATA!K107/ECO!U36),IF($C$4="Constant Exchange rate",IF(OtherFin_DATA!K107=0,0,OtherFin_DATA!K107/ECO!U71))))</f>
        <v>26.811367895065583</v>
      </c>
      <c r="M113" s="74">
        <f>IF($C$4="National Currency",IF(OtherFin_DATA!L107=0,0,OtherFin_DATA!L107),IF($C$4="Current Exchange rate",IF(OtherFin_DATA!L107=0,0,OtherFin_DATA!L107/ECO!V36),IF($C$4="Constant Exchange rate",IF(OtherFin_DATA!L107=0,0,OtherFin_DATA!L107/ECO!V71))))</f>
        <v>24.359775140537163</v>
      </c>
      <c r="N113" s="74">
        <f>IF($C$4="National Currency",IF(OtherFin_DATA!M107=0,0,OtherFin_DATA!M107),IF($C$4="Current Exchange rate",IF(OtherFin_DATA!M107=0,0,OtherFin_DATA!M107/ECO!W36),IF($C$4="Constant Exchange rate",IF(OtherFin_DATA!M107=0,0,OtherFin_DATA!M107/ECO!W71))))</f>
        <v>24.895154813955561</v>
      </c>
      <c r="O113" s="74">
        <f>IF($C$4="National Currency",IF(OtherFin_DATA!N107=0,0,OtherFin_DATA!N107),IF($C$4="Current Exchange rate",IF(OtherFin_DATA!N107=0,0,OtherFin_DATA!N107/ECO!X36),IF($C$4="Constant Exchange rate",IF(OtherFin_DATA!N107=0,0,OtherFin_DATA!N107/ECO!X71))))</f>
        <v>73.168555367181227</v>
      </c>
      <c r="P113" s="210">
        <f>IF($C$4="National Currency",IF(OtherFin_DATA!O107=0,0,OtherFin_DATA!O107),IF($C$4="Current Exchange rate",IF(OtherFin_DATA!O107=0,0,OtherFin_DATA!O107/ECO!Y36),IF($C$4="Constant Exchange rate",IF(OtherFin_DATA!O107=0,0,OtherFin_DATA!O107/ECO!Y71))))</f>
        <v>0</v>
      </c>
      <c r="Q113" s="77">
        <f t="shared" si="13"/>
        <v>1.156090101868454E-4</v>
      </c>
      <c r="R113" s="77">
        <f t="shared" si="14"/>
        <v>1.9390681003584231</v>
      </c>
      <c r="S113" s="77">
        <f t="shared" si="15"/>
        <v>3.9933317859891257</v>
      </c>
    </row>
    <row r="114" spans="3:19" ht="15" x14ac:dyDescent="0.25">
      <c r="C114" s="242"/>
      <c r="D114" s="243"/>
      <c r="E114" s="72" t="s">
        <v>27</v>
      </c>
      <c r="F114" s="74">
        <f>IF($C$4="National Currency",IF(OtherFin_DATA!E108=0,0,OtherFin_DATA!E108),IF($C$4="Current Exchange rate",IF(OtherFin_DATA!E108=0,0,OtherFin_DATA!E108/ECO!O37),IF($C$4="Constant Exchange rate",IF(OtherFin_DATA!E108=0,0,OtherFin_DATA!E108/ECO!O72))))</f>
        <v>6279.9957415096342</v>
      </c>
      <c r="G114" s="74">
        <f>IF($C$4="National Currency",IF(OtherFin_DATA!F108=0,0,OtherFin_DATA!F108),IF($C$4="Current Exchange rate",IF(OtherFin_DATA!F108=0,0,OtherFin_DATA!F108/ECO!P37),IF($C$4="Constant Exchange rate",IF(OtherFin_DATA!F108=0,0,OtherFin_DATA!F108/ECO!P72))))</f>
        <v>8179.1759821143396</v>
      </c>
      <c r="H114" s="74">
        <f>IF($C$4="National Currency",IF(OtherFin_DATA!G108=0,0,OtherFin_DATA!G108),IF($C$4="Current Exchange rate",IF(OtherFin_DATA!G108=0,0,OtherFin_DATA!G108/ECO!Q37),IF($C$4="Constant Exchange rate",IF(OtherFin_DATA!G108=0,0,OtherFin_DATA!G108/ECO!Q72))))</f>
        <v>6040.9879697647184</v>
      </c>
      <c r="I114" s="74">
        <f>IF($C$4="National Currency",IF(OtherFin_DATA!H108=0,0,OtherFin_DATA!H108),IF($C$4="Current Exchange rate",IF(OtherFin_DATA!H108=0,0,OtherFin_DATA!H108/ECO!R37),IF($C$4="Constant Exchange rate",IF(OtherFin_DATA!H108=0,0,OtherFin_DATA!H108/ECO!R72))))</f>
        <v>5025.2315554136057</v>
      </c>
      <c r="J114" s="74">
        <f>IF($C$4="National Currency",IF(OtherFin_DATA!I108=0,0,OtherFin_DATA!I108),IF($C$4="Current Exchange rate",IF(OtherFin_DATA!I108=0,0,OtherFin_DATA!I108/ECO!S37),IF($C$4="Constant Exchange rate",IF(OtherFin_DATA!I108=0,0,OtherFin_DATA!I108/ECO!S72))))</f>
        <v>6233.6846587884593</v>
      </c>
      <c r="K114" s="74">
        <f>IF($C$4="National Currency",IF(OtherFin_DATA!J108=0,0,OtherFin_DATA!J108),IF($C$4="Current Exchange rate",IF(OtherFin_DATA!J108=0,0,OtherFin_DATA!J108/ECO!T37),IF($C$4="Constant Exchange rate",IF(OtherFin_DATA!J108=0,0,OtherFin_DATA!J108/ECO!T72))))</f>
        <v>7289.7902693495153</v>
      </c>
      <c r="L114" s="74">
        <f>IF($C$4="National Currency",IF(OtherFin_DATA!K108=0,0,OtherFin_DATA!K108),IF($C$4="Current Exchange rate",IF(OtherFin_DATA!K108=0,0,OtherFin_DATA!K108/ECO!U37),IF($C$4="Constant Exchange rate",IF(OtherFin_DATA!K108=0,0,OtherFin_DATA!K108/ECO!U72))))</f>
        <v>6726.1790695198551</v>
      </c>
      <c r="M114" s="74">
        <f>IF($C$4="National Currency",IF(OtherFin_DATA!L108=0,0,OtherFin_DATA!L108),IF($C$4="Current Exchange rate",IF(OtherFin_DATA!L108=0,0,OtherFin_DATA!L108/ECO!V37),IF($C$4="Constant Exchange rate",IF(OtherFin_DATA!L108=0,0,OtherFin_DATA!L108/ECO!V72))))</f>
        <v>6813.1587352283614</v>
      </c>
      <c r="N114" s="74">
        <f>IF($C$4="National Currency",IF(OtherFin_DATA!M108=0,0,OtherFin_DATA!M108),IF($C$4="Current Exchange rate",IF(OtherFin_DATA!M108=0,0,OtherFin_DATA!M108/ECO!W37),IF($C$4="Constant Exchange rate",IF(OtherFin_DATA!M108=0,0,OtherFin_DATA!M108/ECO!W72))))</f>
        <v>7084.6374960076646</v>
      </c>
      <c r="O114" s="74">
        <f>IF($C$4="National Currency",IF(OtherFin_DATA!N108=0,0,OtherFin_DATA!N108),IF($C$4="Current Exchange rate",IF(OtherFin_DATA!N108=0,0,OtherFin_DATA!N108/ECO!X37),IF($C$4="Constant Exchange rate",IF(OtherFin_DATA!N108=0,0,OtherFin_DATA!N108/ECO!X72))))</f>
        <v>8140.6366443095912</v>
      </c>
      <c r="P114" s="210">
        <f>IF($C$4="National Currency",IF(OtherFin_DATA!O108=0,0,OtherFin_DATA!O108),IF($C$4="Current Exchange rate",IF(OtherFin_DATA!O108=0,0,OtherFin_DATA!O108/ECO!Y37),IF($C$4="Constant Exchange rate",IF(OtherFin_DATA!O108=0,0,OtherFin_DATA!O108/ECO!Y72))))</f>
        <v>0</v>
      </c>
      <c r="Q114" s="77">
        <f t="shared" si="13"/>
        <v>1.2862505484993163E-2</v>
      </c>
      <c r="R114" s="77">
        <f t="shared" si="14"/>
        <v>0.14905478916839487</v>
      </c>
      <c r="S114" s="77">
        <f t="shared" si="15"/>
        <v>0.29628059944395457</v>
      </c>
    </row>
    <row r="115" spans="3:19" ht="15" x14ac:dyDescent="0.25">
      <c r="C115" s="242"/>
      <c r="D115" s="243"/>
      <c r="E115" s="72" t="s">
        <v>28</v>
      </c>
      <c r="F115" s="74">
        <f>IF($C$4="National Currency",IF(OtherFin_DATA!E109=0,0,OtherFin_DATA!E109),IF($C$4="Current Exchange rate",IF(OtherFin_DATA!E109=0,0,OtherFin_DATA!E109/ECO!O38),IF($C$4="Constant Exchange rate",IF(OtherFin_DATA!E109=0,0,OtherFin_DATA!E109/ECO!O73))))</f>
        <v>188.59956601569021</v>
      </c>
      <c r="G115" s="74">
        <f>IF($C$4="National Currency",IF(OtherFin_DATA!F109=0,0,OtherFin_DATA!F109),IF($C$4="Current Exchange rate",IF(OtherFin_DATA!F109=0,0,OtherFin_DATA!F109/ECO!P38),IF($C$4="Constant Exchange rate",IF(OtherFin_DATA!F109=0,0,OtherFin_DATA!F109/ECO!P73))))</f>
        <v>135.70772825905524</v>
      </c>
      <c r="H115" s="74">
        <f>IF($C$4="National Currency",IF(OtherFin_DATA!G109=0,0,OtherFin_DATA!G109),IF($C$4="Current Exchange rate",IF(OtherFin_DATA!G109=0,0,OtherFin_DATA!G109/ECO!Q38),IF($C$4="Constant Exchange rate",IF(OtherFin_DATA!G109=0,0,OtherFin_DATA!G109/ECO!Q73))))</f>
        <v>107.6656651644133</v>
      </c>
      <c r="I115" s="74">
        <f>IF($C$4="National Currency",IF(OtherFin_DATA!H109=0,0,OtherFin_DATA!H109),IF($C$4="Current Exchange rate",IF(OtherFin_DATA!H109=0,0,OtherFin_DATA!H109/ECO!R38),IF($C$4="Constant Exchange rate",IF(OtherFin_DATA!H109=0,0,OtherFin_DATA!H109/ECO!R73))))</f>
        <v>162</v>
      </c>
      <c r="J115" s="74">
        <f>IF($C$4="National Currency",IF(OtherFin_DATA!I109=0,0,OtherFin_DATA!I109),IF($C$4="Current Exchange rate",IF(OtherFin_DATA!I109=0,0,OtherFin_DATA!I109/ECO!S38),IF($C$4="Constant Exchange rate",IF(OtherFin_DATA!I109=0,0,OtherFin_DATA!I109/ECO!S73))))</f>
        <v>178</v>
      </c>
      <c r="K115" s="74">
        <f>IF($C$4="National Currency",IF(OtherFin_DATA!J109=0,0,OtherFin_DATA!J109),IF($C$4="Current Exchange rate",IF(OtherFin_DATA!J109=0,0,OtherFin_DATA!J109/ECO!T38),IF($C$4="Constant Exchange rate",IF(OtherFin_DATA!J109=0,0,OtherFin_DATA!J109/ECO!T73))))</f>
        <v>188</v>
      </c>
      <c r="L115" s="74">
        <f>IF($C$4="National Currency",IF(OtherFin_DATA!K109=0,0,OtherFin_DATA!K109),IF($C$4="Current Exchange rate",IF(OtherFin_DATA!K109=0,0,OtherFin_DATA!K109/ECO!U38),IF($C$4="Constant Exchange rate",IF(OtherFin_DATA!K109=0,0,OtherFin_DATA!K109/ECO!U73))))</f>
        <v>246</v>
      </c>
      <c r="M115" s="74">
        <f>IF($C$4="National Currency",IF(OtherFin_DATA!L109=0,0,OtherFin_DATA!L109),IF($C$4="Current Exchange rate",IF(OtherFin_DATA!L109=0,0,OtherFin_DATA!L109/ECO!V38),IF($C$4="Constant Exchange rate",IF(OtherFin_DATA!L109=0,0,OtherFin_DATA!L109/ECO!V73))))</f>
        <v>343</v>
      </c>
      <c r="N115" s="74">
        <f>IF($C$4="National Currency",IF(OtherFin_DATA!M109=0,0,OtherFin_DATA!M109),IF($C$4="Current Exchange rate",IF(OtherFin_DATA!M109=0,0,OtherFin_DATA!M109/ECO!W38),IF($C$4="Constant Exchange rate",IF(OtherFin_DATA!M109=0,0,OtherFin_DATA!M109/ECO!W73))))</f>
        <v>430</v>
      </c>
      <c r="O115" s="74">
        <f>IF($C$4="National Currency",IF(OtherFin_DATA!N109=0,0,OtherFin_DATA!N109),IF($C$4="Current Exchange rate",IF(OtherFin_DATA!N109=0,0,OtherFin_DATA!N109/ECO!X38),IF($C$4="Constant Exchange rate",IF(OtherFin_DATA!N109=0,0,OtherFin_DATA!N109/ECO!X73))))</f>
        <v>388.3</v>
      </c>
      <c r="P115" s="210">
        <f>IF($C$4="National Currency",IF(OtherFin_DATA!O109=0,0,OtherFin_DATA!O109),IF($C$4="Current Exchange rate",IF(OtherFin_DATA!O109=0,0,OtherFin_DATA!O109/ECO!Y38),IF($C$4="Constant Exchange rate",IF(OtherFin_DATA!O109=0,0,OtherFin_DATA!O109/ECO!Y73))))</f>
        <v>0</v>
      </c>
      <c r="Q115" s="77">
        <f t="shared" si="13"/>
        <v>6.1352828999118537E-4</v>
      </c>
      <c r="R115" s="77">
        <f t="shared" si="14"/>
        <v>-9.6976744186046515E-2</v>
      </c>
      <c r="S115" s="77">
        <f t="shared" si="15"/>
        <v>1.0588594565890785</v>
      </c>
    </row>
    <row r="116" spans="3:19" ht="15" x14ac:dyDescent="0.25">
      <c r="C116" s="242"/>
      <c r="D116" s="243"/>
      <c r="E116" s="72" t="s">
        <v>29</v>
      </c>
      <c r="F116" s="74">
        <f>IF($C$4="National Currency",IF(OtherFin_DATA!E110=0,0,OtherFin_DATA!E110),IF($C$4="Current Exchange rate",IF(OtherFin_DATA!E110=0,0,OtherFin_DATA!E110/ECO!O39),IF($C$4="Constant Exchange rate",IF(OtherFin_DATA!E110=0,0,OtherFin_DATA!E110/ECO!O74))))</f>
        <v>218.74792538007037</v>
      </c>
      <c r="G116" s="74">
        <f>IF($C$4="National Currency",IF(OtherFin_DATA!F110=0,0,OtherFin_DATA!F110),IF($C$4="Current Exchange rate",IF(OtherFin_DATA!F110=0,0,OtherFin_DATA!F110/ECO!P39),IF($C$4="Constant Exchange rate",IF(OtherFin_DATA!F110=0,0,OtherFin_DATA!F110/ECO!P74))))</f>
        <v>241.28659629555864</v>
      </c>
      <c r="H116" s="74">
        <f>IF($C$4="National Currency",IF(OtherFin_DATA!G110=0,0,OtherFin_DATA!G110),IF($C$4="Current Exchange rate",IF(OtherFin_DATA!G110=0,0,OtherFin_DATA!G110/ECO!Q39),IF($C$4="Constant Exchange rate",IF(OtherFin_DATA!G110=0,0,OtherFin_DATA!G110/ECO!Q74))))</f>
        <v>311.29257120095599</v>
      </c>
      <c r="I116" s="74">
        <f>IF($C$4="National Currency",IF(OtherFin_DATA!H110=0,0,OtherFin_DATA!H110),IF($C$4="Current Exchange rate",IF(OtherFin_DATA!H110=0,0,OtherFin_DATA!H110/ECO!R39),IF($C$4="Constant Exchange rate",IF(OtherFin_DATA!H110=0,0,OtherFin_DATA!H110/ECO!R74))))</f>
        <v>355.1749319524663</v>
      </c>
      <c r="J116" s="74">
        <f>IF($C$4="National Currency",IF(OtherFin_DATA!I110=0,0,OtherFin_DATA!I110),IF($C$4="Current Exchange rate",IF(OtherFin_DATA!I110=0,0,OtherFin_DATA!I110/ECO!S39),IF($C$4="Constant Exchange rate",IF(OtherFin_DATA!I110=0,0,OtherFin_DATA!I110/ECO!S74))))</f>
        <v>15.368784438690831</v>
      </c>
      <c r="K116" s="74">
        <f>IF($C$4="National Currency",IF(OtherFin_DATA!J110=0,0,OtherFin_DATA!J110),IF($C$4="Current Exchange rate",IF(OtherFin_DATA!J110=0,0,OtherFin_DATA!J110/ECO!T39),IF($C$4="Constant Exchange rate",IF(OtherFin_DATA!J110=0,0,OtherFin_DATA!J110/ECO!T74))))</f>
        <v>552</v>
      </c>
      <c r="L116" s="74">
        <f>IF($C$4="National Currency",IF(OtherFin_DATA!K110=0,0,OtherFin_DATA!K110),IF($C$4="Current Exchange rate",IF(OtherFin_DATA!K110=0,0,OtherFin_DATA!K110/ECO!U39),IF($C$4="Constant Exchange rate",IF(OtherFin_DATA!K110=0,0,OtherFin_DATA!K110/ECO!U74))))</f>
        <v>609</v>
      </c>
      <c r="M116" s="74">
        <f>IF($C$4="National Currency",IF(OtherFin_DATA!L110=0,0,OtherFin_DATA!L110),IF($C$4="Current Exchange rate",IF(OtherFin_DATA!L110=0,0,OtherFin_DATA!L110/ECO!V39),IF($C$4="Constant Exchange rate",IF(OtherFin_DATA!L110=0,0,OtherFin_DATA!L110/ECO!V74))))</f>
        <v>659</v>
      </c>
      <c r="N116" s="74">
        <f>IF($C$4="National Currency",IF(OtherFin_DATA!M110=0,0,OtherFin_DATA!M110),IF($C$4="Current Exchange rate",IF(OtherFin_DATA!M110=0,0,OtherFin_DATA!M110/ECO!W39),IF($C$4="Constant Exchange rate",IF(OtherFin_DATA!M110=0,0,OtherFin_DATA!M110/ECO!W74))))</f>
        <v>725</v>
      </c>
      <c r="O116" s="74">
        <f>IF($C$4="National Currency",IF(OtherFin_DATA!N110=0,0,OtherFin_DATA!N110),IF($C$4="Current Exchange rate",IF(OtherFin_DATA!N110=0,0,OtherFin_DATA!N110/ECO!X39),IF($C$4="Constant Exchange rate",IF(OtherFin_DATA!N110=0,0,OtherFin_DATA!N110/ECO!X74))))</f>
        <v>738</v>
      </c>
      <c r="P116" s="210">
        <f>IF($C$4="National Currency",IF(OtherFin_DATA!O110=0,0,OtherFin_DATA!O110),IF($C$4="Current Exchange rate",IF(OtherFin_DATA!O110=0,0,OtherFin_DATA!O110/ECO!Y39),IF($C$4="Constant Exchange rate",IF(OtherFin_DATA!O110=0,0,OtherFin_DATA!O110/ECO!Y74))))</f>
        <v>0</v>
      </c>
      <c r="Q116" s="77">
        <f t="shared" si="13"/>
        <v>1.1660671594475786E-3</v>
      </c>
      <c r="R116" s="77">
        <f t="shared" si="14"/>
        <v>1.7931034482758568E-2</v>
      </c>
      <c r="S116" s="77">
        <f t="shared" si="15"/>
        <v>2.3737462822458268</v>
      </c>
    </row>
    <row r="117" spans="3:19" ht="15" x14ac:dyDescent="0.25">
      <c r="C117" s="242"/>
      <c r="D117" s="243"/>
      <c r="E117" s="72" t="s">
        <v>30</v>
      </c>
      <c r="F117" s="74">
        <f>IF($C$4="National Currency",IF(OtherFin_DATA!E111=0,0,OtherFin_DATA!E111),IF($C$4="Current Exchange rate",IF(OtherFin_DATA!E111=0,0,OtherFin_DATA!E111/ECO!O40),IF($C$4="Constant Exchange rate",IF(OtherFin_DATA!E111=0,0,OtherFin_DATA!E111/ECO!O75))))</f>
        <v>316.32415254237293</v>
      </c>
      <c r="G117" s="74">
        <f>IF($C$4="National Currency",IF(OtherFin_DATA!F111=0,0,OtherFin_DATA!F111),IF($C$4="Current Exchange rate",IF(OtherFin_DATA!F111=0,0,OtherFin_DATA!F111/ECO!P40),IF($C$4="Constant Exchange rate",IF(OtherFin_DATA!F111=0,0,OtherFin_DATA!F111/ECO!P75))))</f>
        <v>382.41525423728814</v>
      </c>
      <c r="H117" s="74">
        <f>IF($C$4="National Currency",IF(OtherFin_DATA!G111=0,0,OtherFin_DATA!G111),IF($C$4="Current Exchange rate",IF(OtherFin_DATA!G111=0,0,OtherFin_DATA!G111/ECO!Q40),IF($C$4="Constant Exchange rate",IF(OtherFin_DATA!G111=0,0,OtherFin_DATA!G111/ECO!Q75))))</f>
        <v>516.59604519774018</v>
      </c>
      <c r="I117" s="74">
        <f>IF($C$4="National Currency",IF(OtherFin_DATA!H111=0,0,OtherFin_DATA!H111),IF($C$4="Current Exchange rate",IF(OtherFin_DATA!H111=0,0,OtherFin_DATA!H111/ECO!R40),IF($C$4="Constant Exchange rate",IF(OtherFin_DATA!H111=0,0,OtherFin_DATA!H111/ECO!R75))))</f>
        <v>355.93220338983053</v>
      </c>
      <c r="J117" s="74">
        <f>IF($C$4="National Currency",IF(OtherFin_DATA!I111=0,0,OtherFin_DATA!I111),IF($C$4="Current Exchange rate",IF(OtherFin_DATA!I111=0,0,OtherFin_DATA!I111/ECO!S40),IF($C$4="Constant Exchange rate",IF(OtherFin_DATA!I111=0,0,OtherFin_DATA!I111/ECO!S75))))</f>
        <v>439.61864406779665</v>
      </c>
      <c r="K117" s="74">
        <f>IF($C$4="National Currency",IF(OtherFin_DATA!J111=0,0,OtherFin_DATA!J111),IF($C$4="Current Exchange rate",IF(OtherFin_DATA!J111=0,0,OtherFin_DATA!J111/ECO!T40),IF($C$4="Constant Exchange rate",IF(OtherFin_DATA!J111=0,0,OtherFin_DATA!J111/ECO!T75))))</f>
        <v>508.47457627118649</v>
      </c>
      <c r="L117" s="74">
        <f>IF($C$4="National Currency",IF(OtherFin_DATA!K111=0,0,OtherFin_DATA!K111),IF($C$4="Current Exchange rate",IF(OtherFin_DATA!K111=0,0,OtherFin_DATA!K111/ECO!U40),IF($C$4="Constant Exchange rate",IF(OtherFin_DATA!K111=0,0,OtherFin_DATA!K111/ECO!U75))))</f>
        <v>524.36440677966107</v>
      </c>
      <c r="M117" s="74">
        <f>IF($C$4="National Currency",IF(OtherFin_DATA!L111=0,0,OtherFin_DATA!L111),IF($C$4="Current Exchange rate",IF(OtherFin_DATA!L111=0,0,OtherFin_DATA!L111/ECO!V40),IF($C$4="Constant Exchange rate",IF(OtherFin_DATA!L111=0,0,OtherFin_DATA!L111/ECO!V75))))</f>
        <v>566.0310734463277</v>
      </c>
      <c r="N117" s="74">
        <f>IF($C$4="National Currency",IF(OtherFin_DATA!M111=0,0,OtherFin_DATA!M111),IF($C$4="Current Exchange rate",IF(OtherFin_DATA!M111=0,0,OtherFin_DATA!M111/ECO!W40),IF($C$4="Constant Exchange rate",IF(OtherFin_DATA!M111=0,0,OtherFin_DATA!M111/ECO!W75))))</f>
        <v>629.2372881355933</v>
      </c>
      <c r="O117" s="74">
        <f>IF($C$4="National Currency",IF(OtherFin_DATA!N111=0,0,OtherFin_DATA!N111),IF($C$4="Current Exchange rate",IF(OtherFin_DATA!N111=0,0,OtherFin_DATA!N111/ECO!X40),IF($C$4="Constant Exchange rate",IF(OtherFin_DATA!N111=0,0,OtherFin_DATA!N111/ECO!X75))))</f>
        <v>724.22316384180795</v>
      </c>
      <c r="P117" s="210">
        <f>IF($C$4="National Currency",IF(OtherFin_DATA!O111=0,0,OtherFin_DATA!O111),IF($C$4="Current Exchange rate",IF(OtherFin_DATA!O111=0,0,OtherFin_DATA!O111/ECO!Y40),IF($C$4="Constant Exchange rate",IF(OtherFin_DATA!O111=0,0,OtherFin_DATA!O111/ECO!Y75))))</f>
        <v>0</v>
      </c>
      <c r="Q117" s="77">
        <f t="shared" si="13"/>
        <v>1.1442992513105087E-3</v>
      </c>
      <c r="R117" s="77">
        <f t="shared" si="14"/>
        <v>0.15095398428731754</v>
      </c>
      <c r="S117" s="77">
        <f t="shared" si="15"/>
        <v>1.2894968911512228</v>
      </c>
    </row>
    <row r="118" spans="3:19" ht="15" x14ac:dyDescent="0.25">
      <c r="C118" s="242"/>
      <c r="D118" s="243"/>
      <c r="E118" s="72" t="s">
        <v>180</v>
      </c>
      <c r="F118" s="75">
        <f>IF($C$4="National Currency",IF(OtherFin_DATA!E112=0,0,OtherFin_DATA!E112),IF($C$4="Current Exchange rate",IF(OtherFin_DATA!E112=0,0,OtherFin_DATA!E112/ECO!O41),IF($C$4="Constant Exchange rate",IF(OtherFin_DATA!E112=0,0,OtherFin_DATA!E112/ECO!O76))))</f>
        <v>122128.64295801771</v>
      </c>
      <c r="G118" s="75">
        <f>IF($C$4="National Currency",IF(OtherFin_DATA!F112=0,0,OtherFin_DATA!F112),IF($C$4="Current Exchange rate",IF(OtherFin_DATA!F112=0,0,OtherFin_DATA!F112/ECO!P41),IF($C$4="Constant Exchange rate",IF(OtherFin_DATA!F112=0,0,OtherFin_DATA!F112/ECO!P76))))</f>
        <v>141857.74810630374</v>
      </c>
      <c r="H118" s="75">
        <f>IF($C$4="National Currency",IF(OtherFin_DATA!G112=0,0,OtherFin_DATA!G112),IF($C$4="Current Exchange rate",IF(OtherFin_DATA!G112=0,0,OtherFin_DATA!G112/ECO!Q41),IF($C$4="Constant Exchange rate",IF(OtherFin_DATA!G112=0,0,OtherFin_DATA!G112/ECO!Q76))))</f>
        <v>185162.40852484273</v>
      </c>
      <c r="I118" s="75">
        <f>IF($C$4="National Currency",IF(OtherFin_DATA!H112=0,0,OtherFin_DATA!H112),IF($C$4="Current Exchange rate",IF(OtherFin_DATA!H112=0,0,OtherFin_DATA!H112/ECO!R41),IF($C$4="Constant Exchange rate",IF(OtherFin_DATA!H112=0,0,OtherFin_DATA!H112/ECO!R76))))</f>
        <v>218454.23032481704</v>
      </c>
      <c r="J118" s="75">
        <f>IF($C$4="National Currency",IF(OtherFin_DATA!I112=0,0,OtherFin_DATA!I112),IF($C$4="Current Exchange rate",IF(OtherFin_DATA!I112=0,0,OtherFin_DATA!I112/ECO!S41),IF($C$4="Constant Exchange rate",IF(OtherFin_DATA!I112=0,0,OtherFin_DATA!I112/ECO!S76))))</f>
        <v>231292.84888945948</v>
      </c>
      <c r="K118" s="75">
        <f>IF($C$4="National Currency",IF(OtherFin_DATA!J112=0,0,OtherFin_DATA!J112),IF($C$4="Current Exchange rate",IF(OtherFin_DATA!J112=0,0,OtherFin_DATA!J112/ECO!T41),IF($C$4="Constant Exchange rate",IF(OtherFin_DATA!J112=0,0,OtherFin_DATA!J112/ECO!T76))))</f>
        <v>196458.94197681991</v>
      </c>
      <c r="L118" s="75">
        <f>IF($C$4="National Currency",IF(OtherFin_DATA!K112=0,0,OtherFin_DATA!K112),IF($C$4="Current Exchange rate",IF(OtherFin_DATA!K112=0,0,OtherFin_DATA!K112/ECO!U41),IF($C$4="Constant Exchange rate",IF(OtherFin_DATA!K112=0,0,OtherFin_DATA!K112/ECO!U76))))</f>
        <v>194099.21093848723</v>
      </c>
      <c r="M118" s="75">
        <f>IF($C$4="National Currency",IF(OtherFin_DATA!L112=0,0,OtherFin_DATA!L112),IF($C$4="Current Exchange rate",IF(OtherFin_DATA!L112=0,0,OtherFin_DATA!L112/ECO!V41),IF($C$4="Constant Exchange rate",IF(OtherFin_DATA!L112=0,0,OtherFin_DATA!L112/ECO!V76))))</f>
        <v>198905.11144008962</v>
      </c>
      <c r="N118" s="75">
        <f>IF($C$4="National Currency",IF(OtherFin_DATA!M112=0,0,OtherFin_DATA!M112),IF($C$4="Current Exchange rate",IF(OtherFin_DATA!M112=0,0,OtherFin_DATA!M112/ECO!W41),IF($C$4="Constant Exchange rate",IF(OtherFin_DATA!M112=0,0,OtherFin_DATA!M112/ECO!W76))))</f>
        <v>213288.76622626462</v>
      </c>
      <c r="O118" s="75">
        <f>IF($C$4="National Currency",IF(OtherFin_DATA!N112=0,0,OtherFin_DATA!N112),IF($C$4="Current Exchange rate",IF(OtherFin_DATA!N112=0,0,OtherFin_DATA!N112/ECO!X41),IF($C$4="Constant Exchange rate",IF(OtherFin_DATA!N112=0,0,OtherFin_DATA!N112/ECO!X76))))</f>
        <v>213557.58120426242</v>
      </c>
      <c r="P118" s="211">
        <f>IF($C$4="National Currency",IF(OtherFin_DATA!O112=0,0,OtherFin_DATA!O112),IF($C$4="Current Exchange rate",IF(OtherFin_DATA!O112=0,0,OtherFin_DATA!O112/ECO!Y41),IF($C$4="Constant Exchange rate",IF(OtherFin_DATA!O112=0,0,OtherFin_DATA!O112/ECO!Y76))))</f>
        <v>0</v>
      </c>
      <c r="Q118" s="77">
        <f t="shared" si="13"/>
        <v>0.33742883752486436</v>
      </c>
      <c r="R118" s="77">
        <f t="shared" si="14"/>
        <v>1.2603335035124008E-3</v>
      </c>
      <c r="S118" s="77">
        <f t="shared" si="15"/>
        <v>0.74862813531526617</v>
      </c>
    </row>
    <row r="119" spans="3:19" ht="15.75" thickBot="1" x14ac:dyDescent="0.3">
      <c r="C119" s="246"/>
      <c r="D119" s="247"/>
      <c r="E119" s="78" t="s">
        <v>221</v>
      </c>
      <c r="F119" s="86">
        <f t="shared" ref="F119:O119" si="16">SUM(F87:F118)</f>
        <v>395648.70513880521</v>
      </c>
      <c r="G119" s="86">
        <f t="shared" si="16"/>
        <v>431313.90496035223</v>
      </c>
      <c r="H119" s="86">
        <f t="shared" si="16"/>
        <v>516356.81511450524</v>
      </c>
      <c r="I119" s="86">
        <f t="shared" si="16"/>
        <v>584576.2161947214</v>
      </c>
      <c r="J119" s="86">
        <f t="shared" si="16"/>
        <v>615788.15643032116</v>
      </c>
      <c r="K119" s="86">
        <f t="shared" si="16"/>
        <v>560753.48759852268</v>
      </c>
      <c r="L119" s="86">
        <f t="shared" si="16"/>
        <v>574500.87526826945</v>
      </c>
      <c r="M119" s="86">
        <f t="shared" si="16"/>
        <v>635794.93650571175</v>
      </c>
      <c r="N119" s="86">
        <f t="shared" si="16"/>
        <v>650486.57492676331</v>
      </c>
      <c r="O119" s="86">
        <f t="shared" si="16"/>
        <v>632896.6509524422</v>
      </c>
      <c r="P119" s="86" t="s">
        <v>375</v>
      </c>
      <c r="Q119" s="77">
        <f t="shared" si="13"/>
        <v>1</v>
      </c>
    </row>
    <row r="120" spans="3:19" ht="15.75" thickTop="1" x14ac:dyDescent="0.25">
      <c r="C120" s="248"/>
      <c r="D120" s="249"/>
      <c r="E120" s="63" t="s">
        <v>222</v>
      </c>
      <c r="F120" s="93">
        <v>395648.6875</v>
      </c>
      <c r="G120" s="93">
        <v>431313.9375</v>
      </c>
      <c r="H120" s="93">
        <v>516356.78125</v>
      </c>
      <c r="I120" s="93">
        <v>584533.1875</v>
      </c>
      <c r="J120" s="93">
        <v>615736.875</v>
      </c>
      <c r="K120" s="93">
        <v>560702.5625</v>
      </c>
      <c r="L120" s="93">
        <v>574446</v>
      </c>
      <c r="M120" s="93">
        <v>635739.0625</v>
      </c>
      <c r="N120" s="93">
        <v>649485.625</v>
      </c>
      <c r="O120" s="93">
        <v>632112.8125</v>
      </c>
      <c r="P120" s="93" t="s">
        <v>375</v>
      </c>
      <c r="Q120" s="77">
        <f t="shared" si="13"/>
        <v>0.99876150639877359</v>
      </c>
      <c r="R120" s="77">
        <f>IF(OR(O120=0, N120=0),"-",O120/N120-1)</f>
        <v>-2.674857122511376E-2</v>
      </c>
      <c r="S120" s="77">
        <f>IF(OR(O120=0,F120=0),"-",O120/F120-1)</f>
        <v>0.59766184615486684</v>
      </c>
    </row>
    <row r="121" spans="3:19" ht="15" x14ac:dyDescent="0.25">
      <c r="E121" s="63" t="s">
        <v>223</v>
      </c>
      <c r="F121" s="94"/>
      <c r="G121" s="94">
        <f t="shared" ref="G121:O121" si="17">G120/F120-1</f>
        <v>9.0143733890182487E-2</v>
      </c>
      <c r="H121" s="94">
        <f t="shared" si="17"/>
        <v>0.1971715642738765</v>
      </c>
      <c r="I121" s="94">
        <f t="shared" si="17"/>
        <v>0.13203352551109737</v>
      </c>
      <c r="J121" s="94">
        <f t="shared" si="17"/>
        <v>5.3382234178106502E-2</v>
      </c>
      <c r="K121" s="94">
        <f t="shared" si="17"/>
        <v>-8.9379594977156418E-2</v>
      </c>
      <c r="L121" s="94">
        <f t="shared" si="17"/>
        <v>2.4511101641344846E-2</v>
      </c>
      <c r="M121" s="94">
        <f t="shared" si="17"/>
        <v>0.10669943301894347</v>
      </c>
      <c r="N121" s="94">
        <f t="shared" si="17"/>
        <v>2.1622963430849351E-2</v>
      </c>
      <c r="O121" s="95">
        <f t="shared" si="17"/>
        <v>-2.674857122511376E-2</v>
      </c>
      <c r="P121" s="95"/>
      <c r="Q121" s="67"/>
      <c r="R121" s="67"/>
      <c r="S121" s="67"/>
    </row>
    <row r="122" spans="3:19" ht="15" x14ac:dyDescent="0.25">
      <c r="E122" s="81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9"/>
      <c r="R122" s="69"/>
      <c r="S122" s="67"/>
    </row>
    <row r="124" spans="3:19" ht="18.75" x14ac:dyDescent="0.15">
      <c r="C124" s="253" t="s">
        <v>346</v>
      </c>
      <c r="D124" s="254"/>
      <c r="E124" s="234" t="s">
        <v>242</v>
      </c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6"/>
    </row>
    <row r="125" spans="3:19" ht="15" x14ac:dyDescent="0.15">
      <c r="C125" s="244" t="s">
        <v>230</v>
      </c>
      <c r="D125" s="245"/>
      <c r="E125" s="91">
        <v>4</v>
      </c>
      <c r="F125" s="92">
        <v>2004</v>
      </c>
      <c r="G125" s="92">
        <f t="shared" ref="G125:P125" si="18">F125+1</f>
        <v>2005</v>
      </c>
      <c r="H125" s="92">
        <f t="shared" si="18"/>
        <v>2006</v>
      </c>
      <c r="I125" s="92">
        <f t="shared" si="18"/>
        <v>2007</v>
      </c>
      <c r="J125" s="92">
        <f t="shared" si="18"/>
        <v>2008</v>
      </c>
      <c r="K125" s="92">
        <f t="shared" si="18"/>
        <v>2009</v>
      </c>
      <c r="L125" s="92">
        <f t="shared" si="18"/>
        <v>2010</v>
      </c>
      <c r="M125" s="92">
        <f t="shared" si="18"/>
        <v>2011</v>
      </c>
      <c r="N125" s="92">
        <f t="shared" si="18"/>
        <v>2012</v>
      </c>
      <c r="O125" s="218">
        <f t="shared" si="18"/>
        <v>2013</v>
      </c>
      <c r="P125" s="218">
        <f t="shared" si="18"/>
        <v>2014</v>
      </c>
      <c r="Q125" s="53" t="s">
        <v>224</v>
      </c>
      <c r="R125" s="54" t="s">
        <v>225</v>
      </c>
      <c r="S125" s="53" t="s">
        <v>281</v>
      </c>
    </row>
    <row r="126" spans="3:19" ht="15" x14ac:dyDescent="0.25">
      <c r="C126" s="242"/>
      <c r="D126" s="243"/>
      <c r="E126" s="72" t="s">
        <v>0</v>
      </c>
      <c r="F126" s="73">
        <f>IF($C$4="National Currency",IF(OtherFin_DATA!E118=0,0,OtherFin_DATA!E118),IF($C$4="Current Exchange rate",IF(OtherFin_DATA!E118=0,0,OtherFin_DATA!E118/ECO!O10),IF($C$4="Constant Exchange rate",IF(OtherFin_DATA!E118=0,0,OtherFin_DATA!E118/ECO!O45))))</f>
        <v>0</v>
      </c>
      <c r="G126" s="73">
        <f>IF($C$4="National Currency",IF(OtherFin_DATA!F118=0,0,OtherFin_DATA!F118),IF($C$4="Current Exchange rate",IF(OtherFin_DATA!F118=0,0,OtherFin_DATA!F118/ECO!P10),IF($C$4="Constant Exchange rate",IF(OtherFin_DATA!F118=0,0,OtherFin_DATA!F118/ECO!P45))))</f>
        <v>0</v>
      </c>
      <c r="H126" s="73">
        <f>IF($C$4="National Currency",IF(OtherFin_DATA!G118=0,0,OtherFin_DATA!G118),IF($C$4="Current Exchange rate",IF(OtherFin_DATA!G118=0,0,OtherFin_DATA!G118/ECO!Q10),IF($C$4="Constant Exchange rate",IF(OtherFin_DATA!G118=0,0,OtherFin_DATA!G118/ECO!Q45))))</f>
        <v>0</v>
      </c>
      <c r="I126" s="73">
        <f>IF($C$4="National Currency",IF(OtherFin_DATA!H118=0,0,OtherFin_DATA!H118),IF($C$4="Current Exchange rate",IF(OtherFin_DATA!H118=0,0,OtherFin_DATA!H118/ECO!R10),IF($C$4="Constant Exchange rate",IF(OtherFin_DATA!H118=0,0,OtherFin_DATA!H118/ECO!R45))))</f>
        <v>0</v>
      </c>
      <c r="J126" s="73">
        <f>IF($C$4="National Currency",IF(OtherFin_DATA!I118=0,0,OtherFin_DATA!I118),IF($C$4="Current Exchange rate",IF(OtherFin_DATA!I118=0,0,OtherFin_DATA!I118/ECO!S10),IF($C$4="Constant Exchange rate",IF(OtherFin_DATA!I118=0,0,OtherFin_DATA!I118/ECO!S45))))</f>
        <v>0</v>
      </c>
      <c r="K126" s="73">
        <f>IF($C$4="National Currency",IF(OtherFin_DATA!J118=0,0,OtherFin_DATA!J118),IF($C$4="Current Exchange rate",IF(OtherFin_DATA!J118=0,0,OtherFin_DATA!J118/ECO!T10),IF($C$4="Constant Exchange rate",IF(OtherFin_DATA!J118=0,0,OtherFin_DATA!J118/ECO!T45))))</f>
        <v>0</v>
      </c>
      <c r="L126" s="73">
        <f>IF($C$4="National Currency",IF(OtherFin_DATA!K118=0,0,OtherFin_DATA!K118),IF($C$4="Current Exchange rate",IF(OtherFin_DATA!K118=0,0,OtherFin_DATA!K118/ECO!U10),IF($C$4="Constant Exchange rate",IF(OtherFin_DATA!K118=0,0,OtherFin_DATA!K118/ECO!U45))))</f>
        <v>0</v>
      </c>
      <c r="M126" s="73">
        <f>IF($C$4="National Currency",IF(OtherFin_DATA!L118=0,0,OtherFin_DATA!L118),IF($C$4="Current Exchange rate",IF(OtherFin_DATA!L118=0,0,OtherFin_DATA!L118/ECO!V10),IF($C$4="Constant Exchange rate",IF(OtherFin_DATA!L118=0,0,OtherFin_DATA!L118/ECO!V45))))</f>
        <v>0</v>
      </c>
      <c r="N126" s="73">
        <f>IF($C$4="National Currency",IF(OtherFin_DATA!M118=0,0,OtherFin_DATA!M118),IF($C$4="Current Exchange rate",IF(OtherFin_DATA!M118=0,0,OtherFin_DATA!M118/ECO!W10),IF($C$4="Constant Exchange rate",IF(OtherFin_DATA!M118=0,0,OtherFin_DATA!M118/ECO!W45))))</f>
        <v>0</v>
      </c>
      <c r="O126" s="73">
        <f>IF($C$4="National Currency",IF(OtherFin_DATA!N118=0,0,OtherFin_DATA!N118),IF($C$4="Current Exchange rate",IF(OtherFin_DATA!N118=0,0,OtherFin_DATA!N118/ECO!X10),IF($C$4="Constant Exchange rate",IF(OtherFin_DATA!N118=0,0,OtherFin_DATA!N118/ECO!X45))))</f>
        <v>0</v>
      </c>
      <c r="P126" s="209">
        <f>IF($C$4="National Currency",IF(OtherFin_DATA!O118=0,0,OtherFin_DATA!O118),IF($C$4="Current Exchange rate",IF(OtherFin_DATA!O118=0,0,OtherFin_DATA!O118/ECO!Y10),IF($C$4="Constant Exchange rate",IF(OtherFin_DATA!O118=0,0,OtherFin_DATA!O118/ECO!Y45))))</f>
        <v>0</v>
      </c>
      <c r="Q126" s="77">
        <f>O126/$O$158</f>
        <v>0</v>
      </c>
      <c r="R126" s="77" t="str">
        <f>IF(OR(O126=0, N126=0),"-",O126/N126-1)</f>
        <v>-</v>
      </c>
      <c r="S126" s="77" t="str">
        <f>IF(OR(O126=0, F126=0),"-",O126/F126-1)</f>
        <v>-</v>
      </c>
    </row>
    <row r="127" spans="3:19" ht="15" x14ac:dyDescent="0.25">
      <c r="C127" s="242"/>
      <c r="D127" s="243"/>
      <c r="E127" s="72" t="s">
        <v>1</v>
      </c>
      <c r="F127" s="74">
        <f>IF($C$4="National Currency",IF(OtherFin_DATA!E119=0,0,OtherFin_DATA!E119),IF($C$4="Current Exchange rate",IF(OtherFin_DATA!E119=0,0,OtherFin_DATA!E119/ECO!O11),IF($C$4="Constant Exchange rate",IF(OtherFin_DATA!E119=0,0,OtherFin_DATA!E119/ECO!O46))))</f>
        <v>15015.244453789994</v>
      </c>
      <c r="G127" s="74">
        <f>IF($C$4="National Currency",IF(OtherFin_DATA!F119=0,0,OtherFin_DATA!F119),IF($C$4="Current Exchange rate",IF(OtherFin_DATA!F119=0,0,OtherFin_DATA!F119/ECO!P11),IF($C$4="Constant Exchange rate",IF(OtherFin_DATA!F119=0,0,OtherFin_DATA!F119/ECO!P46))))</f>
        <v>20906.71585565999</v>
      </c>
      <c r="H127" s="74">
        <f>IF($C$4="National Currency",IF(OtherFin_DATA!G119=0,0,OtherFin_DATA!G119),IF($C$4="Current Exchange rate",IF(OtherFin_DATA!G119=0,0,OtherFin_DATA!G119/ECO!Q11),IF($C$4="Constant Exchange rate",IF(OtherFin_DATA!G119=0,0,OtherFin_DATA!G119/ECO!Q46))))</f>
        <v>12235.978307340018</v>
      </c>
      <c r="I127" s="74">
        <f>IF($C$4="National Currency",IF(OtherFin_DATA!H119=0,0,OtherFin_DATA!H119),IF($C$4="Current Exchange rate",IF(OtherFin_DATA!H119=0,0,OtherFin_DATA!H119/ECO!R11),IF($C$4="Constant Exchange rate",IF(OtherFin_DATA!H119=0,0,OtherFin_DATA!H119/ECO!R46))))</f>
        <v>14742.83264755999</v>
      </c>
      <c r="J127" s="100">
        <f>IF($C$4="National Currency",IF(OtherFin_DATA!I119=0,0,OtherFin_DATA!I119),IF($C$4="Current Exchange rate",IF(OtherFin_DATA!I119=0,0,OtherFin_DATA!I119/ECO!S11),IF($C$4="Constant Exchange rate",IF(OtherFin_DATA!I119=0,0,OtherFin_DATA!I119/ECO!S46))))</f>
        <v>1371.7148473299749</v>
      </c>
      <c r="K127" s="74">
        <f>IF($C$4="National Currency",IF(OtherFin_DATA!J119=0,0,OtherFin_DATA!J119),IF($C$4="Current Exchange rate",IF(OtherFin_DATA!J119=0,0,OtherFin_DATA!J119/ECO!T11),IF($C$4="Constant Exchange rate",IF(OtherFin_DATA!J119=0,0,OtherFin_DATA!J119/ECO!T46))))</f>
        <v>11094.06651340003</v>
      </c>
      <c r="L127" s="74">
        <f>IF($C$4="National Currency",IF(OtherFin_DATA!K119=0,0,OtherFin_DATA!K119),IF($C$4="Current Exchange rate",IF(OtherFin_DATA!K119=0,0,OtherFin_DATA!K119/ECO!U11),IF($C$4="Constant Exchange rate",IF(OtherFin_DATA!K119=0,0,OtherFin_DATA!K119/ECO!U46))))</f>
        <v>11677.334616809996</v>
      </c>
      <c r="M127" s="74">
        <f>IF($C$4="National Currency",IF(OtherFin_DATA!L119=0,0,OtherFin_DATA!L119),IF($C$4="Current Exchange rate",IF(OtherFin_DATA!L119=0,0,OtherFin_DATA!L119/ECO!V11),IF($C$4="Constant Exchange rate",IF(OtherFin_DATA!L119=0,0,OtherFin_DATA!L119/ECO!V46))))</f>
        <v>5696.8456353500078</v>
      </c>
      <c r="N127" s="74">
        <f>IF($C$4="National Currency",IF(OtherFin_DATA!M119=0,0,OtherFin_DATA!M119),IF($C$4="Current Exchange rate",IF(OtherFin_DATA!M119=0,0,OtherFin_DATA!M119/ECO!W11),IF($C$4="Constant Exchange rate",IF(OtherFin_DATA!M119=0,0,OtherFin_DATA!M119/ECO!W46))))</f>
        <v>8597.3396185800084</v>
      </c>
      <c r="O127" s="74">
        <f>IF($C$4="National Currency",IF(OtherFin_DATA!N119=0,0,OtherFin_DATA!N119),IF($C$4="Current Exchange rate",IF(OtherFin_DATA!N119=0,0,OtherFin_DATA!N119/ECO!X11),IF($C$4="Constant Exchange rate",IF(OtherFin_DATA!N119=0,0,OtherFin_DATA!N119/ECO!X46))))</f>
        <v>4137.6299061699829</v>
      </c>
      <c r="P127" s="210">
        <f>IF($C$4="National Currency",IF(OtherFin_DATA!O119=0,0,OtherFin_DATA!O119),IF($C$4="Current Exchange rate",IF(OtherFin_DATA!O119=0,0,OtherFin_DATA!O119/ECO!Y11),IF($C$4="Constant Exchange rate",IF(OtherFin_DATA!O119=0,0,OtherFin_DATA!O119/ECO!Y46))))</f>
        <v>5871.4444835299801</v>
      </c>
      <c r="Q127" s="77">
        <f t="shared" ref="Q127:Q158" si="19">O127/$O$158</f>
        <v>2.7752294656095262E-2</v>
      </c>
      <c r="R127" s="77">
        <f t="shared" ref="R127:R157" si="20">IF(OR(O127=0, N127=0),"-",O127/N127-1)</f>
        <v>-0.51873136461562974</v>
      </c>
      <c r="S127" s="77">
        <f t="shared" ref="S127:S157" si="21">IF(OR(O127=0, F127=0),"-",O127/F127-1)</f>
        <v>-0.72443805900705094</v>
      </c>
    </row>
    <row r="128" spans="3:19" ht="15" x14ac:dyDescent="0.25">
      <c r="C128" s="242"/>
      <c r="D128" s="243"/>
      <c r="E128" s="72" t="s">
        <v>2</v>
      </c>
      <c r="F128" s="74">
        <f>IF($C$4="National Currency",IF(OtherFin_DATA!E120=0,0,OtherFin_DATA!E120),IF($C$4="Current Exchange rate",IF(OtherFin_DATA!E120=0,0,OtherFin_DATA!E120/ECO!O12),IF($C$4="Constant Exchange rate",IF(OtherFin_DATA!E120=0,0,OtherFin_DATA!E120/ECO!O47))))</f>
        <v>0</v>
      </c>
      <c r="G128" s="74">
        <f>IF($C$4="National Currency",IF(OtherFin_DATA!F120=0,0,OtherFin_DATA!F120),IF($C$4="Current Exchange rate",IF(OtherFin_DATA!F120=0,0,OtherFin_DATA!F120/ECO!P12),IF($C$4="Constant Exchange rate",IF(OtherFin_DATA!F120=0,0,OtherFin_DATA!F120/ECO!P47))))</f>
        <v>0</v>
      </c>
      <c r="H128" s="74">
        <f>IF($C$4="National Currency",IF(OtherFin_DATA!G120=0,0,OtherFin_DATA!G120),IF($C$4="Current Exchange rate",IF(OtherFin_DATA!G120=0,0,OtherFin_DATA!G120/ECO!Q12),IF($C$4="Constant Exchange rate",IF(OtherFin_DATA!G120=0,0,OtherFin_DATA!G120/ECO!Q47))))</f>
        <v>0</v>
      </c>
      <c r="I128" s="74">
        <f>IF($C$4="National Currency",IF(OtherFin_DATA!H120=0,0,OtherFin_DATA!H120),IF($C$4="Current Exchange rate",IF(OtherFin_DATA!H120=0,0,OtherFin_DATA!H120/ECO!R12),IF($C$4="Constant Exchange rate",IF(OtherFin_DATA!H120=0,0,OtherFin_DATA!H120/ECO!R47))))</f>
        <v>0</v>
      </c>
      <c r="J128" s="74">
        <f>IF($C$4="National Currency",IF(OtherFin_DATA!I120=0,0,OtherFin_DATA!I120),IF($C$4="Current Exchange rate",IF(OtherFin_DATA!I120=0,0,OtherFin_DATA!I120/ECO!S12),IF($C$4="Constant Exchange rate",IF(OtherFin_DATA!I120=0,0,OtherFin_DATA!I120/ECO!S47))))</f>
        <v>36.302280396768587</v>
      </c>
      <c r="K128" s="74">
        <f>IF($C$4="National Currency",IF(OtherFin_DATA!J120=0,0,OtherFin_DATA!J120),IF($C$4="Current Exchange rate",IF(OtherFin_DATA!J120=0,0,OtherFin_DATA!J120/ECO!T12),IF($C$4="Constant Exchange rate",IF(OtherFin_DATA!J120=0,0,OtherFin_DATA!J120/ECO!T47))))</f>
        <v>19.429389508129667</v>
      </c>
      <c r="L128" s="74">
        <f>IF($C$4="National Currency",IF(OtherFin_DATA!K120=0,0,OtherFin_DATA!K120),IF($C$4="Current Exchange rate",IF(OtherFin_DATA!K120=0,0,OtherFin_DATA!K120/ECO!U12),IF($C$4="Constant Exchange rate",IF(OtherFin_DATA!K120=0,0,OtherFin_DATA!K120/ECO!U47))))</f>
        <v>27.61018509050005</v>
      </c>
      <c r="M128" s="74">
        <f>IF($C$4="National Currency",IF(OtherFin_DATA!L120=0,0,OtherFin_DATA!L120),IF($C$4="Current Exchange rate",IF(OtherFin_DATA!L120=0,0,OtherFin_DATA!L120/ECO!V12),IF($C$4="Constant Exchange rate",IF(OtherFin_DATA!L120=0,0,OtherFin_DATA!L120/ECO!V47))))</f>
        <v>26.587585642703754</v>
      </c>
      <c r="N128" s="74">
        <f>IF($C$4="National Currency",IF(OtherFin_DATA!M120=0,0,OtherFin_DATA!M120),IF($C$4="Current Exchange rate",IF(OtherFin_DATA!M120=0,0,OtherFin_DATA!M120/ECO!W12),IF($C$4="Constant Exchange rate",IF(OtherFin_DATA!M120=0,0,OtherFin_DATA!M120/ECO!W47))))</f>
        <v>28.632784538296349</v>
      </c>
      <c r="O128" s="208">
        <f>IF($C$4="National Currency",IF(OtherFin_DATA!N120=0,0,OtherFin_DATA!N120),IF($C$4="Current Exchange rate",IF(OtherFin_DATA!N120=0,0,OtherFin_DATA!N120/ECO!X12),IF($C$4="Constant Exchange rate",IF(OtherFin_DATA!N120=0,0,OtherFin_DATA!N120/ECO!X47))))</f>
        <v>28.632784538296349</v>
      </c>
      <c r="P128" s="210">
        <f>IF($C$4="National Currency",IF(OtherFin_DATA!O120=0,0,OtherFin_DATA!O120),IF($C$4="Current Exchange rate",IF(OtherFin_DATA!O120=0,0,OtherFin_DATA!O120/ECO!Y12),IF($C$4="Constant Exchange rate",IF(OtherFin_DATA!O120=0,0,OtherFin_DATA!O120/ECO!Y47))))</f>
        <v>0</v>
      </c>
      <c r="Q128" s="77">
        <f t="shared" si="19"/>
        <v>1.9204846526905489E-4</v>
      </c>
      <c r="R128" s="77">
        <f t="shared" si="20"/>
        <v>0</v>
      </c>
      <c r="S128" s="77" t="str">
        <f t="shared" si="21"/>
        <v>-</v>
      </c>
    </row>
    <row r="129" spans="3:19" ht="15" x14ac:dyDescent="0.25">
      <c r="C129" s="242"/>
      <c r="D129" s="243"/>
      <c r="E129" s="72" t="s">
        <v>3</v>
      </c>
      <c r="F129" s="98">
        <f>IF($C$4="National Currency",IF(OtherFin_DATA!E121=0,0,OtherFin_DATA!E121),IF($C$4="Current Exchange rate",IF(OtherFin_DATA!E121=0,0,OtherFin_DATA!E121/ECO!O13),IF($C$4="Constant Exchange rate",IF(OtherFin_DATA!E121=0,0,OtherFin_DATA!E121/ECO!O48))))</f>
        <v>-2630.5721889554225</v>
      </c>
      <c r="G129" s="74">
        <f>IF($C$4="National Currency",IF(OtherFin_DATA!F121=0,0,OtherFin_DATA!F121),IF($C$4="Current Exchange rate",IF(OtherFin_DATA!F121=0,0,OtherFin_DATA!F121/ECO!P13),IF($C$4="Constant Exchange rate",IF(OtherFin_DATA!F121=0,0,OtherFin_DATA!F121/ECO!P48))))</f>
        <v>2705.4224883566203</v>
      </c>
      <c r="H129" s="98">
        <f>IF($C$4="National Currency",IF(OtherFin_DATA!G121=0,0,OtherFin_DATA!G121),IF($C$4="Current Exchange rate",IF(OtherFin_DATA!G121=0,0,OtherFin_DATA!G121/ECO!Q13),IF($C$4="Constant Exchange rate",IF(OtherFin_DATA!G121=0,0,OtherFin_DATA!G121/ECO!Q48))))</f>
        <v>-1420.4923486360613</v>
      </c>
      <c r="I129" s="99">
        <f>IF($C$4="National Currency",IF(OtherFin_DATA!H121=0,0,OtherFin_DATA!H121),IF($C$4="Current Exchange rate",IF(OtherFin_DATA!H121=0,0,OtherFin_DATA!H121/ECO!R13),IF($C$4="Constant Exchange rate",IF(OtherFin_DATA!H121=0,0,OtherFin_DATA!H121/ECO!R48))))</f>
        <v>-559.71390552228877</v>
      </c>
      <c r="J129" s="99">
        <f>IF($C$4="National Currency",IF(OtherFin_DATA!I121=0,0,OtherFin_DATA!I121),IF($C$4="Current Exchange rate",IF(OtherFin_DATA!I121=0,0,OtherFin_DATA!I121/ECO!S13),IF($C$4="Constant Exchange rate",IF(OtherFin_DATA!I121=0,0,OtherFin_DATA!I121/ECO!S48))))</f>
        <v>-3222.7212242182304</v>
      </c>
      <c r="K129" s="74">
        <f>IF($C$4="National Currency",IF(OtherFin_DATA!J121=0,0,OtherFin_DATA!J121),IF($C$4="Current Exchange rate",IF(OtherFin_DATA!J121=0,0,OtherFin_DATA!J121/ECO!T13),IF($C$4="Constant Exchange rate",IF(OtherFin_DATA!J121=0,0,OtherFin_DATA!J121/ECO!T48))))</f>
        <v>4875.1921157684628</v>
      </c>
      <c r="L129" s="74">
        <f>IF($C$4="National Currency",IF(OtherFin_DATA!K121=0,0,OtherFin_DATA!K121),IF($C$4="Current Exchange rate",IF(OtherFin_DATA!K121=0,0,OtherFin_DATA!K121/ECO!U13),IF($C$4="Constant Exchange rate",IF(OtherFin_DATA!K121=0,0,OtherFin_DATA!K121/ECO!U48))))</f>
        <v>6438.5820026613446</v>
      </c>
      <c r="M129" s="74">
        <f>IF($C$4="National Currency",IF(OtherFin_DATA!L121=0,0,OtherFin_DATA!L121),IF($C$4="Current Exchange rate",IF(OtherFin_DATA!L121=0,0,OtherFin_DATA!L121/ECO!V13),IF($C$4="Constant Exchange rate",IF(OtherFin_DATA!L121=0,0,OtherFin_DATA!L121/ECO!V48))))</f>
        <v>4050.0507318695945</v>
      </c>
      <c r="N129" s="74">
        <f>IF($C$4="National Currency",IF(OtherFin_DATA!M121=0,0,OtherFin_DATA!M121),IF($C$4="Current Exchange rate",IF(OtherFin_DATA!M121=0,0,OtherFin_DATA!M121/ECO!W13),IF($C$4="Constant Exchange rate",IF(OtherFin_DATA!M121=0,0,OtherFin_DATA!M121/ECO!W48))))</f>
        <v>10154.730538922156</v>
      </c>
      <c r="O129" s="74">
        <f>IF($C$4="National Currency",IF(OtherFin_DATA!N121=0,0,OtherFin_DATA!N121),IF($C$4="Current Exchange rate",IF(OtherFin_DATA!N121=0,0,OtherFin_DATA!N121/ECO!X13),IF($C$4="Constant Exchange rate",IF(OtherFin_DATA!N121=0,0,OtherFin_DATA!N121/ECO!X48))))</f>
        <v>7915.8624417831006</v>
      </c>
      <c r="P129" s="210">
        <f>IF($C$4="National Currency",IF(OtherFin_DATA!O121=0,0,OtherFin_DATA!O121),IF($C$4="Current Exchange rate",IF(OtherFin_DATA!O121=0,0,OtherFin_DATA!O121/ECO!Y13),IF($C$4="Constant Exchange rate",IF(OtherFin_DATA!O121=0,0,OtherFin_DATA!O121/ECO!Y48))))</f>
        <v>8917.6287491683306</v>
      </c>
      <c r="Q129" s="77">
        <f t="shared" si="19"/>
        <v>5.3094005970397019E-2</v>
      </c>
      <c r="R129" s="77">
        <f t="shared" si="20"/>
        <v>-0.22047538224255958</v>
      </c>
      <c r="S129" s="77">
        <f t="shared" si="21"/>
        <v>-4.0091789440404675</v>
      </c>
    </row>
    <row r="130" spans="3:19" ht="15" x14ac:dyDescent="0.25">
      <c r="C130" s="242"/>
      <c r="D130" s="243"/>
      <c r="E130" s="72" t="s">
        <v>4</v>
      </c>
      <c r="F130" s="74">
        <f>IF($C$4="National Currency",IF(OtherFin_DATA!E122=0,0,OtherFin_DATA!E122),IF($C$4="Current Exchange rate",IF(OtherFin_DATA!E122=0,0,OtherFin_DATA!E122/ECO!O14),IF($C$4="Constant Exchange rate",IF(OtherFin_DATA!E122=0,0,OtherFin_DATA!E122/ECO!O49))))</f>
        <v>36.906043364600961</v>
      </c>
      <c r="G130" s="74">
        <f>IF($C$4="National Currency",IF(OtherFin_DATA!F122=0,0,OtherFin_DATA!F122),IF($C$4="Current Exchange rate",IF(OtherFin_DATA!F122=0,0,OtherFin_DATA!F122/ECO!P14),IF($C$4="Constant Exchange rate",IF(OtherFin_DATA!F122=0,0,OtherFin_DATA!F122/ECO!P49))))</f>
        <v>215.28525296017224</v>
      </c>
      <c r="H130" s="74">
        <f>IF($C$4="National Currency",IF(OtherFin_DATA!G122=0,0,OtherFin_DATA!G122),IF($C$4="Current Exchange rate",IF(OtherFin_DATA!G122=0,0,OtherFin_DATA!G122/ECO!Q14),IF($C$4="Constant Exchange rate",IF(OtherFin_DATA!G122=0,0,OtherFin_DATA!G122/ECO!Q49))))</f>
        <v>327.19941223708719</v>
      </c>
      <c r="I130" s="74">
        <f>IF($C$4="National Currency",IF(OtherFin_DATA!H122=0,0,OtherFin_DATA!H122),IF($C$4="Current Exchange rate",IF(OtherFin_DATA!H122=0,0,OtherFin_DATA!H122/ECO!R14),IF($C$4="Constant Exchange rate",IF(OtherFin_DATA!H122=0,0,OtherFin_DATA!H122/ECO!R49))))</f>
        <v>148.30761870589643</v>
      </c>
      <c r="J130" s="100">
        <f>IF($C$4="National Currency",IF(OtherFin_DATA!I122=0,0,OtherFin_DATA!I122),IF($C$4="Current Exchange rate",IF(OtherFin_DATA!I122=0,0,OtherFin_DATA!I122/ECO!S14),IF($C$4="Constant Exchange rate",IF(OtherFin_DATA!I122=0,0,OtherFin_DATA!I122/ECO!S49))))</f>
        <v>-24</v>
      </c>
      <c r="K130" s="74">
        <f>IF($C$4="National Currency",IF(OtherFin_DATA!J122=0,0,OtherFin_DATA!J122),IF($C$4="Current Exchange rate",IF(OtherFin_DATA!J122=0,0,OtherFin_DATA!J122/ECO!T14),IF($C$4="Constant Exchange rate",IF(OtherFin_DATA!J122=0,0,OtherFin_DATA!J122/ECO!T49))))</f>
        <v>178</v>
      </c>
      <c r="L130" s="74">
        <f>IF($C$4="National Currency",IF(OtherFin_DATA!K122=0,0,OtherFin_DATA!K122),IF($C$4="Current Exchange rate",IF(OtherFin_DATA!K122=0,0,OtherFin_DATA!K122/ECO!U14),IF($C$4="Constant Exchange rate",IF(OtherFin_DATA!K122=0,0,OtherFin_DATA!K122/ECO!U49))))</f>
        <v>11</v>
      </c>
      <c r="M130" s="74">
        <f>IF($C$4="National Currency",IF(OtherFin_DATA!L122=0,0,OtherFin_DATA!L122),IF($C$4="Current Exchange rate",IF(OtherFin_DATA!L122=0,0,OtherFin_DATA!L122/ECO!V14),IF($C$4="Constant Exchange rate",IF(OtherFin_DATA!L122=0,0,OtherFin_DATA!L122/ECO!V49))))</f>
        <v>20</v>
      </c>
      <c r="N130" s="74">
        <f>IF($C$4="National Currency",IF(OtherFin_DATA!M122=0,0,OtherFin_DATA!M122),IF($C$4="Current Exchange rate",IF(OtherFin_DATA!M122=0,0,OtherFin_DATA!M122/ECO!W14),IF($C$4="Constant Exchange rate",IF(OtherFin_DATA!M122=0,0,OtherFin_DATA!M122/ECO!W49))))</f>
        <v>0</v>
      </c>
      <c r="O130" s="74">
        <f>IF($C$4="National Currency",IF(OtherFin_DATA!N122=0,0,OtherFin_DATA!N122),IF($C$4="Current Exchange rate",IF(OtherFin_DATA!N122=0,0,OtherFin_DATA!N122/ECO!X14),IF($C$4="Constant Exchange rate",IF(OtherFin_DATA!N122=0,0,OtherFin_DATA!N122/ECO!X49))))</f>
        <v>0</v>
      </c>
      <c r="P130" s="210">
        <f>IF($C$4="National Currency",IF(OtherFin_DATA!O122=0,0,OtherFin_DATA!O122),IF($C$4="Current Exchange rate",IF(OtherFin_DATA!O122=0,0,OtherFin_DATA!O122/ECO!Y14),IF($C$4="Constant Exchange rate",IF(OtherFin_DATA!O122=0,0,OtherFin_DATA!O122/ECO!Y49))))</f>
        <v>0</v>
      </c>
      <c r="Q130" s="77">
        <f t="shared" si="19"/>
        <v>0</v>
      </c>
      <c r="R130" s="77" t="str">
        <f t="shared" si="20"/>
        <v>-</v>
      </c>
      <c r="S130" s="77" t="str">
        <f t="shared" si="21"/>
        <v>-</v>
      </c>
    </row>
    <row r="131" spans="3:19" ht="15" x14ac:dyDescent="0.25">
      <c r="C131" s="242"/>
      <c r="D131" s="243"/>
      <c r="E131" s="72" t="s">
        <v>5</v>
      </c>
      <c r="F131" s="74">
        <f>IF($C$4="National Currency",IF(OtherFin_DATA!E123=0,0,OtherFin_DATA!E123),IF($C$4="Current Exchange rate",IF(OtherFin_DATA!E123=0,0,OtherFin_DATA!E123/ECO!O15),IF($C$4="Constant Exchange rate",IF(OtherFin_DATA!E123=0,0,OtherFin_DATA!E123/ECO!O50))))</f>
        <v>361.74508743464935</v>
      </c>
      <c r="G131" s="74">
        <f>IF($C$4="National Currency",IF(OtherFin_DATA!F123=0,0,OtherFin_DATA!F123),IF($C$4="Current Exchange rate",IF(OtherFin_DATA!F123=0,0,OtherFin_DATA!F123/ECO!P15),IF($C$4="Constant Exchange rate",IF(OtherFin_DATA!F123=0,0,OtherFin_DATA!F123/ECO!P50))))</f>
        <v>456.85956372814132</v>
      </c>
      <c r="H131" s="74">
        <f>IF($C$4="National Currency",IF(OtherFin_DATA!G123=0,0,OtherFin_DATA!G123),IF($C$4="Current Exchange rate",IF(OtherFin_DATA!G123=0,0,OtherFin_DATA!G123/ECO!Q15),IF($C$4="Constant Exchange rate",IF(OtherFin_DATA!G123=0,0,OtherFin_DATA!G123/ECO!Q50))))</f>
        <v>490.89597980890574</v>
      </c>
      <c r="I131" s="74">
        <f>IF($C$4="National Currency",IF(OtherFin_DATA!H123=0,0,OtherFin_DATA!H123),IF($C$4="Current Exchange rate",IF(OtherFin_DATA!H123=0,0,OtherFin_DATA!H123/ECO!R15),IF($C$4="Constant Exchange rate",IF(OtherFin_DATA!H123=0,0,OtherFin_DATA!H123/ECO!R50))))</f>
        <v>364.26897422029924</v>
      </c>
      <c r="J131" s="74">
        <f>IF($C$4="National Currency",IF(OtherFin_DATA!I123=0,0,OtherFin_DATA!I123),IF($C$4="Current Exchange rate",IF(OtherFin_DATA!I123=0,0,OtherFin_DATA!I123/ECO!S15),IF($C$4="Constant Exchange rate",IF(OtherFin_DATA!I123=0,0,OtherFin_DATA!I123/ECO!S50))))</f>
        <v>173.82368848025959</v>
      </c>
      <c r="K131" s="74">
        <f>IF($C$4="National Currency",IF(OtherFin_DATA!J123=0,0,OtherFin_DATA!J123),IF($C$4="Current Exchange rate",IF(OtherFin_DATA!J123=0,0,OtherFin_DATA!J123/ECO!T15),IF($C$4="Constant Exchange rate",IF(OtherFin_DATA!J123=0,0,OtherFin_DATA!J123/ECO!T50))))</f>
        <v>164.1968631692807</v>
      </c>
      <c r="L131" s="74">
        <f>IF($C$4="National Currency",IF(OtherFin_DATA!K123=0,0,OtherFin_DATA!K123),IF($C$4="Current Exchange rate",IF(OtherFin_DATA!K123=0,0,OtherFin_DATA!K123/ECO!U15),IF($C$4="Constant Exchange rate",IF(OtherFin_DATA!K123=0,0,OtherFin_DATA!K123/ECO!U50))))</f>
        <v>330.62916892013703</v>
      </c>
      <c r="M131" s="74">
        <f>IF($C$4="National Currency",IF(OtherFin_DATA!L123=0,0,OtherFin_DATA!L123),IF($C$4="Current Exchange rate",IF(OtherFin_DATA!L123=0,0,OtherFin_DATA!L123/ECO!V15),IF($C$4="Constant Exchange rate",IF(OtherFin_DATA!L123=0,0,OtherFin_DATA!L123/ECO!V50))))</f>
        <v>27.582477014602489</v>
      </c>
      <c r="N131" s="74">
        <f>IF($C$4="National Currency",IF(OtherFin_DATA!M123=0,0,OtherFin_DATA!M123),IF($C$4="Current Exchange rate",IF(OtherFin_DATA!M123=0,0,OtherFin_DATA!M123/ECO!W15),IF($C$4="Constant Exchange rate",IF(OtherFin_DATA!M123=0,0,OtherFin_DATA!M123/ECO!W50))))</f>
        <v>71.498107084910771</v>
      </c>
      <c r="O131" s="74">
        <f>IF($C$4="National Currency",IF(OtherFin_DATA!N123=0,0,OtherFin_DATA!N123),IF($C$4="Current Exchange rate",IF(OtherFin_DATA!N123=0,0,OtherFin_DATA!N123/ECO!X15),IF($C$4="Constant Exchange rate",IF(OtherFin_DATA!N123=0,0,OtherFin_DATA!N123/ECO!X50))))</f>
        <v>11.429601586443123</v>
      </c>
      <c r="P131" s="210">
        <f>IF($C$4="National Currency",IF(OtherFin_DATA!O123=0,0,OtherFin_DATA!O123),IF($C$4="Current Exchange rate",IF(OtherFin_DATA!O123=0,0,OtherFin_DATA!O123/ECO!Y15),IF($C$4="Constant Exchange rate",IF(OtherFin_DATA!O123=0,0,OtherFin_DATA!O123/ECO!Y50))))</f>
        <v>36.019469983775011</v>
      </c>
      <c r="Q131" s="77">
        <f t="shared" si="19"/>
        <v>7.6661682707712008E-5</v>
      </c>
      <c r="R131" s="77">
        <f t="shared" si="20"/>
        <v>-0.84014120020171457</v>
      </c>
      <c r="S131" s="77">
        <f t="shared" si="21"/>
        <v>-0.96840426592245588</v>
      </c>
    </row>
    <row r="132" spans="3:19" ht="15" x14ac:dyDescent="0.25">
      <c r="C132" s="242"/>
      <c r="D132" s="243"/>
      <c r="E132" s="72" t="s">
        <v>6</v>
      </c>
      <c r="F132" s="74">
        <f>IF($C$4="National Currency",IF(OtherFin_DATA!E124=0,0,OtherFin_DATA!E124),IF($C$4="Current Exchange rate",IF(OtherFin_DATA!E124=0,0,OtherFin_DATA!E124/ECO!O16),IF($C$4="Constant Exchange rate",IF(OtherFin_DATA!E124=0,0,OtherFin_DATA!E124/ECO!O51))))</f>
        <v>17204</v>
      </c>
      <c r="G132" s="74">
        <f>IF($C$4="National Currency",IF(OtherFin_DATA!F124=0,0,OtherFin_DATA!F124),IF($C$4="Current Exchange rate",IF(OtherFin_DATA!F124=0,0,OtherFin_DATA!F124/ECO!P16),IF($C$4="Constant Exchange rate",IF(OtherFin_DATA!F124=0,0,OtherFin_DATA!F124/ECO!P51))))</f>
        <v>30617</v>
      </c>
      <c r="H132" s="74">
        <f>IF($C$4="National Currency",IF(OtherFin_DATA!G124=0,0,OtherFin_DATA!G124),IF($C$4="Current Exchange rate",IF(OtherFin_DATA!G124=0,0,OtherFin_DATA!G124/ECO!Q16),IF($C$4="Constant Exchange rate",IF(OtherFin_DATA!G124=0,0,OtherFin_DATA!G124/ECO!Q51))))</f>
        <v>28916</v>
      </c>
      <c r="I132" s="74">
        <f>IF($C$4="National Currency",IF(OtherFin_DATA!H124=0,0,OtherFin_DATA!H124),IF($C$4="Current Exchange rate",IF(OtherFin_DATA!H124=0,0,OtherFin_DATA!H124/ECO!R16),IF($C$4="Constant Exchange rate",IF(OtherFin_DATA!H124=0,0,OtherFin_DATA!H124/ECO!R51))))</f>
        <v>24708</v>
      </c>
      <c r="J132" s="99">
        <f>IF($C$4="National Currency",IF(OtherFin_DATA!I124=0,0,OtherFin_DATA!I124),IF($C$4="Current Exchange rate",IF(OtherFin_DATA!I124=0,0,OtherFin_DATA!I124/ECO!S16),IF($C$4="Constant Exchange rate",IF(OtherFin_DATA!I124=0,0,OtherFin_DATA!I124/ECO!S51))))</f>
        <v>-1097</v>
      </c>
      <c r="K132" s="74">
        <f>IF($C$4="National Currency",IF(OtherFin_DATA!J124=0,0,OtherFin_DATA!J124),IF($C$4="Current Exchange rate",IF(OtherFin_DATA!J124=0,0,OtherFin_DATA!J124/ECO!T16),IF($C$4="Constant Exchange rate",IF(OtherFin_DATA!J124=0,0,OtherFin_DATA!J124/ECO!T51))))</f>
        <v>33451</v>
      </c>
      <c r="L132" s="74">
        <f>IF($C$4="National Currency",IF(OtherFin_DATA!K124=0,0,OtherFin_DATA!K124),IF($C$4="Current Exchange rate",IF(OtherFin_DATA!K124=0,0,OtherFin_DATA!K124/ECO!U16),IF($C$4="Constant Exchange rate",IF(OtherFin_DATA!K124=0,0,OtherFin_DATA!K124/ECO!U51))))</f>
        <v>35446</v>
      </c>
      <c r="M132" s="74">
        <f>IF($C$4="National Currency",IF(OtherFin_DATA!L124=0,0,OtherFin_DATA!L124),IF($C$4="Current Exchange rate",IF(OtherFin_DATA!L124=0,0,OtherFin_DATA!L124/ECO!V16),IF($C$4="Constant Exchange rate",IF(OtherFin_DATA!L124=0,0,OtherFin_DATA!L124/ECO!V51))))</f>
        <v>8038</v>
      </c>
      <c r="N132" s="74">
        <f>IF($C$4="National Currency",IF(OtherFin_DATA!M124=0,0,OtherFin_DATA!M124),IF($C$4="Current Exchange rate",IF(OtherFin_DATA!M124=0,0,OtherFin_DATA!M124/ECO!W16),IF($C$4="Constant Exchange rate",IF(OtherFin_DATA!M124=0,0,OtherFin_DATA!M124/ECO!W51))))</f>
        <v>35761</v>
      </c>
      <c r="O132" s="74">
        <f>IF($C$4="National Currency",IF(OtherFin_DATA!N124=0,0,OtherFin_DATA!N124),IF($C$4="Current Exchange rate",IF(OtherFin_DATA!N124=0,0,OtherFin_DATA!N124/ECO!X16),IF($C$4="Constant Exchange rate",IF(OtherFin_DATA!N124=0,0,OtherFin_DATA!N124/ECO!X51))))</f>
        <v>37241</v>
      </c>
      <c r="P132" s="210">
        <f>IF($C$4="National Currency",IF(OtherFin_DATA!O124=0,0,OtherFin_DATA!O124),IF($C$4="Current Exchange rate",IF(OtherFin_DATA!O124=0,0,OtherFin_DATA!O124/ECO!Y16),IF($C$4="Constant Exchange rate",IF(OtherFin_DATA!O124=0,0,OtherFin_DATA!O124/ECO!Y51))))</f>
        <v>36519</v>
      </c>
      <c r="Q132" s="77">
        <f t="shared" si="19"/>
        <v>0.24978628556083921</v>
      </c>
      <c r="R132" s="77">
        <f t="shared" si="20"/>
        <v>4.1385867285590461E-2</v>
      </c>
      <c r="S132" s="77">
        <f t="shared" si="21"/>
        <v>1.1646710067426178</v>
      </c>
    </row>
    <row r="133" spans="3:19" ht="15" x14ac:dyDescent="0.25">
      <c r="C133" s="242"/>
      <c r="D133" s="243"/>
      <c r="E133" s="72" t="s">
        <v>7</v>
      </c>
      <c r="F133" s="74">
        <f>IF($C$4="National Currency",IF(OtherFin_DATA!E125=0,0,OtherFin_DATA!E125),IF($C$4="Current Exchange rate",IF(OtherFin_DATA!E125=0,0,OtherFin_DATA!E125/ECO!O17),IF($C$4="Constant Exchange rate",IF(OtherFin_DATA!E125=0,0,OtherFin_DATA!E125/ECO!O52))))</f>
        <v>13389.252279961856</v>
      </c>
      <c r="G133" s="74">
        <f>IF($C$4="National Currency",IF(OtherFin_DATA!F125=0,0,OtherFin_DATA!F125),IF($C$4="Current Exchange rate",IF(OtherFin_DATA!F125=0,0,OtherFin_DATA!F125/ECO!P17),IF($C$4="Constant Exchange rate",IF(OtherFin_DATA!F125=0,0,OtherFin_DATA!F125/ECO!P52))))</f>
        <v>14194.726874672613</v>
      </c>
      <c r="H133" s="74">
        <f>IF($C$4="National Currency",IF(OtherFin_DATA!G125=0,0,OtherFin_DATA!G125),IF($C$4="Current Exchange rate",IF(OtherFin_DATA!G125=0,0,OtherFin_DATA!G125/ECO!Q17),IF($C$4="Constant Exchange rate",IF(OtherFin_DATA!G125=0,0,OtherFin_DATA!G125/ECO!Q52))))</f>
        <v>1790.5717701100023</v>
      </c>
      <c r="I133" s="74">
        <f>IF($C$4="National Currency",IF(OtherFin_DATA!H125=0,0,OtherFin_DATA!H125),IF($C$4="Current Exchange rate",IF(OtherFin_DATA!H125=0,0,OtherFin_DATA!H125/ECO!R17),IF($C$4="Constant Exchange rate",IF(OtherFin_DATA!H125=0,0,OtherFin_DATA!H125/ECO!R52))))</f>
        <v>2356.1536808456344</v>
      </c>
      <c r="J133" s="74">
        <f>IF($C$4="National Currency",IF(OtherFin_DATA!I125=0,0,OtherFin_DATA!I125),IF($C$4="Current Exchange rate",IF(OtherFin_DATA!I125=0,0,OtherFin_DATA!I125/ECO!S17),IF($C$4="Constant Exchange rate",IF(OtherFin_DATA!I125=0,0,OtherFin_DATA!I125/ECO!S52))))</f>
        <v>8544.6757014492359</v>
      </c>
      <c r="K133" s="74">
        <f>IF($C$4="National Currency",IF(OtherFin_DATA!J125=0,0,OtherFin_DATA!J125),IF($C$4="Current Exchange rate",IF(OtherFin_DATA!J125=0,0,OtherFin_DATA!J125/ECO!T17),IF($C$4="Constant Exchange rate",IF(OtherFin_DATA!J125=0,0,OtherFin_DATA!J125/ECO!T52))))</f>
        <v>8321.4203591527548</v>
      </c>
      <c r="L133" s="74">
        <f>IF($C$4="National Currency",IF(OtherFin_DATA!K125=0,0,OtherFin_DATA!K125),IF($C$4="Current Exchange rate",IF(OtherFin_DATA!K125=0,0,OtherFin_DATA!K125/ECO!U17),IF($C$4="Constant Exchange rate",IF(OtherFin_DATA!K125=0,0,OtherFin_DATA!K125/ECO!U52))))</f>
        <v>9615.8721609606073</v>
      </c>
      <c r="M133" s="74">
        <f>IF($C$4="National Currency",IF(OtherFin_DATA!L125=0,0,OtherFin_DATA!L125),IF($C$4="Current Exchange rate",IF(OtherFin_DATA!L125=0,0,OtherFin_DATA!L125/ECO!V17),IF($C$4="Constant Exchange rate",IF(OtherFin_DATA!L125=0,0,OtherFin_DATA!L125/ECO!V52))))</f>
        <v>3228.4313593810862</v>
      </c>
      <c r="N133" s="74">
        <f>IF($C$4="National Currency",IF(OtherFin_DATA!M125=0,0,OtherFin_DATA!M125),IF($C$4="Current Exchange rate",IF(OtherFin_DATA!M125=0,0,OtherFin_DATA!M125/ECO!W17),IF($C$4="Constant Exchange rate",IF(OtherFin_DATA!M125=0,0,OtherFin_DATA!M125/ECO!W52))))</f>
        <v>8490.3751359918333</v>
      </c>
      <c r="O133" s="74">
        <f>IF($C$4="National Currency",IF(OtherFin_DATA!N125=0,0,OtherFin_DATA!N125),IF($C$4="Current Exchange rate",IF(OtherFin_DATA!N125=0,0,OtherFin_DATA!N125/ECO!X17),IF($C$4="Constant Exchange rate",IF(OtherFin_DATA!N125=0,0,OtherFin_DATA!N125/ECO!X52))))</f>
        <v>-5731.026150725962</v>
      </c>
      <c r="P133" s="210">
        <f>IF($C$4="National Currency",IF(OtherFin_DATA!O125=0,0,OtherFin_DATA!O125),IF($C$4="Current Exchange rate",IF(OtherFin_DATA!O125=0,0,OtherFin_DATA!O125/ECO!Y17),IF($C$4="Constant Exchange rate",IF(OtherFin_DATA!O125=0,0,OtherFin_DATA!O125/ECO!Y52))))</f>
        <v>7566.5486951499606</v>
      </c>
      <c r="Q133" s="77">
        <f t="shared" si="19"/>
        <v>-3.8439669574981128E-2</v>
      </c>
      <c r="R133" s="77">
        <f t="shared" si="20"/>
        <v>-1.6750027011682178</v>
      </c>
      <c r="S133" s="77">
        <f t="shared" si="21"/>
        <v>-1.4280318296267316</v>
      </c>
    </row>
    <row r="134" spans="3:19" ht="15" x14ac:dyDescent="0.25">
      <c r="C134" s="242"/>
      <c r="D134" s="243"/>
      <c r="E134" s="72" t="s">
        <v>8</v>
      </c>
      <c r="F134" s="74">
        <f>IF($C$4="National Currency",IF(OtherFin_DATA!E126=0,0,OtherFin_DATA!E126),IF($C$4="Current Exchange rate",IF(OtherFin_DATA!E126=0,0,OtherFin_DATA!E126/ECO!O18),IF($C$4="Constant Exchange rate",IF(OtherFin_DATA!E126=0,0,OtherFin_DATA!E126/ECO!O53))))</f>
        <v>21.089885342502527</v>
      </c>
      <c r="G134" s="74">
        <f>IF($C$4="National Currency",IF(OtherFin_DATA!F126=0,0,OtherFin_DATA!F126),IF($C$4="Current Exchange rate",IF(OtherFin_DATA!F126=0,0,OtherFin_DATA!F126/ECO!P18),IF($C$4="Constant Exchange rate",IF(OtherFin_DATA!F126=0,0,OtherFin_DATA!F126/ECO!P53))))</f>
        <v>24.433359324070409</v>
      </c>
      <c r="H134" s="74">
        <f>IF($C$4="National Currency",IF(OtherFin_DATA!G126=0,0,OtherFin_DATA!G126),IF($C$4="Current Exchange rate",IF(OtherFin_DATA!G126=0,0,OtherFin_DATA!G126/ECO!Q18),IF($C$4="Constant Exchange rate",IF(OtherFin_DATA!G126=0,0,OtherFin_DATA!G126/ECO!Q53))))</f>
        <v>16.033195710250151</v>
      </c>
      <c r="I134" s="74">
        <f>IF($C$4="National Currency",IF(OtherFin_DATA!H126=0,0,OtherFin_DATA!H126),IF($C$4="Current Exchange rate",IF(OtherFin_DATA!H126=0,0,OtherFin_DATA!H126/ECO!R18),IF($C$4="Constant Exchange rate",IF(OtherFin_DATA!H126=0,0,OtherFin_DATA!H126/ECO!R53))))</f>
        <v>17.835120729104084</v>
      </c>
      <c r="J134" s="74">
        <f>IF($C$4="National Currency",IF(OtherFin_DATA!I126=0,0,OtherFin_DATA!I126),IF($C$4="Current Exchange rate",IF(OtherFin_DATA!I126=0,0,OtherFin_DATA!I126/ECO!S18),IF($C$4="Constant Exchange rate",IF(OtherFin_DATA!I126=0,0,OtherFin_DATA!I126/ECO!S53))))</f>
        <v>12.323891452456127</v>
      </c>
      <c r="K134" s="74">
        <f>IF($C$4="National Currency",IF(OtherFin_DATA!J126=0,0,OtherFin_DATA!J126),IF($C$4="Current Exchange rate",IF(OtherFin_DATA!J126=0,0,OtherFin_DATA!J126/ECO!T18),IF($C$4="Constant Exchange rate",IF(OtherFin_DATA!J126=0,0,OtherFin_DATA!J126/ECO!T53))))</f>
        <v>8.5134150550279308</v>
      </c>
      <c r="L134" s="74">
        <f>IF($C$4="National Currency",IF(OtherFin_DATA!K126=0,0,OtherFin_DATA!K126),IF($C$4="Current Exchange rate",IF(OtherFin_DATA!K126=0,0,OtherFin_DATA!K126/ECO!U18),IF($C$4="Constant Exchange rate",IF(OtherFin_DATA!K126=0,0,OtherFin_DATA!K126/ECO!U53))))</f>
        <v>15.048125471348406</v>
      </c>
      <c r="M134" s="74">
        <f>IF($C$4="National Currency",IF(OtherFin_DATA!L126=0,0,OtherFin_DATA!L126),IF($C$4="Current Exchange rate",IF(OtherFin_DATA!L126=0,0,OtherFin_DATA!L126/ECO!V18),IF($C$4="Constant Exchange rate",IF(OtherFin_DATA!L126=0,0,OtherFin_DATA!L126/ECO!V53))))</f>
        <v>15.37</v>
      </c>
      <c r="N134" s="74">
        <f>IF($C$4="National Currency",IF(OtherFin_DATA!M126=0,0,OtherFin_DATA!M126),IF($C$4="Current Exchange rate",IF(OtherFin_DATA!M126=0,0,OtherFin_DATA!M126/ECO!W18),IF($C$4="Constant Exchange rate",IF(OtherFin_DATA!M126=0,0,OtherFin_DATA!M126/ECO!W53))))</f>
        <v>-3.9</v>
      </c>
      <c r="O134" s="74">
        <f>IF($C$4="National Currency",IF(OtherFin_DATA!N126=0,0,OtherFin_DATA!N126),IF($C$4="Current Exchange rate",IF(OtherFin_DATA!N126=0,0,OtherFin_DATA!N126/ECO!X18),IF($C$4="Constant Exchange rate",IF(OtherFin_DATA!N126=0,0,OtherFin_DATA!N126/ECO!X53))))</f>
        <v>13.2</v>
      </c>
      <c r="P134" s="210">
        <f>IF($C$4="National Currency",IF(OtherFin_DATA!O126=0,0,OtherFin_DATA!O126),IF($C$4="Current Exchange rate",IF(OtherFin_DATA!O126=0,0,OtherFin_DATA!O126/ECO!Y18),IF($C$4="Constant Exchange rate",IF(OtherFin_DATA!O126=0,0,OtherFin_DATA!O126/ECO!Y53))))</f>
        <v>0</v>
      </c>
      <c r="Q134" s="77">
        <f t="shared" si="19"/>
        <v>8.8536262973686996E-5</v>
      </c>
      <c r="R134" s="77">
        <f t="shared" si="20"/>
        <v>-4.384615384615385</v>
      </c>
      <c r="S134" s="77">
        <f t="shared" si="21"/>
        <v>-0.37410755034319754</v>
      </c>
    </row>
    <row r="135" spans="3:19" ht="15" x14ac:dyDescent="0.25">
      <c r="C135" s="242"/>
      <c r="D135" s="243"/>
      <c r="E135" s="72" t="s">
        <v>9</v>
      </c>
      <c r="F135" s="74">
        <f>IF($C$4="National Currency",IF(OtherFin_DATA!E127=0,0,OtherFin_DATA!E127),IF($C$4="Current Exchange rate",IF(OtherFin_DATA!E127=0,0,OtherFin_DATA!E127/ECO!O19),IF($C$4="Constant Exchange rate",IF(OtherFin_DATA!E127=0,0,OtherFin_DATA!E127/ECO!O54))))</f>
        <v>6957.5915884700007</v>
      </c>
      <c r="G135" s="74">
        <f>IF($C$4="National Currency",IF(OtherFin_DATA!F127=0,0,OtherFin_DATA!F127),IF($C$4="Current Exchange rate",IF(OtherFin_DATA!F127=0,0,OtherFin_DATA!F127/ECO!P19),IF($C$4="Constant Exchange rate",IF(OtherFin_DATA!F127=0,0,OtherFin_DATA!F127/ECO!P54))))</f>
        <v>7771.6603228699996</v>
      </c>
      <c r="H135" s="74">
        <f>IF($C$4="National Currency",IF(OtherFin_DATA!G127=0,0,OtherFin_DATA!G127),IF($C$4="Current Exchange rate",IF(OtherFin_DATA!G127=0,0,OtherFin_DATA!G127/ECO!Q19),IF($C$4="Constant Exchange rate",IF(OtherFin_DATA!G127=0,0,OtherFin_DATA!G127/ECO!Q54))))</f>
        <v>7322.1831231699998</v>
      </c>
      <c r="I135" s="74">
        <f>IF($C$4="National Currency",IF(OtherFin_DATA!H127=0,0,OtherFin_DATA!H127),IF($C$4="Current Exchange rate",IF(OtherFin_DATA!H127=0,0,OtherFin_DATA!H127/ECO!R19),IF($C$4="Constant Exchange rate",IF(OtherFin_DATA!H127=0,0,OtherFin_DATA!H127/ECO!R54))))</f>
        <v>3603.0662612900001</v>
      </c>
      <c r="J135" s="74">
        <f>IF($C$4="National Currency",IF(OtherFin_DATA!I127=0,0,OtherFin_DATA!I127),IF($C$4="Current Exchange rate",IF(OtherFin_DATA!I127=0,0,OtherFin_DATA!I127/ECO!S19),IF($C$4="Constant Exchange rate",IF(OtherFin_DATA!I127=0,0,OtherFin_DATA!I127/ECO!S54))))</f>
        <v>1916.7552850699999</v>
      </c>
      <c r="K135" s="74">
        <f>IF($C$4="National Currency",IF(OtherFin_DATA!J127=0,0,OtherFin_DATA!J127),IF($C$4="Current Exchange rate",IF(OtherFin_DATA!J127=0,0,OtherFin_DATA!J127/ECO!T19),IF($C$4="Constant Exchange rate",IF(OtherFin_DATA!J127=0,0,OtherFin_DATA!J127/ECO!T54))))</f>
        <v>7892.9167726860014</v>
      </c>
      <c r="L135" s="74">
        <f>IF($C$4="National Currency",IF(OtherFin_DATA!K127=0,0,OtherFin_DATA!K127),IF($C$4="Current Exchange rate",IF(OtherFin_DATA!K127=0,0,OtherFin_DATA!K127/ECO!U19),IF($C$4="Constant Exchange rate",IF(OtherFin_DATA!K127=0,0,OtherFin_DATA!K127/ECO!U54))))</f>
        <v>3782.9720069099981</v>
      </c>
      <c r="M135" s="74">
        <f>IF($C$4="National Currency",IF(OtherFin_DATA!L127=0,0,OtherFin_DATA!L127),IF($C$4="Current Exchange rate",IF(OtherFin_DATA!L127=0,0,OtherFin_DATA!L127/ECO!V19),IF($C$4="Constant Exchange rate",IF(OtherFin_DATA!L127=0,0,OtherFin_DATA!L127/ECO!V54))))</f>
        <v>7312.3242986399964</v>
      </c>
      <c r="N135" s="74">
        <f>IF($C$4="National Currency",IF(OtherFin_DATA!M127=0,0,OtherFin_DATA!M127),IF($C$4="Current Exchange rate",IF(OtherFin_DATA!M127=0,0,OtherFin_DATA!M127/ECO!W19),IF($C$4="Constant Exchange rate",IF(OtherFin_DATA!M127=0,0,OtherFin_DATA!M127/ECO!W54))))</f>
        <v>1855.3730186699997</v>
      </c>
      <c r="O135" s="74">
        <f>IF($C$4="National Currency",IF(OtherFin_DATA!N127=0,0,OtherFin_DATA!N127),IF($C$4="Current Exchange rate",IF(OtherFin_DATA!N127=0,0,OtherFin_DATA!N127/ECO!X19),IF($C$4="Constant Exchange rate",IF(OtherFin_DATA!N127=0,0,OtherFin_DATA!N127/ECO!X54))))</f>
        <v>5576.6282912299976</v>
      </c>
      <c r="P135" s="210">
        <f>IF($C$4="National Currency",IF(OtherFin_DATA!O127=0,0,OtherFin_DATA!O127),IF($C$4="Current Exchange rate",IF(OtherFin_DATA!O127=0,0,OtherFin_DATA!O127/ECO!Y19),IF($C$4="Constant Exchange rate",IF(OtherFin_DATA!O127=0,0,OtherFin_DATA!O127/ECO!Y54))))</f>
        <v>2604.3715477672999</v>
      </c>
      <c r="Q135" s="77">
        <f t="shared" si="19"/>
        <v>3.7404077946881956E-2</v>
      </c>
      <c r="R135" s="77">
        <f t="shared" si="20"/>
        <v>2.0056642169063834</v>
      </c>
      <c r="S135" s="77">
        <f t="shared" si="21"/>
        <v>-0.19848294911827125</v>
      </c>
    </row>
    <row r="136" spans="3:19" ht="15" x14ac:dyDescent="0.25">
      <c r="C136" s="242"/>
      <c r="D136" s="243"/>
      <c r="E136" s="72" t="s">
        <v>10</v>
      </c>
      <c r="F136" s="74">
        <f>IF($C$4="National Currency",IF(OtherFin_DATA!E128=0,0,OtherFin_DATA!E128),IF($C$4="Current Exchange rate",IF(OtherFin_DATA!E128=0,0,OtherFin_DATA!E128/ECO!O20),IF($C$4="Constant Exchange rate",IF(OtherFin_DATA!E128=0,0,OtherFin_DATA!E128/ECO!O55))))</f>
        <v>4905</v>
      </c>
      <c r="G136" s="74">
        <f>IF($C$4="National Currency",IF(OtherFin_DATA!F128=0,0,OtherFin_DATA!F128),IF($C$4="Current Exchange rate",IF(OtherFin_DATA!F128=0,0,OtherFin_DATA!F128/ECO!P20),IF($C$4="Constant Exchange rate",IF(OtherFin_DATA!F128=0,0,OtherFin_DATA!F128/ECO!P55))))</f>
        <v>9964</v>
      </c>
      <c r="H136" s="74">
        <f>IF($C$4="National Currency",IF(OtherFin_DATA!G128=0,0,OtherFin_DATA!G128),IF($C$4="Current Exchange rate",IF(OtherFin_DATA!G128=0,0,OtherFin_DATA!G128/ECO!Q20),IF($C$4="Constant Exchange rate",IF(OtherFin_DATA!G128=0,0,OtherFin_DATA!G128/ECO!Q55))))</f>
        <v>6360</v>
      </c>
      <c r="I136" s="74">
        <f>IF($C$4="National Currency",IF(OtherFin_DATA!H128=0,0,OtherFin_DATA!H128),IF($C$4="Current Exchange rate",IF(OtherFin_DATA!H128=0,0,OtherFin_DATA!H128/ECO!R20),IF($C$4="Constant Exchange rate",IF(OtherFin_DATA!H128=0,0,OtherFin_DATA!H128/ECO!R55))))</f>
        <v>6072</v>
      </c>
      <c r="J136" s="99">
        <f>IF($C$4="National Currency",IF(OtherFin_DATA!I128=0,0,OtherFin_DATA!I128),IF($C$4="Current Exchange rate",IF(OtherFin_DATA!I128=0,0,OtherFin_DATA!I128/ECO!S20),IF($C$4="Constant Exchange rate",IF(OtherFin_DATA!I128=0,0,OtherFin_DATA!I128/ECO!S55))))</f>
        <v>-7699</v>
      </c>
      <c r="K136" s="74">
        <f>IF($C$4="National Currency",IF(OtherFin_DATA!J128=0,0,OtherFin_DATA!J128),IF($C$4="Current Exchange rate",IF(OtherFin_DATA!J128=0,0,OtherFin_DATA!J128/ECO!T20),IF($C$4="Constant Exchange rate",IF(OtherFin_DATA!J128=0,0,OtherFin_DATA!J128/ECO!T55))))</f>
        <v>9688</v>
      </c>
      <c r="L136" s="74">
        <f>IF($C$4="National Currency",IF(OtherFin_DATA!K128=0,0,OtherFin_DATA!K128),IF($C$4="Current Exchange rate",IF(OtherFin_DATA!K128=0,0,OtherFin_DATA!K128/ECO!U20),IF($C$4="Constant Exchange rate",IF(OtherFin_DATA!K128=0,0,OtherFin_DATA!K128/ECO!U55))))</f>
        <v>8010</v>
      </c>
      <c r="M136" s="74">
        <f>IF($C$4="National Currency",IF(OtherFin_DATA!L128=0,0,OtherFin_DATA!L128),IF($C$4="Current Exchange rate",IF(OtherFin_DATA!L128=0,0,OtherFin_DATA!L128/ECO!V20),IF($C$4="Constant Exchange rate",IF(OtherFin_DATA!L128=0,0,OtherFin_DATA!L128/ECO!V55))))</f>
        <v>-1002</v>
      </c>
      <c r="N136" s="74">
        <f>IF($C$4="National Currency",IF(OtherFin_DATA!M128=0,0,OtherFin_DATA!M128),IF($C$4="Current Exchange rate",IF(OtherFin_DATA!M128=0,0,OtherFin_DATA!M128/ECO!W20),IF($C$4="Constant Exchange rate",IF(OtherFin_DATA!M128=0,0,OtherFin_DATA!M128/ECO!W55))))</f>
        <v>6930</v>
      </c>
      <c r="O136" s="74">
        <f>IF($C$4="National Currency",IF(OtherFin_DATA!N128=0,0,OtherFin_DATA!N128),IF($C$4="Current Exchange rate",IF(OtherFin_DATA!N128=0,0,OtherFin_DATA!N128/ECO!X20),IF($C$4="Constant Exchange rate",IF(OtherFin_DATA!N128=0,0,OtherFin_DATA!N128/ECO!X55))))</f>
        <v>7529</v>
      </c>
      <c r="P136" s="210">
        <f>IF($C$4="National Currency",IF(OtherFin_DATA!O128=0,0,OtherFin_DATA!O128),IF($C$4="Current Exchange rate",IF(OtherFin_DATA!O128=0,0,OtherFin_DATA!O128/ECO!Y20),IF($C$4="Constant Exchange rate",IF(OtherFin_DATA!O128=0,0,OtherFin_DATA!O128/ECO!Y55))))</f>
        <v>6440</v>
      </c>
      <c r="Q136" s="77">
        <f t="shared" si="19"/>
        <v>5.0499206358249199E-2</v>
      </c>
      <c r="R136" s="77">
        <f t="shared" si="20"/>
        <v>8.6435786435786532E-2</v>
      </c>
      <c r="S136" s="77">
        <f t="shared" si="21"/>
        <v>0.53496432212028533</v>
      </c>
    </row>
    <row r="137" spans="3:19" ht="15" x14ac:dyDescent="0.25">
      <c r="C137" s="242"/>
      <c r="D137" s="243"/>
      <c r="E137" s="72" t="s">
        <v>11</v>
      </c>
      <c r="F137" s="74">
        <f>IF($C$4="National Currency",IF(OtherFin_DATA!E129=0,0,OtherFin_DATA!E129),IF($C$4="Current Exchange rate",IF(OtherFin_DATA!E129=0,0,OtherFin_DATA!E129/ECO!O21),IF($C$4="Constant Exchange rate",IF(OtherFin_DATA!E129=0,0,OtherFin_DATA!E129/ECO!O56))))</f>
        <v>73511.375843298913</v>
      </c>
      <c r="G137" s="74">
        <f>IF($C$4="National Currency",IF(OtherFin_DATA!F129=0,0,OtherFin_DATA!F129),IF($C$4="Current Exchange rate",IF(OtherFin_DATA!F129=0,0,OtherFin_DATA!F129/ECO!P21),IF($C$4="Constant Exchange rate",IF(OtherFin_DATA!F129=0,0,OtherFin_DATA!F129/ECO!P56))))</f>
        <v>94737.485125000632</v>
      </c>
      <c r="H137" s="74">
        <f>IF($C$4="National Currency",IF(OtherFin_DATA!G129=0,0,OtherFin_DATA!G129),IF($C$4="Current Exchange rate",IF(OtherFin_DATA!G129=0,0,OtherFin_DATA!G129/ECO!Q21),IF($C$4="Constant Exchange rate",IF(OtherFin_DATA!G129=0,0,OtherFin_DATA!G129/ECO!Q56))))</f>
        <v>103758.62951913143</v>
      </c>
      <c r="I137" s="74">
        <f>IF($C$4="National Currency",IF(OtherFin_DATA!H129=0,0,OtherFin_DATA!H129),IF($C$4="Current Exchange rate",IF(OtherFin_DATA!H129=0,0,OtherFin_DATA!H129/ECO!R21),IF($C$4="Constant Exchange rate",IF(OtherFin_DATA!H129=0,0,OtherFin_DATA!H129/ECO!R56))))</f>
        <v>82082.554546146013</v>
      </c>
      <c r="J137" s="74">
        <f>IF($C$4="National Currency",IF(OtherFin_DATA!I129=0,0,OtherFin_DATA!I129),IF($C$4="Current Exchange rate",IF(OtherFin_DATA!I129=0,0,OtherFin_DATA!I129/ECO!S21),IF($C$4="Constant Exchange rate",IF(OtherFin_DATA!I129=0,0,OtherFin_DATA!I129/ECO!S56))))</f>
        <v>695.49395328705259</v>
      </c>
      <c r="K137" s="74">
        <f>IF($C$4="National Currency",IF(OtherFin_DATA!J129=0,0,OtherFin_DATA!J129),IF($C$4="Current Exchange rate",IF(OtherFin_DATA!J129=0,0,OtherFin_DATA!J129/ECO!T21),IF($C$4="Constant Exchange rate",IF(OtherFin_DATA!J129=0,0,OtherFin_DATA!J129/ECO!T56))))</f>
        <v>103392.60441464672</v>
      </c>
      <c r="L137" s="74">
        <f>IF($C$4="National Currency",IF(OtherFin_DATA!K129=0,0,OtherFin_DATA!K129),IF($C$4="Current Exchange rate",IF(OtherFin_DATA!K129=0,0,OtherFin_DATA!K129/ECO!U21),IF($C$4="Constant Exchange rate",IF(OtherFin_DATA!K129=0,0,OtherFin_DATA!K129/ECO!U56))))</f>
        <v>88068.966624946144</v>
      </c>
      <c r="M137" s="74">
        <f>IF($C$4="National Currency",IF(OtherFin_DATA!L129=0,0,OtherFin_DATA!L129),IF($C$4="Current Exchange rate",IF(OtherFin_DATA!L129=0,0,OtherFin_DATA!L129/ECO!V21),IF($C$4="Constant Exchange rate",IF(OtherFin_DATA!L129=0,0,OtherFin_DATA!L129/ECO!V56))))</f>
        <v>16313.226722901061</v>
      </c>
      <c r="N137" s="74">
        <f>IF($C$4="National Currency",IF(OtherFin_DATA!M129=0,0,OtherFin_DATA!M129),IF($C$4="Current Exchange rate",IF(OtherFin_DATA!M129=0,0,OtherFin_DATA!M129/ECO!W21),IF($C$4="Constant Exchange rate",IF(OtherFin_DATA!M129=0,0,OtherFin_DATA!M129/ECO!W56))))</f>
        <v>40649.046239830728</v>
      </c>
      <c r="O137" s="74">
        <f>IF($C$4="National Currency",IF(OtherFin_DATA!N129=0,0,OtherFin_DATA!N129),IF($C$4="Current Exchange rate",IF(OtherFin_DATA!N129=0,0,OtherFin_DATA!N129/ECO!X21),IF($C$4="Constant Exchange rate",IF(OtherFin_DATA!N129=0,0,OtherFin_DATA!N129/ECO!X56))))</f>
        <v>54265.737631940756</v>
      </c>
      <c r="P137" s="210">
        <f>IF($C$4="National Currency",IF(OtherFin_DATA!O129=0,0,OtherFin_DATA!O129),IF($C$4="Current Exchange rate",IF(OtherFin_DATA!O129=0,0,OtherFin_DATA!O129/ECO!Y21),IF($C$4="Constant Exchange rate",IF(OtherFin_DATA!O129=0,0,OtherFin_DATA!O129/ECO!Y56))))</f>
        <v>0</v>
      </c>
      <c r="Q137" s="77">
        <f t="shared" si="19"/>
        <v>0.36397618313959162</v>
      </c>
      <c r="R137" s="77">
        <f t="shared" si="20"/>
        <v>0.33498181757503231</v>
      </c>
      <c r="S137" s="77">
        <f t="shared" si="21"/>
        <v>-0.26180489741320134</v>
      </c>
    </row>
    <row r="138" spans="3:19" ht="15" x14ac:dyDescent="0.25">
      <c r="C138" s="242"/>
      <c r="D138" s="243"/>
      <c r="E138" s="72" t="s">
        <v>12</v>
      </c>
      <c r="F138" s="74">
        <f>IF($C$4="National Currency",IF(OtherFin_DATA!E130=0,0,OtherFin_DATA!E130),IF($C$4="Current Exchange rate",IF(OtherFin_DATA!E130=0,0,OtherFin_DATA!E130/ECO!O22),IF($C$4="Constant Exchange rate",IF(OtherFin_DATA!E130=0,0,OtherFin_DATA!E130/ECO!O57))))</f>
        <v>475</v>
      </c>
      <c r="G138" s="74">
        <f>IF($C$4="National Currency",IF(OtherFin_DATA!F130=0,0,OtherFin_DATA!F130),IF($C$4="Current Exchange rate",IF(OtherFin_DATA!F130=0,0,OtherFin_DATA!F130/ECO!P22),IF($C$4="Constant Exchange rate",IF(OtherFin_DATA!F130=0,0,OtherFin_DATA!F130/ECO!P57))))</f>
        <v>777</v>
      </c>
      <c r="H138" s="74">
        <f>IF($C$4="National Currency",IF(OtherFin_DATA!G130=0,0,OtherFin_DATA!G130),IF($C$4="Current Exchange rate",IF(OtherFin_DATA!G130=0,0,OtherFin_DATA!G130/ECO!Q22),IF($C$4="Constant Exchange rate",IF(OtherFin_DATA!G130=0,0,OtherFin_DATA!G130/ECO!Q57))))</f>
        <v>1031</v>
      </c>
      <c r="I138" s="74">
        <f>IF($C$4="National Currency",IF(OtherFin_DATA!H130=0,0,OtherFin_DATA!H130),IF($C$4="Current Exchange rate",IF(OtherFin_DATA!H130=0,0,OtherFin_DATA!H130/ECO!R22),IF($C$4="Constant Exchange rate",IF(OtherFin_DATA!H130=0,0,OtherFin_DATA!H130/ECO!R57))))</f>
        <v>744</v>
      </c>
      <c r="J138" s="74">
        <f>IF($C$4="National Currency",IF(OtherFin_DATA!I130=0,0,OtherFin_DATA!I130),IF($C$4="Current Exchange rate",IF(OtherFin_DATA!I130=0,0,OtherFin_DATA!I130/ECO!S22),IF($C$4="Constant Exchange rate",IF(OtherFin_DATA!I130=0,0,OtherFin_DATA!I130/ECO!S57))))</f>
        <v>150</v>
      </c>
      <c r="K138" s="74">
        <f>IF($C$4="National Currency",IF(OtherFin_DATA!J130=0,0,OtherFin_DATA!J130),IF($C$4="Current Exchange rate",IF(OtherFin_DATA!J130=0,0,OtherFin_DATA!J130/ECO!T22),IF($C$4="Constant Exchange rate",IF(OtherFin_DATA!J130=0,0,OtherFin_DATA!J130/ECO!T57))))</f>
        <v>626</v>
      </c>
      <c r="L138" s="74">
        <f>IF($C$4="National Currency",IF(OtherFin_DATA!K130=0,0,OtherFin_DATA!K130),IF($C$4="Current Exchange rate",IF(OtherFin_DATA!K130=0,0,OtherFin_DATA!K130/ECO!U22),IF($C$4="Constant Exchange rate",IF(OtherFin_DATA!K130=0,0,OtherFin_DATA!K130/ECO!U57))))</f>
        <v>-146</v>
      </c>
      <c r="M138" s="74">
        <f>IF($C$4="National Currency",IF(OtherFin_DATA!L130=0,0,OtherFin_DATA!L130),IF($C$4="Current Exchange rate",IF(OtherFin_DATA!L130=0,0,OtherFin_DATA!L130/ECO!V22),IF($C$4="Constant Exchange rate",IF(OtherFin_DATA!L130=0,0,OtherFin_DATA!L130/ECO!V57))))</f>
        <v>-293</v>
      </c>
      <c r="N138" s="74">
        <f>IF($C$4="National Currency",IF(OtherFin_DATA!M130=0,0,OtherFin_DATA!M130),IF($C$4="Current Exchange rate",IF(OtherFin_DATA!M130=0,0,OtherFin_DATA!M130/ECO!W22),IF($C$4="Constant Exchange rate",IF(OtherFin_DATA!M130=0,0,OtherFin_DATA!M130/ECO!W57))))</f>
        <v>-168</v>
      </c>
      <c r="O138" s="208">
        <f>IF($C$4="National Currency",IF(OtherFin_DATA!N130=0,0,OtherFin_DATA!N130),IF($C$4="Current Exchange rate",IF(OtherFin_DATA!N130=0,0,OtherFin_DATA!N130/ECO!X22),IF($C$4="Constant Exchange rate",IF(OtherFin_DATA!N130=0,0,OtherFin_DATA!N130/ECO!X57))))</f>
        <v>-168</v>
      </c>
      <c r="P138" s="210">
        <f>IF($C$4="National Currency",IF(OtherFin_DATA!O130=0,0,OtherFin_DATA!O130),IF($C$4="Current Exchange rate",IF(OtherFin_DATA!O130=0,0,OtherFin_DATA!O130/ECO!Y22),IF($C$4="Constant Exchange rate",IF(OtherFin_DATA!O130=0,0,OtherFin_DATA!O130/ECO!Y57))))</f>
        <v>0</v>
      </c>
      <c r="Q138" s="77">
        <f t="shared" si="19"/>
        <v>-1.1268251651196527E-3</v>
      </c>
      <c r="R138" s="77">
        <f t="shared" si="20"/>
        <v>0</v>
      </c>
      <c r="S138" s="77">
        <f t="shared" si="21"/>
        <v>-1.3536842105263158</v>
      </c>
    </row>
    <row r="139" spans="3:19" ht="15" x14ac:dyDescent="0.25">
      <c r="C139" s="242"/>
      <c r="D139" s="243"/>
      <c r="E139" s="72" t="s">
        <v>13</v>
      </c>
      <c r="F139" s="74">
        <f>IF($C$4="National Currency",IF(OtherFin_DATA!E131=0,0,OtherFin_DATA!E131),IF($C$4="Current Exchange rate",IF(OtherFin_DATA!E131=0,0,OtherFin_DATA!E131/ECO!O23),IF($C$4="Constant Exchange rate",IF(OtherFin_DATA!E131=0,0,OtherFin_DATA!E131/ECO!O58))))</f>
        <v>132.01880386523897</v>
      </c>
      <c r="G139" s="74">
        <f>IF($C$4="National Currency",IF(OtherFin_DATA!F131=0,0,OtherFin_DATA!F131),IF($C$4="Current Exchange rate",IF(OtherFin_DATA!F131=0,0,OtherFin_DATA!F131/ECO!P23),IF($C$4="Constant Exchange rate",IF(OtherFin_DATA!F131=0,0,OtherFin_DATA!F131/ECO!P58))))</f>
        <v>126.40376077304779</v>
      </c>
      <c r="H139" s="74">
        <f>IF($C$4="National Currency",IF(OtherFin_DATA!G131=0,0,OtherFin_DATA!G131),IF($C$4="Current Exchange rate",IF(OtherFin_DATA!G131=0,0,OtherFin_DATA!G131/ECO!Q23),IF($C$4="Constant Exchange rate",IF(OtherFin_DATA!G131=0,0,OtherFin_DATA!G131/ECO!Q58))))</f>
        <v>166.75372159832853</v>
      </c>
      <c r="I139" s="74">
        <f>IF($C$4="National Currency",IF(OtherFin_DATA!H131=0,0,OtherFin_DATA!H131),IF($C$4="Current Exchange rate",IF(OtherFin_DATA!H131=0,0,OtherFin_DATA!H131/ECO!R23),IF($C$4="Constant Exchange rate",IF(OtherFin_DATA!H131=0,0,OtherFin_DATA!H131/ECO!R58))))</f>
        <v>162.83624967354399</v>
      </c>
      <c r="J139" s="74">
        <f>IF($C$4="National Currency",IF(OtherFin_DATA!I131=0,0,OtherFin_DATA!I131),IF($C$4="Current Exchange rate",IF(OtherFin_DATA!I131=0,0,OtherFin_DATA!I131/ECO!S23),IF($C$4="Constant Exchange rate",IF(OtherFin_DATA!I131=0,0,OtherFin_DATA!I131/ECO!S58))))</f>
        <v>161.66100809610865</v>
      </c>
      <c r="K139" s="74">
        <f>IF($C$4="National Currency",IF(OtherFin_DATA!J131=0,0,OtherFin_DATA!J131),IF($C$4="Current Exchange rate",IF(OtherFin_DATA!J131=0,0,OtherFin_DATA!J131/ECO!T23),IF($C$4="Constant Exchange rate",IF(OtherFin_DATA!J131=0,0,OtherFin_DATA!J131/ECO!T58))))</f>
        <v>146.90519717942021</v>
      </c>
      <c r="L139" s="74">
        <f>IF($C$4="National Currency",IF(OtherFin_DATA!K131=0,0,OtherFin_DATA!K131),IF($C$4="Current Exchange rate",IF(OtherFin_DATA!K131=0,0,OtherFin_DATA!K131/ECO!U23),IF($C$4="Constant Exchange rate",IF(OtherFin_DATA!K131=0,0,OtherFin_DATA!K131/ECO!U58))))</f>
        <v>146.64403238443458</v>
      </c>
      <c r="M139" s="74">
        <f>IF($C$4="National Currency",IF(OtherFin_DATA!L131=0,0,OtherFin_DATA!L131),IF($C$4="Current Exchange rate",IF(OtherFin_DATA!L131=0,0,OtherFin_DATA!L131/ECO!V23),IF($C$4="Constant Exchange rate",IF(OtherFin_DATA!L131=0,0,OtherFin_DATA!L131/ECO!V58))))</f>
        <v>126.40376077304779</v>
      </c>
      <c r="N139" s="74">
        <f>IF($C$4="National Currency",IF(OtherFin_DATA!M131=0,0,OtherFin_DATA!M131),IF($C$4="Current Exchange rate",IF(OtherFin_DATA!M131=0,0,OtherFin_DATA!M131/ECO!W23),IF($C$4="Constant Exchange rate",IF(OtherFin_DATA!M131=0,0,OtherFin_DATA!M131/ECO!W58))))</f>
        <v>97.806215722120655</v>
      </c>
      <c r="O139" s="74">
        <f>IF($C$4="National Currency",IF(OtherFin_DATA!N131=0,0,OtherFin_DATA!N131),IF($C$4="Current Exchange rate",IF(OtherFin_DATA!N131=0,0,OtherFin_DATA!N131/ECO!X23),IF($C$4="Constant Exchange rate",IF(OtherFin_DATA!N131=0,0,OtherFin_DATA!N131/ECO!X58))))</f>
        <v>112.30086184382344</v>
      </c>
      <c r="P139" s="210">
        <f>IF($C$4="National Currency",IF(OtherFin_DATA!O131=0,0,OtherFin_DATA!O131),IF($C$4="Current Exchange rate",IF(OtherFin_DATA!O131=0,0,OtherFin_DATA!O131/ECO!Y23),IF($C$4="Constant Exchange rate",IF(OtherFin_DATA!O131=0,0,OtherFin_DATA!O131/ECO!Y58))))</f>
        <v>0</v>
      </c>
      <c r="Q139" s="77">
        <f t="shared" si="19"/>
        <v>7.5323474518003365E-4</v>
      </c>
      <c r="R139" s="77">
        <f t="shared" si="20"/>
        <v>0.14819759679572764</v>
      </c>
      <c r="S139" s="77">
        <f t="shared" si="21"/>
        <v>-0.14935707220573702</v>
      </c>
    </row>
    <row r="140" spans="3:19" ht="15" x14ac:dyDescent="0.25">
      <c r="C140" s="242"/>
      <c r="D140" s="243"/>
      <c r="E140" s="72" t="s">
        <v>14</v>
      </c>
      <c r="F140" s="74">
        <f>IF($C$4="National Currency",IF(OtherFin_DATA!E132=0,0,OtherFin_DATA!E132),IF($C$4="Current Exchange rate",IF(OtherFin_DATA!E132=0,0,OtherFin_DATA!E132/ECO!O24),IF($C$4="Constant Exchange rate",IF(OtherFin_DATA!E132=0,0,OtherFin_DATA!E132/ECO!O59))))</f>
        <v>185.6563351714521</v>
      </c>
      <c r="G140" s="74">
        <f>IF($C$4="National Currency",IF(OtherFin_DATA!F132=0,0,OtherFin_DATA!F132),IF($C$4="Current Exchange rate",IF(OtherFin_DATA!F132=0,0,OtherFin_DATA!F132/ECO!P24),IF($C$4="Constant Exchange rate",IF(OtherFin_DATA!F132=0,0,OtherFin_DATA!F132/ECO!P59))))</f>
        <v>176.75730493756734</v>
      </c>
      <c r="H140" s="74">
        <f>IF($C$4="National Currency",IF(OtherFin_DATA!G132=0,0,OtherFin_DATA!G132),IF($C$4="Current Exchange rate",IF(OtherFin_DATA!G132=0,0,OtherFin_DATA!G132/ECO!Q24),IF($C$4="Constant Exchange rate",IF(OtherFin_DATA!G132=0,0,OtherFin_DATA!G132/ECO!Q59))))</f>
        <v>162.31539582937185</v>
      </c>
      <c r="I140" s="74">
        <f>IF($C$4="National Currency",IF(OtherFin_DATA!H132=0,0,OtherFin_DATA!H132),IF($C$4="Current Exchange rate",IF(OtherFin_DATA!H132=0,0,OtherFin_DATA!H132/ECO!R24),IF($C$4="Constant Exchange rate",IF(OtherFin_DATA!H132=0,0,OtherFin_DATA!H132/ECO!R59))))</f>
        <v>43.858147936870125</v>
      </c>
      <c r="J140" s="100">
        <f>IF($C$4="National Currency",IF(OtherFin_DATA!I132=0,0,OtherFin_DATA!I132),IF($C$4="Current Exchange rate",IF(OtherFin_DATA!I132=0,0,OtherFin_DATA!I132/ECO!S24),IF($C$4="Constant Exchange rate",IF(OtherFin_DATA!I132=0,0,OtherFin_DATA!I132/ECO!S59))))</f>
        <v>-18.416048678455979</v>
      </c>
      <c r="K140" s="74">
        <f>IF($C$4="National Currency",IF(OtherFin_DATA!J132=0,0,OtherFin_DATA!J132),IF($C$4="Current Exchange rate",IF(OtherFin_DATA!J132=0,0,OtherFin_DATA!J132/ECO!T24),IF($C$4="Constant Exchange rate",IF(OtherFin_DATA!J132=0,0,OtherFin_DATA!J132/ECO!T59))))</f>
        <v>-53.894910312480192</v>
      </c>
      <c r="L140" s="74">
        <f>IF($C$4="National Currency",IF(OtherFin_DATA!K132=0,0,OtherFin_DATA!K132),IF($C$4="Current Exchange rate",IF(OtherFin_DATA!K132=0,0,OtherFin_DATA!K132/ECO!U24),IF($C$4="Constant Exchange rate",IF(OtherFin_DATA!K132=0,0,OtherFin_DATA!K132/ECO!U59))))</f>
        <v>-42.355961209355385</v>
      </c>
      <c r="M140" s="74">
        <f>IF($C$4="National Currency",IF(OtherFin_DATA!L132=0,0,OtherFin_DATA!L132),IF($C$4="Current Exchange rate",IF(OtherFin_DATA!L132=0,0,OtherFin_DATA!L132/ECO!V24),IF($C$4="Constant Exchange rate",IF(OtherFin_DATA!L132=0,0,OtherFin_DATA!L132/ECO!V59))))</f>
        <v>-77.162958737402548</v>
      </c>
      <c r="N140" s="74">
        <f>IF($C$4="National Currency",IF(OtherFin_DATA!M132=0,0,OtherFin_DATA!M132),IF($C$4="Current Exchange rate",IF(OtherFin_DATA!M132=0,0,OtherFin_DATA!M132/ECO!W24),IF($C$4="Constant Exchange rate",IF(OtherFin_DATA!M132=0,0,OtherFin_DATA!M132/ECO!W59))))</f>
        <v>-107.23521582049818</v>
      </c>
      <c r="O140" s="74">
        <f>IF($C$4="National Currency",IF(OtherFin_DATA!N132=0,0,OtherFin_DATA!N132),IF($C$4="Current Exchange rate",IF(OtherFin_DATA!N132=0,0,OtherFin_DATA!N132/ECO!X24),IF($C$4="Constant Exchange rate",IF(OtherFin_DATA!N132=0,0,OtherFin_DATA!N132/ECO!X59))))</f>
        <v>-19.011852696963935</v>
      </c>
      <c r="P140" s="210">
        <f>IF($C$4="National Currency",IF(OtherFin_DATA!O132=0,0,OtherFin_DATA!O132),IF($C$4="Current Exchange rate",IF(OtherFin_DATA!O132=0,0,OtherFin_DATA!O132/ECO!Y24),IF($C$4="Constant Exchange rate",IF(OtherFin_DATA!O132=0,0,OtherFin_DATA!O132/ECO!Y59))))</f>
        <v>0</v>
      </c>
      <c r="Q140" s="77">
        <f t="shared" si="19"/>
        <v>-1.2751805984813632E-4</v>
      </c>
      <c r="R140" s="77">
        <f t="shared" si="20"/>
        <v>-0.82270886898956763</v>
      </c>
      <c r="S140" s="77">
        <f t="shared" si="21"/>
        <v>-1.102403468642245</v>
      </c>
    </row>
    <row r="141" spans="3:19" ht="15" x14ac:dyDescent="0.25">
      <c r="C141" s="242"/>
      <c r="D141" s="243"/>
      <c r="E141" s="72" t="s">
        <v>15</v>
      </c>
      <c r="F141" s="74">
        <f>IF($C$4="National Currency",IF(OtherFin_DATA!E133=0,0,OtherFin_DATA!E133),IF($C$4="Current Exchange rate",IF(OtherFin_DATA!E133=0,0,OtherFin_DATA!E133/ECO!O25),IF($C$4="Constant Exchange rate",IF(OtherFin_DATA!E133=0,0,OtherFin_DATA!E133/ECO!O60))))</f>
        <v>0</v>
      </c>
      <c r="G141" s="74">
        <f>IF($C$4="National Currency",IF(OtherFin_DATA!F133=0,0,OtherFin_DATA!F133),IF($C$4="Current Exchange rate",IF(OtherFin_DATA!F133=0,0,OtherFin_DATA!F133/ECO!P25),IF($C$4="Constant Exchange rate",IF(OtherFin_DATA!F133=0,0,OtherFin_DATA!F133/ECO!P60))))</f>
        <v>0</v>
      </c>
      <c r="H141" s="74">
        <f>IF($C$4="National Currency",IF(OtherFin_DATA!G133=0,0,OtherFin_DATA!G133),IF($C$4="Current Exchange rate",IF(OtherFin_DATA!G133=0,0,OtherFin_DATA!G133/ECO!Q25),IF($C$4="Constant Exchange rate",IF(OtherFin_DATA!G133=0,0,OtherFin_DATA!G133/ECO!Q60))))</f>
        <v>0</v>
      </c>
      <c r="I141" s="74">
        <f>IF($C$4="National Currency",IF(OtherFin_DATA!H133=0,0,OtherFin_DATA!H133),IF($C$4="Current Exchange rate",IF(OtherFin_DATA!H133=0,0,OtherFin_DATA!H133/ECO!R25),IF($C$4="Constant Exchange rate",IF(OtherFin_DATA!H133=0,0,OtherFin_DATA!H133/ECO!R60))))</f>
        <v>0</v>
      </c>
      <c r="J141" s="74">
        <f>IF($C$4="National Currency",IF(OtherFin_DATA!I133=0,0,OtherFin_DATA!I133),IF($C$4="Current Exchange rate",IF(OtherFin_DATA!I133=0,0,OtherFin_DATA!I133/ECO!S25),IF($C$4="Constant Exchange rate",IF(OtherFin_DATA!I133=0,0,OtherFin_DATA!I133/ECO!S60))))</f>
        <v>0</v>
      </c>
      <c r="K141" s="74">
        <f>IF($C$4="National Currency",IF(OtherFin_DATA!J133=0,0,OtherFin_DATA!J133),IF($C$4="Current Exchange rate",IF(OtherFin_DATA!J133=0,0,OtherFin_DATA!J133/ECO!T25),IF($C$4="Constant Exchange rate",IF(OtherFin_DATA!J133=0,0,OtherFin_DATA!J133/ECO!T60))))</f>
        <v>0</v>
      </c>
      <c r="L141" s="74">
        <f>IF($C$4="National Currency",IF(OtherFin_DATA!K133=0,0,OtherFin_DATA!K133),IF($C$4="Current Exchange rate",IF(OtherFin_DATA!K133=0,0,OtherFin_DATA!K133/ECO!U25),IF($C$4="Constant Exchange rate",IF(OtherFin_DATA!K133=0,0,OtherFin_DATA!K133/ECO!U60))))</f>
        <v>0</v>
      </c>
      <c r="M141" s="74">
        <f>IF($C$4="National Currency",IF(OtherFin_DATA!L133=0,0,OtherFin_DATA!L133),IF($C$4="Current Exchange rate",IF(OtherFin_DATA!L133=0,0,OtherFin_DATA!L133/ECO!V25),IF($C$4="Constant Exchange rate",IF(OtherFin_DATA!L133=0,0,OtherFin_DATA!L133/ECO!V60))))</f>
        <v>0</v>
      </c>
      <c r="N141" s="74">
        <f>IF($C$4="National Currency",IF(OtherFin_DATA!M133=0,0,OtherFin_DATA!M133),IF($C$4="Current Exchange rate",IF(OtherFin_DATA!M133=0,0,OtherFin_DATA!M133/ECO!W25),IF($C$4="Constant Exchange rate",IF(OtherFin_DATA!M133=0,0,OtherFin_DATA!M133/ECO!W60))))</f>
        <v>0</v>
      </c>
      <c r="O141" s="74">
        <f>IF($C$4="National Currency",IF(OtherFin_DATA!N133=0,0,OtherFin_DATA!N133),IF($C$4="Current Exchange rate",IF(OtherFin_DATA!N133=0,0,OtherFin_DATA!N133/ECO!X25),IF($C$4="Constant Exchange rate",IF(OtherFin_DATA!N133=0,0,OtherFin_DATA!N133/ECO!X60))))</f>
        <v>0</v>
      </c>
      <c r="P141" s="210">
        <f>IF($C$4="National Currency",IF(OtherFin_DATA!O133=0,0,OtherFin_DATA!O133),IF($C$4="Current Exchange rate",IF(OtherFin_DATA!O133=0,0,OtherFin_DATA!O133/ECO!Y25),IF($C$4="Constant Exchange rate",IF(OtherFin_DATA!O133=0,0,OtherFin_DATA!O133/ECO!Y60))))</f>
        <v>0</v>
      </c>
      <c r="Q141" s="77">
        <f t="shared" si="19"/>
        <v>0</v>
      </c>
      <c r="R141" s="77" t="str">
        <f t="shared" si="20"/>
        <v>-</v>
      </c>
      <c r="S141" s="77" t="str">
        <f t="shared" si="21"/>
        <v>-</v>
      </c>
    </row>
    <row r="142" spans="3:19" ht="15" x14ac:dyDescent="0.25">
      <c r="C142" s="242"/>
      <c r="D142" s="243"/>
      <c r="E142" s="72" t="s">
        <v>16</v>
      </c>
      <c r="F142" s="74">
        <f>IF($C$4="National Currency",IF(OtherFin_DATA!E134=0,0,OtherFin_DATA!E134),IF($C$4="Current Exchange rate",IF(OtherFin_DATA!E134=0,0,OtherFin_DATA!E134/ECO!O26),IF($C$4="Constant Exchange rate",IF(OtherFin_DATA!E134=0,0,OtherFin_DATA!E134/ECO!O61))))</f>
        <v>0</v>
      </c>
      <c r="G142" s="74">
        <f>IF($C$4="National Currency",IF(OtherFin_DATA!F134=0,0,OtherFin_DATA!F134),IF($C$4="Current Exchange rate",IF(OtherFin_DATA!F134=0,0,OtherFin_DATA!F134/ECO!P26),IF($C$4="Constant Exchange rate",IF(OtherFin_DATA!F134=0,0,OtherFin_DATA!F134/ECO!P61))))</f>
        <v>0</v>
      </c>
      <c r="H142" s="74">
        <f>IF($C$4="National Currency",IF(OtherFin_DATA!G134=0,0,OtherFin_DATA!G134),IF($C$4="Current Exchange rate",IF(OtherFin_DATA!G134=0,0,OtherFin_DATA!G134/ECO!Q26),IF($C$4="Constant Exchange rate",IF(OtherFin_DATA!G134=0,0,OtherFin_DATA!G134/ECO!Q61))))</f>
        <v>0</v>
      </c>
      <c r="I142" s="74">
        <f>IF($C$4="National Currency",IF(OtherFin_DATA!H134=0,0,OtherFin_DATA!H134),IF($C$4="Current Exchange rate",IF(OtherFin_DATA!H134=0,0,OtherFin_DATA!H134/ECO!R26),IF($C$4="Constant Exchange rate",IF(OtherFin_DATA!H134=0,0,OtherFin_DATA!H134/ECO!R61))))</f>
        <v>0.40238836967808927</v>
      </c>
      <c r="J142" s="101">
        <f>IF($C$4="National Currency",IF(OtherFin_DATA!I134=0,0,OtherFin_DATA!I134),IF($C$4="Current Exchange rate",IF(OtherFin_DATA!I134=0,0,OtherFin_DATA!I134/ECO!S26),IF($C$4="Constant Exchange rate",IF(OtherFin_DATA!I134=0,0,OtherFin_DATA!I134/ECO!S61))))</f>
        <v>-1.9989615784008306</v>
      </c>
      <c r="K142" s="100">
        <f>IF($C$4="National Currency",IF(OtherFin_DATA!J134=0,0,OtherFin_DATA!J134),IF($C$4="Current Exchange rate",IF(OtherFin_DATA!J134=0,0,OtherFin_DATA!J134/ECO!T26),IF($C$4="Constant Exchange rate",IF(OtherFin_DATA!J134=0,0,OtherFin_DATA!J134/ECO!T61))))</f>
        <v>-1.1617341640706125</v>
      </c>
      <c r="L142" s="100">
        <f>IF($C$4="National Currency",IF(OtherFin_DATA!K134=0,0,OtherFin_DATA!K134),IF($C$4="Current Exchange rate",IF(OtherFin_DATA!K134=0,0,OtherFin_DATA!K134/ECO!U26),IF($C$4="Constant Exchange rate",IF(OtherFin_DATA!K134=0,0,OtherFin_DATA!K134/ECO!U61))))</f>
        <v>-1.1357736240913809</v>
      </c>
      <c r="M142" s="100">
        <f>IF($C$4="National Currency",IF(OtherFin_DATA!L134=0,0,OtherFin_DATA!L134),IF($C$4="Current Exchange rate",IF(OtherFin_DATA!L134=0,0,OtherFin_DATA!L134/ECO!V26),IF($C$4="Constant Exchange rate",IF(OtherFin_DATA!L134=0,0,OtherFin_DATA!L134/ECO!V61))))</f>
        <v>-1.5186915887850465</v>
      </c>
      <c r="N142" s="74">
        <f>IF($C$4="National Currency",IF(OtherFin_DATA!M134=0,0,OtherFin_DATA!M134),IF($C$4="Current Exchange rate",IF(OtherFin_DATA!M134=0,0,OtherFin_DATA!M134/ECO!W26),IF($C$4="Constant Exchange rate",IF(OtherFin_DATA!M134=0,0,OtherFin_DATA!M134/ECO!W61))))</f>
        <v>0.70742471443406019</v>
      </c>
      <c r="O142" s="74">
        <f>IF($C$4="National Currency",IF(OtherFin_DATA!N134=0,0,OtherFin_DATA!N134),IF($C$4="Current Exchange rate",IF(OtherFin_DATA!N134=0,0,OtherFin_DATA!N134/ECO!X26),IF($C$4="Constant Exchange rate",IF(OtherFin_DATA!N134=0,0,OtherFin_DATA!N134/ECO!X61))))</f>
        <v>0</v>
      </c>
      <c r="P142" s="210">
        <f>IF($C$4="National Currency",IF(OtherFin_DATA!O134=0,0,OtherFin_DATA!O134),IF($C$4="Current Exchange rate",IF(OtherFin_DATA!O134=0,0,OtherFin_DATA!O134/ECO!Y26),IF($C$4="Constant Exchange rate",IF(OtherFin_DATA!O134=0,0,OtherFin_DATA!O134/ECO!Y61))))</f>
        <v>0</v>
      </c>
      <c r="Q142" s="77">
        <f t="shared" si="19"/>
        <v>0</v>
      </c>
      <c r="R142" s="77" t="str">
        <f t="shared" si="20"/>
        <v>-</v>
      </c>
      <c r="S142" s="77" t="str">
        <f t="shared" si="21"/>
        <v>-</v>
      </c>
    </row>
    <row r="143" spans="3:19" ht="15" x14ac:dyDescent="0.25">
      <c r="C143" s="242"/>
      <c r="D143" s="243"/>
      <c r="E143" s="72" t="s">
        <v>17</v>
      </c>
      <c r="F143" s="74">
        <f>IF($C$4="National Currency",IF(OtherFin_DATA!E135=0,0,OtherFin_DATA!E135),IF($C$4="Current Exchange rate",IF(OtherFin_DATA!E135=0,0,OtherFin_DATA!E135/ECO!O27),IF($C$4="Constant Exchange rate",IF(OtherFin_DATA!E135=0,0,OtherFin_DATA!E135/ECO!O62))))</f>
        <v>39666</v>
      </c>
      <c r="G143" s="74">
        <f>IF($C$4="National Currency",IF(OtherFin_DATA!F135=0,0,OtherFin_DATA!F135),IF($C$4="Current Exchange rate",IF(OtherFin_DATA!F135=0,0,OtherFin_DATA!F135/ECO!P27),IF($C$4="Constant Exchange rate",IF(OtherFin_DATA!F135=0,0,OtherFin_DATA!F135/ECO!P62))))</f>
        <v>41196</v>
      </c>
      <c r="H143" s="74">
        <f>IF($C$4="National Currency",IF(OtherFin_DATA!G135=0,0,OtherFin_DATA!G135),IF($C$4="Current Exchange rate",IF(OtherFin_DATA!G135=0,0,OtherFin_DATA!G135/ECO!Q27),IF($C$4="Constant Exchange rate",IF(OtherFin_DATA!G135=0,0,OtherFin_DATA!G135/ECO!Q62))))</f>
        <v>18303</v>
      </c>
      <c r="I143" s="74">
        <f>IF($C$4="National Currency",IF(OtherFin_DATA!H135=0,0,OtherFin_DATA!H135),IF($C$4="Current Exchange rate",IF(OtherFin_DATA!H135=0,0,OtherFin_DATA!H135/ECO!R27),IF($C$4="Constant Exchange rate",IF(OtherFin_DATA!H135=0,0,OtherFin_DATA!H135/ECO!R62))))</f>
        <v>-10245</v>
      </c>
      <c r="J143" s="98">
        <f>IF($C$4="National Currency",IF(OtherFin_DATA!I135=0,0,OtherFin_DATA!I135),IF($C$4="Current Exchange rate",IF(OtherFin_DATA!I135=0,0,OtherFin_DATA!I135/ECO!S27),IF($C$4="Constant Exchange rate",IF(OtherFin_DATA!I135=0,0,OtherFin_DATA!I135/ECO!S62))))</f>
        <v>-22636</v>
      </c>
      <c r="K143" s="74">
        <f>IF($C$4="National Currency",IF(OtherFin_DATA!J135=0,0,OtherFin_DATA!J135),IF($C$4="Current Exchange rate",IF(OtherFin_DATA!J135=0,0,OtherFin_DATA!J135/ECO!T27),IF($C$4="Constant Exchange rate",IF(OtherFin_DATA!J135=0,0,OtherFin_DATA!J135/ECO!T62))))</f>
        <v>41114</v>
      </c>
      <c r="L143" s="74">
        <f>IF($C$4="National Currency",IF(OtherFin_DATA!K135=0,0,OtherFin_DATA!K135),IF($C$4="Current Exchange rate",IF(OtherFin_DATA!K135=0,0,OtherFin_DATA!K135/ECO!U27),IF($C$4="Constant Exchange rate",IF(OtherFin_DATA!K135=0,0,OtherFin_DATA!K135/ECO!U62))))</f>
        <v>32184</v>
      </c>
      <c r="M143" s="74">
        <f>IF($C$4="National Currency",IF(OtherFin_DATA!L135=0,0,OtherFin_DATA!L135),IF($C$4="Current Exchange rate",IF(OtherFin_DATA!L135=0,0,OtherFin_DATA!L135/ECO!V27),IF($C$4="Constant Exchange rate",IF(OtherFin_DATA!L135=0,0,OtherFin_DATA!L135/ECO!V62))))</f>
        <v>2547</v>
      </c>
      <c r="N143" s="74">
        <f>IF($C$4="National Currency",IF(OtherFin_DATA!M135=0,0,OtherFin_DATA!M135),IF($C$4="Current Exchange rate",IF(OtherFin_DATA!M135=0,0,OtherFin_DATA!M135/ECO!W27),IF($C$4="Constant Exchange rate",IF(OtherFin_DATA!M135=0,0,OtherFin_DATA!M135/ECO!W62))))</f>
        <v>10013</v>
      </c>
      <c r="O143" s="74">
        <f>IF($C$4="National Currency",IF(OtherFin_DATA!N135=0,0,OtherFin_DATA!N135),IF($C$4="Current Exchange rate",IF(OtherFin_DATA!N135=0,0,OtherFin_DATA!N135/ECO!X27),IF($C$4="Constant Exchange rate",IF(OtherFin_DATA!N135=0,0,OtherFin_DATA!N135/ECO!X62))))</f>
        <v>29928</v>
      </c>
      <c r="P143" s="210">
        <f>IF($C$4="National Currency",IF(OtherFin_DATA!O135=0,0,OtherFin_DATA!O135),IF($C$4="Current Exchange rate",IF(OtherFin_DATA!O135=0,0,OtherFin_DATA!O135/ECO!Y27),IF($C$4="Constant Exchange rate",IF(OtherFin_DATA!O135=0,0,OtherFin_DATA!O135/ECO!Y62))))</f>
        <v>59967</v>
      </c>
      <c r="Q143" s="77">
        <f t="shared" si="19"/>
        <v>0.2007358544148867</v>
      </c>
      <c r="R143" s="77">
        <f t="shared" si="20"/>
        <v>1.988914411265355</v>
      </c>
      <c r="S143" s="77">
        <f t="shared" si="21"/>
        <v>-0.24549992436847679</v>
      </c>
    </row>
    <row r="144" spans="3:19" ht="15" x14ac:dyDescent="0.25">
      <c r="C144" s="242"/>
      <c r="D144" s="243"/>
      <c r="E144" s="72" t="s">
        <v>18</v>
      </c>
      <c r="F144" s="74">
        <f>IF($C$4="National Currency",IF(OtherFin_DATA!E136=0,0,OtherFin_DATA!E136),IF($C$4="Current Exchange rate",IF(OtherFin_DATA!E136=0,0,OtherFin_DATA!E136/ECO!O28),IF($C$4="Constant Exchange rate",IF(OtherFin_DATA!E136=0,0,OtherFin_DATA!E136/ECO!O63))))</f>
        <v>0</v>
      </c>
      <c r="G144" s="74">
        <f>IF($C$4="National Currency",IF(OtherFin_DATA!F136=0,0,OtherFin_DATA!F136),IF($C$4="Current Exchange rate",IF(OtherFin_DATA!F136=0,0,OtherFin_DATA!F136/ECO!P28),IF($C$4="Constant Exchange rate",IF(OtherFin_DATA!F136=0,0,OtherFin_DATA!F136/ECO!P63))))</f>
        <v>0</v>
      </c>
      <c r="H144" s="74">
        <f>IF($C$4="National Currency",IF(OtherFin_DATA!G136=0,0,OtherFin_DATA!G136),IF($C$4="Current Exchange rate",IF(OtherFin_DATA!G136=0,0,OtherFin_DATA!G136/ECO!Q28),IF($C$4="Constant Exchange rate",IF(OtherFin_DATA!G136=0,0,OtherFin_DATA!G136/ECO!Q63))))</f>
        <v>0</v>
      </c>
      <c r="I144" s="74">
        <f>IF($C$4="National Currency",IF(OtherFin_DATA!H136=0,0,OtherFin_DATA!H136),IF($C$4="Current Exchange rate",IF(OtherFin_DATA!H136=0,0,OtherFin_DATA!H136/ECO!R28),IF($C$4="Constant Exchange rate",IF(OtherFin_DATA!H136=0,0,OtherFin_DATA!H136/ECO!R63))))</f>
        <v>0</v>
      </c>
      <c r="J144" s="74">
        <f>IF($C$4="National Currency",IF(OtherFin_DATA!I136=0,0,OtherFin_DATA!I136),IF($C$4="Current Exchange rate",IF(OtherFin_DATA!I136=0,0,OtherFin_DATA!I136/ECO!S28),IF($C$4="Constant Exchange rate",IF(OtherFin_DATA!I136=0,0,OtherFin_DATA!I136/ECO!S63))))</f>
        <v>0</v>
      </c>
      <c r="K144" s="74">
        <f>IF($C$4="National Currency",IF(OtherFin_DATA!J136=0,0,OtherFin_DATA!J136),IF($C$4="Current Exchange rate",IF(OtherFin_DATA!J136=0,0,OtherFin_DATA!J136/ECO!T28),IF($C$4="Constant Exchange rate",IF(OtherFin_DATA!J136=0,0,OtherFin_DATA!J136/ECO!T63))))</f>
        <v>0</v>
      </c>
      <c r="L144" s="74">
        <f>IF($C$4="National Currency",IF(OtherFin_DATA!K136=0,0,OtherFin_DATA!K136),IF($C$4="Current Exchange rate",IF(OtherFin_DATA!K136=0,0,OtherFin_DATA!K136/ECO!U28),IF($C$4="Constant Exchange rate",IF(OtherFin_DATA!K136=0,0,OtherFin_DATA!K136/ECO!U63))))</f>
        <v>0</v>
      </c>
      <c r="M144" s="74">
        <f>IF($C$4="National Currency",IF(OtherFin_DATA!L136=0,0,OtherFin_DATA!L136),IF($C$4="Current Exchange rate",IF(OtherFin_DATA!L136=0,0,OtherFin_DATA!L136/ECO!V28),IF($C$4="Constant Exchange rate",IF(OtherFin_DATA!L136=0,0,OtherFin_DATA!L136/ECO!V63))))</f>
        <v>0</v>
      </c>
      <c r="N144" s="74">
        <f>IF($C$4="National Currency",IF(OtherFin_DATA!M136=0,0,OtherFin_DATA!M136),IF($C$4="Current Exchange rate",IF(OtherFin_DATA!M136=0,0,OtherFin_DATA!M136/ECO!W28),IF($C$4="Constant Exchange rate",IF(OtherFin_DATA!M136=0,0,OtherFin_DATA!M136/ECO!W63))))</f>
        <v>0</v>
      </c>
      <c r="O144" s="74">
        <f>IF($C$4="National Currency",IF(OtherFin_DATA!N136=0,0,OtherFin_DATA!N136),IF($C$4="Current Exchange rate",IF(OtherFin_DATA!N136=0,0,OtherFin_DATA!N136/ECO!X28),IF($C$4="Constant Exchange rate",IF(OtherFin_DATA!N136=0,0,OtherFin_DATA!N136/ECO!X63))))</f>
        <v>0</v>
      </c>
      <c r="P144" s="210">
        <f>IF($C$4="National Currency",IF(OtherFin_DATA!O136=0,0,OtherFin_DATA!O136),IF($C$4="Current Exchange rate",IF(OtherFin_DATA!O136=0,0,OtherFin_DATA!O136/ECO!Y28),IF($C$4="Constant Exchange rate",IF(OtherFin_DATA!O136=0,0,OtherFin_DATA!O136/ECO!Y63))))</f>
        <v>0</v>
      </c>
      <c r="Q144" s="77">
        <f t="shared" si="19"/>
        <v>0</v>
      </c>
      <c r="R144" s="77" t="str">
        <f t="shared" si="20"/>
        <v>-</v>
      </c>
      <c r="S144" s="77" t="str">
        <f t="shared" si="21"/>
        <v>-</v>
      </c>
    </row>
    <row r="145" spans="3:19" ht="15" x14ac:dyDescent="0.25">
      <c r="C145" s="242"/>
      <c r="D145" s="243"/>
      <c r="E145" s="72" t="s">
        <v>19</v>
      </c>
      <c r="F145" s="74">
        <f>IF($C$4="National Currency",IF(OtherFin_DATA!E137=0,0,OtherFin_DATA!E137),IF($C$4="Current Exchange rate",IF(OtherFin_DATA!E137=0,0,OtherFin_DATA!E137/ECO!O29),IF($C$4="Constant Exchange rate",IF(OtherFin_DATA!E137=0,0,OtherFin_DATA!E137/ECO!O64))))</f>
        <v>0</v>
      </c>
      <c r="G145" s="74">
        <f>IF($C$4="National Currency",IF(OtherFin_DATA!F137=0,0,OtherFin_DATA!F137),IF($C$4="Current Exchange rate",IF(OtherFin_DATA!F137=0,0,OtherFin_DATA!F137/ECO!P29),IF($C$4="Constant Exchange rate",IF(OtherFin_DATA!F137=0,0,OtherFin_DATA!F137/ECO!P64))))</f>
        <v>0</v>
      </c>
      <c r="H145" s="74">
        <f>IF($C$4="National Currency",IF(OtherFin_DATA!G137=0,0,OtherFin_DATA!G137),IF($C$4="Current Exchange rate",IF(OtherFin_DATA!G137=0,0,OtherFin_DATA!G137/ECO!Q29),IF($C$4="Constant Exchange rate",IF(OtherFin_DATA!G137=0,0,OtherFin_DATA!G137/ECO!Q64))))</f>
        <v>0</v>
      </c>
      <c r="I145" s="74">
        <f>IF($C$4="National Currency",IF(OtherFin_DATA!H137=0,0,OtherFin_DATA!H137),IF($C$4="Current Exchange rate",IF(OtherFin_DATA!H137=0,0,OtherFin_DATA!H137/ECO!R29),IF($C$4="Constant Exchange rate",IF(OtherFin_DATA!H137=0,0,OtherFin_DATA!H137/ECO!R64))))</f>
        <v>0</v>
      </c>
      <c r="J145" s="74">
        <f>IF($C$4="National Currency",IF(OtherFin_DATA!I137=0,0,OtherFin_DATA!I137),IF($C$4="Current Exchange rate",IF(OtherFin_DATA!I137=0,0,OtherFin_DATA!I137/ECO!S29),IF($C$4="Constant Exchange rate",IF(OtherFin_DATA!I137=0,0,OtherFin_DATA!I137/ECO!S64))))</f>
        <v>0</v>
      </c>
      <c r="K145" s="74">
        <f>IF($C$4="National Currency",IF(OtherFin_DATA!J137=0,0,OtherFin_DATA!J137),IF($C$4="Current Exchange rate",IF(OtherFin_DATA!J137=0,0,OtherFin_DATA!J137/ECO!T29),IF($C$4="Constant Exchange rate",IF(OtherFin_DATA!J137=0,0,OtherFin_DATA!J137/ECO!T64))))</f>
        <v>0</v>
      </c>
      <c r="L145" s="74">
        <f>IF($C$4="National Currency",IF(OtherFin_DATA!K137=0,0,OtherFin_DATA!K137),IF($C$4="Current Exchange rate",IF(OtherFin_DATA!K137=0,0,OtherFin_DATA!K137/ECO!U29),IF($C$4="Constant Exchange rate",IF(OtherFin_DATA!K137=0,0,OtherFin_DATA!K137/ECO!U64))))</f>
        <v>0</v>
      </c>
      <c r="M145" s="74">
        <f>IF($C$4="National Currency",IF(OtherFin_DATA!L137=0,0,OtherFin_DATA!L137),IF($C$4="Current Exchange rate",IF(OtherFin_DATA!L137=0,0,OtherFin_DATA!L137/ECO!V29),IF($C$4="Constant Exchange rate",IF(OtherFin_DATA!L137=0,0,OtherFin_DATA!L137/ECO!V64))))</f>
        <v>0</v>
      </c>
      <c r="N145" s="74">
        <f>IF($C$4="National Currency",IF(OtherFin_DATA!M137=0,0,OtherFin_DATA!M137),IF($C$4="Current Exchange rate",IF(OtherFin_DATA!M137=0,0,OtherFin_DATA!M137/ECO!W29),IF($C$4="Constant Exchange rate",IF(OtherFin_DATA!M137=0,0,OtherFin_DATA!M137/ECO!W64))))</f>
        <v>0</v>
      </c>
      <c r="O145" s="74">
        <f>IF($C$4="National Currency",IF(OtherFin_DATA!N137=0,0,OtherFin_DATA!N137),IF($C$4="Current Exchange rate",IF(OtherFin_DATA!N137=0,0,OtherFin_DATA!N137/ECO!X29),IF($C$4="Constant Exchange rate",IF(OtherFin_DATA!N137=0,0,OtherFin_DATA!N137/ECO!X64))))</f>
        <v>0</v>
      </c>
      <c r="P145" s="210">
        <f>IF($C$4="National Currency",IF(OtherFin_DATA!O137=0,0,OtherFin_DATA!O137),IF($C$4="Current Exchange rate",IF(OtherFin_DATA!O137=0,0,OtherFin_DATA!O137/ECO!Y29),IF($C$4="Constant Exchange rate",IF(OtherFin_DATA!O137=0,0,OtherFin_DATA!O137/ECO!Y64))))</f>
        <v>0</v>
      </c>
      <c r="Q145" s="77">
        <f t="shared" si="19"/>
        <v>0</v>
      </c>
      <c r="R145" s="77" t="str">
        <f t="shared" si="20"/>
        <v>-</v>
      </c>
      <c r="S145" s="77" t="str">
        <f t="shared" si="21"/>
        <v>-</v>
      </c>
    </row>
    <row r="146" spans="3:19" ht="15" x14ac:dyDescent="0.25">
      <c r="C146" s="242"/>
      <c r="D146" s="243"/>
      <c r="E146" s="72" t="s">
        <v>20</v>
      </c>
      <c r="F146" s="100">
        <f>IF($C$4="National Currency",IF(OtherFin_DATA!E138=0,0,OtherFin_DATA!E138),IF($C$4="Current Exchange rate",IF(OtherFin_DATA!E138=0,0,OtherFin_DATA!E138/ECO!O30),IF($C$4="Constant Exchange rate",IF(OtherFin_DATA!E138=0,0,OtherFin_DATA!E138/ECO!O65))))</f>
        <v>-0.52646556630620378</v>
      </c>
      <c r="G146" s="74">
        <f>IF($C$4="National Currency",IF(OtherFin_DATA!F138=0,0,OtherFin_DATA!F138),IF($C$4="Current Exchange rate",IF(OtherFin_DATA!F138=0,0,OtherFin_DATA!F138/ECO!P30),IF($C$4="Constant Exchange rate",IF(OtherFin_DATA!F138=0,0,OtherFin_DATA!F138/ECO!P65))))</f>
        <v>0.34149117814456459</v>
      </c>
      <c r="H146" s="74">
        <f>IF($C$4="National Currency",IF(OtherFin_DATA!G138=0,0,OtherFin_DATA!G138),IF($C$4="Current Exchange rate",IF(OtherFin_DATA!G138=0,0,OtherFin_DATA!G138/ECO!Q30),IF($C$4="Constant Exchange rate",IF(OtherFin_DATA!G138=0,0,OtherFin_DATA!G138/ECO!Q65))))</f>
        <v>0.21343198634035287</v>
      </c>
      <c r="I146" s="74">
        <f>IF($C$4="National Currency",IF(OtherFin_DATA!H138=0,0,OtherFin_DATA!H138),IF($C$4="Current Exchange rate",IF(OtherFin_DATA!H138=0,0,OtherFin_DATA!H138/ECO!R30),IF($C$4="Constant Exchange rate",IF(OtherFin_DATA!H138=0,0,OtherFin_DATA!H138/ECO!R65))))</f>
        <v>1.6932270916334662</v>
      </c>
      <c r="J146" s="74">
        <f>IF($C$4="National Currency",IF(OtherFin_DATA!I138=0,0,OtherFin_DATA!I138),IF($C$4="Current Exchange rate",IF(OtherFin_DATA!I138=0,0,OtherFin_DATA!I138/ECO!S30),IF($C$4="Constant Exchange rate",IF(OtherFin_DATA!I138=0,0,OtherFin_DATA!I138/ECO!S65))))</f>
        <v>0.6972111553784861</v>
      </c>
      <c r="K146" s="101">
        <f>IF($C$4="National Currency",IF(OtherFin_DATA!J138=0,0,OtherFin_DATA!J138),IF($C$4="Current Exchange rate",IF(OtherFin_DATA!J138=0,0,OtherFin_DATA!J138/ECO!T30),IF($C$4="Constant Exchange rate",IF(OtherFin_DATA!J138=0,0,OtherFin_DATA!J138/ECO!T65))))</f>
        <v>-2.2481502561183837</v>
      </c>
      <c r="L146" s="99">
        <f>IF($C$4="National Currency",IF(OtherFin_DATA!K138=0,0,OtherFin_DATA!K138),IF($C$4="Current Exchange rate",IF(OtherFin_DATA!K138=0,0,OtherFin_DATA!K138/ECO!U30),IF($C$4="Constant Exchange rate",IF(OtherFin_DATA!K138=0,0,OtherFin_DATA!K138/ECO!U65))))</f>
        <v>-5.6915196357427436E-2</v>
      </c>
      <c r="M146" s="74">
        <f>IF($C$4="National Currency",IF(OtherFin_DATA!L138=0,0,OtherFin_DATA!L138),IF($C$4="Current Exchange rate",IF(OtherFin_DATA!L138=0,0,OtherFin_DATA!L138/ECO!V30),IF($C$4="Constant Exchange rate",IF(OtherFin_DATA!L138=0,0,OtherFin_DATA!L138/ECO!V65))))</f>
        <v>0</v>
      </c>
      <c r="N146" s="74">
        <f>IF($C$4="National Currency",IF(OtherFin_DATA!M138=0,0,OtherFin_DATA!M138),IF($C$4="Current Exchange rate",IF(OtherFin_DATA!M138=0,0,OtherFin_DATA!M138/ECO!W30),IF($C$4="Constant Exchange rate",IF(OtherFin_DATA!M138=0,0,OtherFin_DATA!M138/ECO!W65))))</f>
        <v>0</v>
      </c>
      <c r="O146" s="74">
        <f>IF($C$4="National Currency",IF(OtherFin_DATA!N138=0,0,OtherFin_DATA!N138),IF($C$4="Current Exchange rate",IF(OtherFin_DATA!N138=0,0,OtherFin_DATA!N138/ECO!X30),IF($C$4="Constant Exchange rate",IF(OtherFin_DATA!N138=0,0,OtherFin_DATA!N138/ECO!X65))))</f>
        <v>1.4228799089356859E-2</v>
      </c>
      <c r="P146" s="210">
        <f>IF($C$4="National Currency",IF(OtherFin_DATA!O138=0,0,OtherFin_DATA!O138),IF($C$4="Current Exchange rate",IF(OtherFin_DATA!O138=0,0,OtherFin_DATA!O138/ECO!Y30),IF($C$4="Constant Exchange rate",IF(OtherFin_DATA!O138=0,0,OtherFin_DATA!O138/ECO!Y65))))</f>
        <v>0</v>
      </c>
      <c r="Q146" s="77">
        <f t="shared" si="19"/>
        <v>9.5436719543564927E-8</v>
      </c>
      <c r="R146" s="77" t="str">
        <f t="shared" si="20"/>
        <v>-</v>
      </c>
      <c r="S146" s="77">
        <f t="shared" si="21"/>
        <v>-1.027027027027027</v>
      </c>
    </row>
    <row r="147" spans="3:19" ht="15" x14ac:dyDescent="0.25">
      <c r="C147" s="242"/>
      <c r="D147" s="243"/>
      <c r="E147" s="72" t="s">
        <v>21</v>
      </c>
      <c r="F147" s="74">
        <f>IF($C$4="National Currency",IF(OtherFin_DATA!E139=0,0,OtherFin_DATA!E139),IF($C$4="Current Exchange rate",IF(OtherFin_DATA!E139=0,0,OtherFin_DATA!E139/ECO!O31),IF($C$4="Constant Exchange rate",IF(OtherFin_DATA!E139=0,0,OtherFin_DATA!E139/ECO!O66))))</f>
        <v>334.12532028884226</v>
      </c>
      <c r="G147" s="74">
        <f>IF($C$4="National Currency",IF(OtherFin_DATA!F139=0,0,OtherFin_DATA!F139),IF($C$4="Current Exchange rate",IF(OtherFin_DATA!F139=0,0,OtherFin_DATA!F139/ECO!P31),IF($C$4="Constant Exchange rate",IF(OtherFin_DATA!F139=0,0,OtherFin_DATA!F139/ECO!P66))))</f>
        <v>440.95038434661075</v>
      </c>
      <c r="H147" s="74">
        <f>IF($C$4="National Currency",IF(OtherFin_DATA!G139=0,0,OtherFin_DATA!G139),IF($C$4="Current Exchange rate",IF(OtherFin_DATA!G139=0,0,OtherFin_DATA!G139/ECO!Q31),IF($C$4="Constant Exchange rate",IF(OtherFin_DATA!G139=0,0,OtherFin_DATA!G139/ECO!Q66))))</f>
        <v>363.80153738644304</v>
      </c>
      <c r="I147" s="74">
        <f>IF($C$4="National Currency",IF(OtherFin_DATA!H139=0,0,OtherFin_DATA!H139),IF($C$4="Current Exchange rate",IF(OtherFin_DATA!H139=0,0,OtherFin_DATA!H139/ECO!R31),IF($C$4="Constant Exchange rate",IF(OtherFin_DATA!H139=0,0,OtherFin_DATA!H139/ECO!R66))))</f>
        <v>394.7123223852783</v>
      </c>
      <c r="J147" s="74">
        <f>IF($C$4="National Currency",IF(OtherFin_DATA!I139=0,0,OtherFin_DATA!I139),IF($C$4="Current Exchange rate",IF(OtherFin_DATA!I139=0,0,OtherFin_DATA!I139/ECO!S31),IF($C$4="Constant Exchange rate",IF(OtherFin_DATA!I139=0,0,OtherFin_DATA!I139/ECO!S66))))</f>
        <v>27.86</v>
      </c>
      <c r="K147" s="74">
        <f>IF($C$4="National Currency",IF(OtherFin_DATA!J139=0,0,OtherFin_DATA!J139),IF($C$4="Current Exchange rate",IF(OtherFin_DATA!J139=0,0,OtherFin_DATA!J139/ECO!T31),IF($C$4="Constant Exchange rate",IF(OtherFin_DATA!J139=0,0,OtherFin_DATA!J139/ECO!T66))))</f>
        <v>0</v>
      </c>
      <c r="L147" s="74">
        <f>IF($C$4="National Currency",IF(OtherFin_DATA!K139=0,0,OtherFin_DATA!K139),IF($C$4="Current Exchange rate",IF(OtherFin_DATA!K139=0,0,OtherFin_DATA!K139/ECO!U31),IF($C$4="Constant Exchange rate",IF(OtherFin_DATA!K139=0,0,OtherFin_DATA!K139/ECO!U66))))</f>
        <v>0</v>
      </c>
      <c r="M147" s="74">
        <f>IF($C$4="National Currency",IF(OtherFin_DATA!L139=0,0,OtherFin_DATA!L139),IF($C$4="Current Exchange rate",IF(OtherFin_DATA!L139=0,0,OtherFin_DATA!L139/ECO!V31),IF($C$4="Constant Exchange rate",IF(OtherFin_DATA!L139=0,0,OtherFin_DATA!L139/ECO!V66))))</f>
        <v>0</v>
      </c>
      <c r="N147" s="74">
        <f>IF($C$4="National Currency",IF(OtherFin_DATA!M139=0,0,OtherFin_DATA!M139),IF($C$4="Current Exchange rate",IF(OtherFin_DATA!M139=0,0,OtherFin_DATA!M139/ECO!W31),IF($C$4="Constant Exchange rate",IF(OtherFin_DATA!M139=0,0,OtherFin_DATA!M139/ECO!W66))))</f>
        <v>0</v>
      </c>
      <c r="O147" s="74">
        <f>IF($C$4="National Currency",IF(OtherFin_DATA!N139=0,0,OtherFin_DATA!N139),IF($C$4="Current Exchange rate",IF(OtherFin_DATA!N139=0,0,OtherFin_DATA!N139/ECO!X31),IF($C$4="Constant Exchange rate",IF(OtherFin_DATA!N139=0,0,OtherFin_DATA!N139/ECO!X66))))</f>
        <v>0</v>
      </c>
      <c r="P147" s="210">
        <f>IF($C$4="National Currency",IF(OtherFin_DATA!O139=0,0,OtherFin_DATA!O139),IF($C$4="Current Exchange rate",IF(OtherFin_DATA!O139=0,0,OtherFin_DATA!O139/ECO!Y31),IF($C$4="Constant Exchange rate",IF(OtherFin_DATA!O139=0,0,OtherFin_DATA!O139/ECO!Y66))))</f>
        <v>0</v>
      </c>
      <c r="Q147" s="77">
        <f t="shared" si="19"/>
        <v>0</v>
      </c>
      <c r="R147" s="77" t="str">
        <f t="shared" si="20"/>
        <v>-</v>
      </c>
      <c r="S147" s="77" t="str">
        <f t="shared" si="21"/>
        <v>-</v>
      </c>
    </row>
    <row r="148" spans="3:19" ht="15" x14ac:dyDescent="0.25">
      <c r="C148" s="242"/>
      <c r="D148" s="243"/>
      <c r="E148" s="72" t="s">
        <v>22</v>
      </c>
      <c r="F148" s="74">
        <f>IF($C$4="National Currency",IF(OtherFin_DATA!E140=0,0,OtherFin_DATA!E140),IF($C$4="Current Exchange rate",IF(OtherFin_DATA!E140=0,0,OtherFin_DATA!E140/ECO!O32),IF($C$4="Constant Exchange rate",IF(OtherFin_DATA!E140=0,0,OtherFin_DATA!E140/ECO!O67))))</f>
        <v>8701</v>
      </c>
      <c r="G148" s="74">
        <f>IF($C$4="National Currency",IF(OtherFin_DATA!F140=0,0,OtherFin_DATA!F140),IF($C$4="Current Exchange rate",IF(OtherFin_DATA!F140=0,0,OtherFin_DATA!F140/ECO!P32),IF($C$4="Constant Exchange rate",IF(OtherFin_DATA!F140=0,0,OtherFin_DATA!F140/ECO!P67))))</f>
        <v>19390</v>
      </c>
      <c r="H148" s="74">
        <f>IF($C$4="National Currency",IF(OtherFin_DATA!G140=0,0,OtherFin_DATA!G140),IF($C$4="Current Exchange rate",IF(OtherFin_DATA!G140=0,0,OtherFin_DATA!G140/ECO!Q32),IF($C$4="Constant Exchange rate",IF(OtherFin_DATA!G140=0,0,OtherFin_DATA!G140/ECO!Q67))))</f>
        <v>9661</v>
      </c>
      <c r="I148" s="74">
        <f>IF($C$4="National Currency",IF(OtherFin_DATA!H140=0,0,OtherFin_DATA!H140),IF($C$4="Current Exchange rate",IF(OtherFin_DATA!H140=0,0,OtherFin_DATA!H140/ECO!R32),IF($C$4="Constant Exchange rate",IF(OtherFin_DATA!H140=0,0,OtherFin_DATA!H140/ECO!R67))))</f>
        <v>5250</v>
      </c>
      <c r="J148" s="99">
        <f>IF($C$4="National Currency",IF(OtherFin_DATA!I140=0,0,OtherFin_DATA!I140),IF($C$4="Current Exchange rate",IF(OtherFin_DATA!I140=0,0,OtherFin_DATA!I140/ECO!S32),IF($C$4="Constant Exchange rate",IF(OtherFin_DATA!I140=0,0,OtherFin_DATA!I140/ECO!S67))))</f>
        <v>-748</v>
      </c>
      <c r="K148" s="74">
        <f>IF($C$4="National Currency",IF(OtherFin_DATA!J140=0,0,OtherFin_DATA!J140),IF($C$4="Current Exchange rate",IF(OtherFin_DATA!J140=0,0,OtherFin_DATA!J140/ECO!T32),IF($C$4="Constant Exchange rate",IF(OtherFin_DATA!J140=0,0,OtherFin_DATA!J140/ECO!T67))))</f>
        <v>12434</v>
      </c>
      <c r="L148" s="74">
        <f>IF($C$4="National Currency",IF(OtherFin_DATA!K140=0,0,OtherFin_DATA!K140),IF($C$4="Current Exchange rate",IF(OtherFin_DATA!K140=0,0,OtherFin_DATA!K140/ECO!U32),IF($C$4="Constant Exchange rate",IF(OtherFin_DATA!K140=0,0,OtherFin_DATA!K140/ECO!U67))))</f>
        <v>10110</v>
      </c>
      <c r="M148" s="74">
        <f>IF($C$4="National Currency",IF(OtherFin_DATA!L140=0,0,OtherFin_DATA!L140),IF($C$4="Current Exchange rate",IF(OtherFin_DATA!L140=0,0,OtherFin_DATA!L140/ECO!V32),IF($C$4="Constant Exchange rate",IF(OtherFin_DATA!L140=0,0,OtherFin_DATA!L140/ECO!V67))))</f>
        <v>8084</v>
      </c>
      <c r="N148" s="74">
        <f>IF($C$4="National Currency",IF(OtherFin_DATA!M140=0,0,OtherFin_DATA!M140),IF($C$4="Current Exchange rate",IF(OtherFin_DATA!M140=0,0,OtherFin_DATA!M140/ECO!W32),IF($C$4="Constant Exchange rate",IF(OtherFin_DATA!M140=0,0,OtherFin_DATA!M140/ECO!W67))))</f>
        <v>11659</v>
      </c>
      <c r="O148" s="74">
        <f>IF($C$4="National Currency",IF(OtherFin_DATA!N140=0,0,OtherFin_DATA!N140),IF($C$4="Current Exchange rate",IF(OtherFin_DATA!N140=0,0,OtherFin_DATA!N140/ECO!X32),IF($C$4="Constant Exchange rate",IF(OtherFin_DATA!N140=0,0,OtherFin_DATA!N140/ECO!X67))))</f>
        <v>-825</v>
      </c>
      <c r="P148" s="210">
        <f>IF($C$4="National Currency",IF(OtherFin_DATA!O140=0,0,OtherFin_DATA!O140),IF($C$4="Current Exchange rate",IF(OtherFin_DATA!O140=0,0,OtherFin_DATA!O140/ECO!Y32),IF($C$4="Constant Exchange rate",IF(OtherFin_DATA!O140=0,0,OtherFin_DATA!O140/ECO!Y67))))</f>
        <v>23432</v>
      </c>
      <c r="Q148" s="77">
        <f t="shared" si="19"/>
        <v>-5.5335164358554373E-3</v>
      </c>
      <c r="R148" s="77">
        <f t="shared" si="20"/>
        <v>-1.0707607856591475</v>
      </c>
      <c r="S148" s="77">
        <f t="shared" si="21"/>
        <v>-1.0948166877370418</v>
      </c>
    </row>
    <row r="149" spans="3:19" ht="15" x14ac:dyDescent="0.25">
      <c r="C149" s="242"/>
      <c r="D149" s="243"/>
      <c r="E149" s="72" t="s">
        <v>23</v>
      </c>
      <c r="F149" s="74">
        <f>IF($C$4="National Currency",IF(OtherFin_DATA!E141=0,0,OtherFin_DATA!E141),IF($C$4="Current Exchange rate",IF(OtherFin_DATA!E141=0,0,OtherFin_DATA!E141/ECO!O33),IF($C$4="Constant Exchange rate",IF(OtherFin_DATA!E141=0,0,OtherFin_DATA!E141/ECO!O68))))</f>
        <v>4632.1610263216107</v>
      </c>
      <c r="G149" s="74">
        <f>IF($C$4="National Currency",IF(OtherFin_DATA!F141=0,0,OtherFin_DATA!F141),IF($C$4="Current Exchange rate",IF(OtherFin_DATA!F141=0,0,OtherFin_DATA!F141/ECO!P33),IF($C$4="Constant Exchange rate",IF(OtherFin_DATA!F141=0,0,OtherFin_DATA!F141/ECO!P68))))</f>
        <v>5786.8834328688345</v>
      </c>
      <c r="H149" s="74">
        <f>IF($C$4="National Currency",IF(OtherFin_DATA!G141=0,0,OtherFin_DATA!G141),IF($C$4="Current Exchange rate",IF(OtherFin_DATA!G141=0,0,OtherFin_DATA!G141/ECO!Q33),IF($C$4="Constant Exchange rate",IF(OtherFin_DATA!G141=0,0,OtherFin_DATA!G141/ECO!Q68))))</f>
        <v>5153.6164565361651</v>
      </c>
      <c r="I149" s="74">
        <f>IF($C$4="National Currency",IF(OtherFin_DATA!H141=0,0,OtherFin_DATA!H141),IF($C$4="Current Exchange rate",IF(OtherFin_DATA!H141=0,0,OtherFin_DATA!H141/ECO!R33),IF($C$4="Constant Exchange rate",IF(OtherFin_DATA!H141=0,0,OtherFin_DATA!H141/ECO!R68))))</f>
        <v>4297.8323379783233</v>
      </c>
      <c r="J149" s="99">
        <f>IF($C$4="National Currency",IF(OtherFin_DATA!I141=0,0,OtherFin_DATA!I141),IF($C$4="Current Exchange rate",IF(OtherFin_DATA!I141=0,0,OtherFin_DATA!I141/ECO!S33),IF($C$4="Constant Exchange rate",IF(OtherFin_DATA!I141=0,0,OtherFin_DATA!I141/ECO!S68))))</f>
        <v>-36.275160362751606</v>
      </c>
      <c r="K149" s="74">
        <f>IF($C$4="National Currency",IF(OtherFin_DATA!J141=0,0,OtherFin_DATA!J141),IF($C$4="Current Exchange rate",IF(OtherFin_DATA!J141=0,0,OtherFin_DATA!J141/ECO!T33),IF($C$4="Constant Exchange rate",IF(OtherFin_DATA!J141=0,0,OtherFin_DATA!J141/ECO!T68))))</f>
        <v>1166.8878566688786</v>
      </c>
      <c r="L149" s="74">
        <f>IF($C$4="National Currency",IF(OtherFin_DATA!K141=0,0,OtherFin_DATA!K141),IF($C$4="Current Exchange rate",IF(OtherFin_DATA!K141=0,0,OtherFin_DATA!K141/ECO!U33),IF($C$4="Constant Exchange rate",IF(OtherFin_DATA!K141=0,0,OtherFin_DATA!K141/ECO!U68))))</f>
        <v>1142.5569564255695</v>
      </c>
      <c r="M149" s="74">
        <f>IF($C$4="National Currency",IF(OtherFin_DATA!L141=0,0,OtherFin_DATA!L141),IF($C$4="Current Exchange rate",IF(OtherFin_DATA!L141=0,0,OtherFin_DATA!L141/ECO!V33),IF($C$4="Constant Exchange rate",IF(OtherFin_DATA!L141=0,0,OtherFin_DATA!L141/ECO!V68))))</f>
        <v>1574.0986507409866</v>
      </c>
      <c r="N149" s="74">
        <f>IF($C$4="National Currency",IF(OtherFin_DATA!M141=0,0,OtherFin_DATA!M141),IF($C$4="Current Exchange rate",IF(OtherFin_DATA!M141=0,0,OtherFin_DATA!M141/ECO!W33),IF($C$4="Constant Exchange rate",IF(OtherFin_DATA!M141=0,0,OtherFin_DATA!M141/ECO!W68))))</f>
        <v>1056.2928555629285</v>
      </c>
      <c r="O149" s="74">
        <f>IF($C$4="National Currency",IF(OtherFin_DATA!N141=0,0,OtherFin_DATA!N141),IF($C$4="Current Exchange rate",IF(OtherFin_DATA!N141=0,0,OtherFin_DATA!N141/ECO!X33),IF($C$4="Constant Exchange rate",IF(OtherFin_DATA!N141=0,0,OtherFin_DATA!N141/ECO!X68))))</f>
        <v>1581.6191108161911</v>
      </c>
      <c r="P149" s="210">
        <f>IF($C$4="National Currency",IF(OtherFin_DATA!O141=0,0,OtherFin_DATA!O141),IF($C$4="Current Exchange rate",IF(OtherFin_DATA!O141=0,0,OtherFin_DATA!O141/ECO!Y33),IF($C$4="Constant Exchange rate",IF(OtherFin_DATA!O141=0,0,OtherFin_DATA!O141/ECO!Y68))))</f>
        <v>5084.3839858438396</v>
      </c>
      <c r="Q149" s="77">
        <f t="shared" si="19"/>
        <v>1.0608382236320553E-2</v>
      </c>
      <c r="R149" s="77">
        <f t="shared" si="20"/>
        <v>0.49733012250026176</v>
      </c>
      <c r="S149" s="77">
        <f t="shared" si="21"/>
        <v>-0.65855696686085374</v>
      </c>
    </row>
    <row r="150" spans="3:19" ht="15" x14ac:dyDescent="0.25">
      <c r="C150" s="242"/>
      <c r="D150" s="243"/>
      <c r="E150" s="72" t="s">
        <v>24</v>
      </c>
      <c r="F150" s="74">
        <f>IF($C$4="National Currency",IF(OtherFin_DATA!E142=0,0,OtherFin_DATA!E142),IF($C$4="Current Exchange rate",IF(OtherFin_DATA!E142=0,0,OtherFin_DATA!E142/ECO!O34),IF($C$4="Constant Exchange rate",IF(OtherFin_DATA!E142=0,0,OtherFin_DATA!E142/ECO!O69))))</f>
        <v>12.168866423289337</v>
      </c>
      <c r="G150" s="74">
        <f>IF($C$4="National Currency",IF(OtherFin_DATA!F142=0,0,OtherFin_DATA!F142),IF($C$4="Current Exchange rate",IF(OtherFin_DATA!F142=0,0,OtherFin_DATA!F142/ECO!P34),IF($C$4="Constant Exchange rate",IF(OtherFin_DATA!F142=0,0,OtherFin_DATA!F142/ECO!P69))))</f>
        <v>-3.978283253767668</v>
      </c>
      <c r="H150" s="74">
        <f>IF($C$4="National Currency",IF(OtherFin_DATA!G142=0,0,OtherFin_DATA!G142),IF($C$4="Current Exchange rate",IF(OtherFin_DATA!G142=0,0,OtherFin_DATA!G142/ECO!Q34),IF($C$4="Constant Exchange rate",IF(OtherFin_DATA!G142=0,0,OtherFin_DATA!G142/ECO!Q69))))</f>
        <v>14.040999719180006</v>
      </c>
      <c r="I150" s="74">
        <f>IF($C$4="National Currency",IF(OtherFin_DATA!H142=0,0,OtherFin_DATA!H142),IF($C$4="Current Exchange rate",IF(OtherFin_DATA!H142=0,0,OtherFin_DATA!H142/ECO!R34),IF($C$4="Constant Exchange rate",IF(OtherFin_DATA!H142=0,0,OtherFin_DATA!H142/ECO!R69))))</f>
        <v>20.593466254797342</v>
      </c>
      <c r="J150" s="74">
        <f>IF($C$4="National Currency",IF(OtherFin_DATA!I142=0,0,OtherFin_DATA!I142),IF($C$4="Current Exchange rate",IF(OtherFin_DATA!I142=0,0,OtherFin_DATA!I142/ECO!S34),IF($C$4="Constant Exchange rate",IF(OtherFin_DATA!I142=0,0,OtherFin_DATA!I142/ECO!S69))))</f>
        <v>43.761115791444347</v>
      </c>
      <c r="K150" s="74">
        <f>IF($C$4="National Currency",IF(OtherFin_DATA!J142=0,0,OtherFin_DATA!J142),IF($C$4="Current Exchange rate",IF(OtherFin_DATA!J142=0,0,OtherFin_DATA!J142/ECO!T34),IF($C$4="Constant Exchange rate",IF(OtherFin_DATA!J142=0,0,OtherFin_DATA!J142/ECO!T69))))</f>
        <v>44.931199101376016</v>
      </c>
      <c r="L150" s="74">
        <f>IF($C$4="National Currency",IF(OtherFin_DATA!K142=0,0,OtherFin_DATA!K142),IF($C$4="Current Exchange rate",IF(OtherFin_DATA!K142=0,0,OtherFin_DATA!K142/ECO!U34),IF($C$4="Constant Exchange rate",IF(OtherFin_DATA!K142=0,0,OtherFin_DATA!K142/ECO!U69))))</f>
        <v>-7.7225498455490031</v>
      </c>
      <c r="M150" s="74">
        <f>IF($C$4="National Currency",IF(OtherFin_DATA!L142=0,0,OtherFin_DATA!L142),IF($C$4="Current Exchange rate",IF(OtherFin_DATA!L142=0,0,OtherFin_DATA!L142/ECO!V34),IF($C$4="Constant Exchange rate",IF(OtherFin_DATA!L142=0,0,OtherFin_DATA!L142/ECO!V69))))</f>
        <v>19.189366282879341</v>
      </c>
      <c r="N150" s="74">
        <f>IF($C$4="National Currency",IF(OtherFin_DATA!M142=0,0,OtherFin_DATA!M142),IF($C$4="Current Exchange rate",IF(OtherFin_DATA!M142=0,0,OtherFin_DATA!M142/ECO!W34),IF($C$4="Constant Exchange rate",IF(OtherFin_DATA!M142=0,0,OtherFin_DATA!M142/ECO!W69))))</f>
        <v>18.721332958906675</v>
      </c>
      <c r="O150" s="208">
        <f>IF($C$4="National Currency",IF(OtherFin_DATA!N142=0,0,OtherFin_DATA!N142),IF($C$4="Current Exchange rate",IF(OtherFin_DATA!N142=0,0,OtherFin_DATA!N142/ECO!X34),IF($C$4="Constant Exchange rate",IF(OtherFin_DATA!N142=0,0,OtherFin_DATA!N142/ECO!X69))))</f>
        <v>18.721332958906675</v>
      </c>
      <c r="P150" s="210">
        <f>IF($C$4="National Currency",IF(OtherFin_DATA!O142=0,0,OtherFin_DATA!O142),IF($C$4="Current Exchange rate",IF(OtherFin_DATA!O142=0,0,OtherFin_DATA!O142/ECO!Y34),IF($C$4="Constant Exchange rate",IF(OtherFin_DATA!O142=0,0,OtherFin_DATA!O142/ECO!Y69))))</f>
        <v>0</v>
      </c>
      <c r="Q150" s="77">
        <f t="shared" si="19"/>
        <v>1.2556945894452387E-4</v>
      </c>
      <c r="R150" s="77">
        <f t="shared" si="20"/>
        <v>0</v>
      </c>
      <c r="S150" s="77">
        <f t="shared" si="21"/>
        <v>0.53846153846153877</v>
      </c>
    </row>
    <row r="151" spans="3:19" ht="15" x14ac:dyDescent="0.25">
      <c r="C151" s="242"/>
      <c r="D151" s="243"/>
      <c r="E151" s="72" t="s">
        <v>25</v>
      </c>
      <c r="F151" s="74">
        <f>IF($C$4="National Currency",IF(OtherFin_DATA!E143=0,0,OtherFin_DATA!E143),IF($C$4="Current Exchange rate",IF(OtherFin_DATA!E143=0,0,OtherFin_DATA!E143/ECO!O35),IF($C$4="Constant Exchange rate",IF(OtherFin_DATA!E143=0,0,OtherFin_DATA!E143/ECO!O70))))</f>
        <v>3430.7638906911493</v>
      </c>
      <c r="G151" s="74">
        <f>IF($C$4="National Currency",IF(OtherFin_DATA!F143=0,0,OtherFin_DATA!F143),IF($C$4="Current Exchange rate",IF(OtherFin_DATA!F143=0,0,OtherFin_DATA!F143/ECO!P35),IF($C$4="Constant Exchange rate",IF(OtherFin_DATA!F143=0,0,OtherFin_DATA!F143/ECO!P70))))</f>
        <v>6088.5253118377059</v>
      </c>
      <c r="H151" s="74">
        <f>IF($C$4="National Currency",IF(OtherFin_DATA!G143=0,0,OtherFin_DATA!G143),IF($C$4="Current Exchange rate",IF(OtherFin_DATA!G143=0,0,OtherFin_DATA!G143/ECO!Q35),IF($C$4="Constant Exchange rate",IF(OtherFin_DATA!G143=0,0,OtherFin_DATA!G143/ECO!Q70))))</f>
        <v>4433.7472432045579</v>
      </c>
      <c r="I151" s="74">
        <f>IF($C$4="National Currency",IF(OtherFin_DATA!H143=0,0,OtherFin_DATA!H143),IF($C$4="Current Exchange rate",IF(OtherFin_DATA!H143=0,0,OtherFin_DATA!H143/ECO!R35),IF($C$4="Constant Exchange rate",IF(OtherFin_DATA!H143=0,0,OtherFin_DATA!H143/ECO!R70))))</f>
        <v>2982.2541870475538</v>
      </c>
      <c r="J151" s="100">
        <f>IF($C$4="National Currency",IF(OtherFin_DATA!I143=0,0,OtherFin_DATA!I143),IF($C$4="Current Exchange rate",IF(OtherFin_DATA!I143=0,0,OtherFin_DATA!I143/ECO!S35),IF($C$4="Constant Exchange rate",IF(OtherFin_DATA!I143=0,0,OtherFin_DATA!I143/ECO!S70))))</f>
        <v>-945.0167654151669</v>
      </c>
      <c r="K151" s="99">
        <f>IF($C$4="National Currency",IF(OtherFin_DATA!J143=0,0,OtherFin_DATA!J143),IF($C$4="Current Exchange rate",IF(OtherFin_DATA!J143=0,0,OtherFin_DATA!J143/ECO!T35),IF($C$4="Constant Exchange rate",IF(OtherFin_DATA!J143=0,0,OtherFin_DATA!J143/ECO!T70))))</f>
        <v>-631.18753363143992</v>
      </c>
      <c r="L151" s="74">
        <f>IF($C$4="National Currency",IF(OtherFin_DATA!K143=0,0,OtherFin_DATA!K143),IF($C$4="Current Exchange rate",IF(OtherFin_DATA!K143=0,0,OtherFin_DATA!K143/ECO!U35),IF($C$4="Constant Exchange rate",IF(OtherFin_DATA!K143=0,0,OtherFin_DATA!K143/ECO!U70))))</f>
        <v>-2.01673759159213</v>
      </c>
      <c r="M151" s="99">
        <f>IF($C$4="National Currency",IF(OtherFin_DATA!L143=0,0,OtherFin_DATA!L143),IF($C$4="Current Exchange rate",IF(OtherFin_DATA!L143=0,0,OtherFin_DATA!L143/ECO!V35),IF($C$4="Constant Exchange rate",IF(OtherFin_DATA!L143=0,0,OtherFin_DATA!L143/ECO!V70))))</f>
        <v>6.78529446525366</v>
      </c>
      <c r="N151" s="99">
        <f>IF($C$4="National Currency",IF(OtherFin_DATA!M143=0,0,OtherFin_DATA!M143),IF($C$4="Current Exchange rate",IF(OtherFin_DATA!M143=0,0,OtherFin_DATA!M143/ECO!W35),IF($C$4="Constant Exchange rate",IF(OtherFin_DATA!M143=0,0,OtherFin_DATA!M143/ECO!W70))))</f>
        <v>-60.075294078269401</v>
      </c>
      <c r="O151" s="74">
        <f>IF($C$4="National Currency",IF(OtherFin_DATA!N143=0,0,OtherFin_DATA!N143),IF($C$4="Current Exchange rate",IF(OtherFin_DATA!N143=0,0,OtherFin_DATA!N143/ECO!X35),IF($C$4="Constant Exchange rate",IF(OtherFin_DATA!N143=0,0,OtherFin_DATA!N143/ECO!X70))))</f>
        <v>36.8849960389703</v>
      </c>
      <c r="P151" s="210">
        <f>IF($C$4="National Currency",IF(OtherFin_DATA!O143=0,0,OtherFin_DATA!O143),IF($C$4="Current Exchange rate",IF(OtherFin_DATA!O143=0,0,OtherFin_DATA!O143/ECO!Y35),IF($C$4="Constant Exchange rate",IF(OtherFin_DATA!O143=0,0,OtherFin_DATA!O143/ECO!Y70))))</f>
        <v>-2.2467235116343902</v>
      </c>
      <c r="Q151" s="77">
        <f t="shared" si="19"/>
        <v>2.4739846280982407E-4</v>
      </c>
      <c r="R151" s="77">
        <f t="shared" si="20"/>
        <v>-1.6139794503696394</v>
      </c>
      <c r="S151" s="77">
        <f t="shared" si="21"/>
        <v>-0.98924875123611622</v>
      </c>
    </row>
    <row r="152" spans="3:19" ht="15" x14ac:dyDescent="0.25">
      <c r="C152" s="242"/>
      <c r="D152" s="243"/>
      <c r="E152" s="72" t="s">
        <v>26</v>
      </c>
      <c r="F152" s="74">
        <f>IF($C$4="National Currency",IF(OtherFin_DATA!E144=0,0,OtherFin_DATA!E144),IF($C$4="Current Exchange rate",IF(OtherFin_DATA!E144=0,0,OtherFin_DATA!E144/ECO!O36),IF($C$4="Constant Exchange rate",IF(OtherFin_DATA!E144=0,0,OtherFin_DATA!E144/ECO!O71))))</f>
        <v>65.606404414733873</v>
      </c>
      <c r="G152" s="74">
        <f>IF($C$4="National Currency",IF(OtherFin_DATA!F144=0,0,OtherFin_DATA!F144),IF($C$4="Current Exchange rate",IF(OtherFin_DATA!F144=0,0,OtherFin_DATA!F144/ECO!P36),IF($C$4="Constant Exchange rate",IF(OtherFin_DATA!F144=0,0,OtherFin_DATA!F144/ECO!P71))))</f>
        <v>120.25519764432944</v>
      </c>
      <c r="H152" s="74">
        <f>IF($C$4="National Currency",IF(OtherFin_DATA!G144=0,0,OtherFin_DATA!G144),IF($C$4="Current Exchange rate",IF(OtherFin_DATA!G144=0,0,OtherFin_DATA!G144/ECO!Q36),IF($C$4="Constant Exchange rate",IF(OtherFin_DATA!G144=0,0,OtherFin_DATA!G144/ECO!Q71))))</f>
        <v>130.34815903453199</v>
      </c>
      <c r="I152" s="208">
        <f>IF($C$4="National Currency",IF(OtherFin_DATA!H144=0,0,OtherFin_DATA!H144),IF($C$4="Current Exchange rate",IF(OtherFin_DATA!H144=0,0,OtherFin_DATA!H144/ECO!R36),IF($C$4="Constant Exchange rate",IF(OtherFin_DATA!H144=0,0,OtherFin_DATA!H144/ECO!R71))))</f>
        <v>124.46141679059349</v>
      </c>
      <c r="J152" s="208">
        <f>IF($C$4="National Currency",IF(OtherFin_DATA!I144=0,0,OtherFin_DATA!I144),IF($C$4="Current Exchange rate",IF(OtherFin_DATA!I144=0,0,OtherFin_DATA!I144/ECO!S36),IF($C$4="Constant Exchange rate",IF(OtherFin_DATA!I144=0,0,OtherFin_DATA!I144/ECO!S71))))</f>
        <v>120.77654430101313</v>
      </c>
      <c r="K152" s="208">
        <f>IF($C$4="National Currency",IF(OtherFin_DATA!J144=0,0,OtherFin_DATA!J144),IF($C$4="Current Exchange rate",IF(OtherFin_DATA!J144=0,0,OtherFin_DATA!J144/ECO!T36),IF($C$4="Constant Exchange rate",IF(OtherFin_DATA!J144=0,0,OtherFin_DATA!J144/ECO!T71))))</f>
        <v>117.09167181143278</v>
      </c>
      <c r="L152" s="74">
        <f>IF($C$4="National Currency",IF(OtherFin_DATA!K144=0,0,OtherFin_DATA!K144),IF($C$4="Current Exchange rate",IF(OtherFin_DATA!K144=0,0,OtherFin_DATA!K144/ECO!U36),IF($C$4="Constant Exchange rate",IF(OtherFin_DATA!K144=0,0,OtherFin_DATA!K144/ECO!U71))))</f>
        <v>113.4067993218524</v>
      </c>
      <c r="M152" s="74">
        <f>IF($C$4="National Currency",IF(OtherFin_DATA!L144=0,0,OtherFin_DATA!L144),IF($C$4="Current Exchange rate",IF(OtherFin_DATA!L144=0,0,OtherFin_DATA!L144/ECO!V36),IF($C$4="Constant Exchange rate",IF(OtherFin_DATA!L144=0,0,OtherFin_DATA!L144/ECO!V71))))</f>
        <v>113.879718033372</v>
      </c>
      <c r="N152" s="74">
        <f>IF($C$4="National Currency",IF(OtherFin_DATA!M144=0,0,OtherFin_DATA!M144),IF($C$4="Current Exchange rate",IF(OtherFin_DATA!M144=0,0,OtherFin_DATA!M144/ECO!W36),IF($C$4="Constant Exchange rate",IF(OtherFin_DATA!M144=0,0,OtherFin_DATA!M144/ECO!W71))))</f>
        <v>0.2676898367091996</v>
      </c>
      <c r="O152" s="208">
        <f>IF($C$4="National Currency",IF(OtherFin_DATA!N144=0,0,OtherFin_DATA!N144),IF($C$4="Current Exchange rate",IF(OtherFin_DATA!N144=0,0,OtherFin_DATA!N144/ECO!X36),IF($C$4="Constant Exchange rate",IF(OtherFin_DATA!N144=0,0,OtherFin_DATA!N144/ECO!X71))))</f>
        <v>0.2676898367091996</v>
      </c>
      <c r="P152" s="210">
        <f>IF($C$4="National Currency",IF(OtherFin_DATA!O144=0,0,OtherFin_DATA!O144),IF($C$4="Current Exchange rate",IF(OtherFin_DATA!O144=0,0,OtherFin_DATA!O144/ECO!Y36),IF($C$4="Constant Exchange rate",IF(OtherFin_DATA!O144=0,0,OtherFin_DATA!O144/ECO!Y71))))</f>
        <v>0</v>
      </c>
      <c r="Q152" s="77">
        <f t="shared" si="19"/>
        <v>1.7954740741112899E-6</v>
      </c>
      <c r="R152" s="77">
        <f t="shared" si="20"/>
        <v>0</v>
      </c>
      <c r="S152" s="77">
        <f t="shared" si="21"/>
        <v>-0.99591976059201492</v>
      </c>
    </row>
    <row r="153" spans="3:19" ht="15" x14ac:dyDescent="0.25">
      <c r="C153" s="242"/>
      <c r="D153" s="243"/>
      <c r="E153" s="72" t="s">
        <v>27</v>
      </c>
      <c r="F153" s="74">
        <f>IF($C$4="National Currency",IF(OtherFin_DATA!E145=0,0,OtherFin_DATA!E145),IF($C$4="Current Exchange rate",IF(OtherFin_DATA!E145=0,0,OtherFin_DATA!E145/ECO!O37),IF($C$4="Constant Exchange rate",IF(OtherFin_DATA!E145=0,0,OtherFin_DATA!E145/ECO!O72))))</f>
        <v>7841.7970829340993</v>
      </c>
      <c r="G153" s="74">
        <f>IF($C$4="National Currency",IF(OtherFin_DATA!F145=0,0,OtherFin_DATA!F145),IF($C$4="Current Exchange rate",IF(OtherFin_DATA!F145=0,0,OtherFin_DATA!F145/ECO!P37),IF($C$4="Constant Exchange rate",IF(OtherFin_DATA!F145=0,0,OtherFin_DATA!F145/ECO!P72))))</f>
        <v>10950.069200468433</v>
      </c>
      <c r="H153" s="74">
        <f>IF($C$4="National Currency",IF(OtherFin_DATA!G145=0,0,OtherFin_DATA!G145),IF($C$4="Current Exchange rate",IF(OtherFin_DATA!G145=0,0,OtherFin_DATA!G145/ECO!Q37),IF($C$4="Constant Exchange rate",IF(OtherFin_DATA!G145=0,0,OtherFin_DATA!G145/ECO!Q72))))</f>
        <v>6888.1081656552751</v>
      </c>
      <c r="I153" s="74">
        <f>IF($C$4="National Currency",IF(OtherFin_DATA!H145=0,0,OtherFin_DATA!H145),IF($C$4="Current Exchange rate",IF(OtherFin_DATA!H145=0,0,OtherFin_DATA!H145/ECO!R37),IF($C$4="Constant Exchange rate",IF(OtherFin_DATA!H145=0,0,OtherFin_DATA!H145/ECO!R72))))</f>
        <v>2167.1457468327476</v>
      </c>
      <c r="J153" s="74">
        <f>IF($C$4="National Currency",IF(OtherFin_DATA!I145=0,0,OtherFin_DATA!I145),IF($C$4="Current Exchange rate",IF(OtherFin_DATA!I145=0,0,OtherFin_DATA!I145/ECO!S37),IF($C$4="Constant Exchange rate",IF(OtherFin_DATA!I145=0,0,OtherFin_DATA!I145/ECO!S72))))</f>
        <v>18376.237623762376</v>
      </c>
      <c r="K153" s="74">
        <f>IF($C$4="National Currency",IF(OtherFin_DATA!J145=0,0,OtherFin_DATA!J145),IF($C$4="Current Exchange rate",IF(OtherFin_DATA!J145=0,0,OtherFin_DATA!J145/ECO!T37),IF($C$4="Constant Exchange rate",IF(OtherFin_DATA!J145=0,0,OtherFin_DATA!J145/ECO!T72))))</f>
        <v>4374.2148408389221</v>
      </c>
      <c r="L153" s="74">
        <f>IF($C$4="National Currency",IF(OtherFin_DATA!K145=0,0,OtherFin_DATA!K145),IF($C$4="Current Exchange rate",IF(OtherFin_DATA!K145=0,0,OtherFin_DATA!K145/ECO!U37),IF($C$4="Constant Exchange rate",IF(OtherFin_DATA!K145=0,0,OtherFin_DATA!K145/ECO!U72))))</f>
        <v>6332.5880975194286</v>
      </c>
      <c r="M153" s="74">
        <f>IF($C$4="National Currency",IF(OtherFin_DATA!L145=0,0,OtherFin_DATA!L145),IF($C$4="Current Exchange rate",IF(OtherFin_DATA!L145=0,0,OtherFin_DATA!L145/ECO!V37),IF($C$4="Constant Exchange rate",IF(OtherFin_DATA!L145=0,0,OtherFin_DATA!L145/ECO!V72))))</f>
        <v>6848.6106675183646</v>
      </c>
      <c r="N153" s="74">
        <f>IF($C$4="National Currency",IF(OtherFin_DATA!M145=0,0,OtherFin_DATA!M145),IF($C$4="Current Exchange rate",IF(OtherFin_DATA!M145=0,0,OtherFin_DATA!M145/ECO!W37),IF($C$4="Constant Exchange rate",IF(OtherFin_DATA!M145=0,0,OtherFin_DATA!M145/ECO!W72))))</f>
        <v>7119.4506547428928</v>
      </c>
      <c r="O153" s="74">
        <f>IF($C$4="National Currency",IF(OtherFin_DATA!N145=0,0,OtherFin_DATA!N145),IF($C$4="Current Exchange rate",IF(OtherFin_DATA!N145=0,0,OtherFin_DATA!N145/ECO!X37),IF($C$4="Constant Exchange rate",IF(OtherFin_DATA!N145=0,0,OtherFin_DATA!N145/ECO!X72))))</f>
        <v>8110.8272117534325</v>
      </c>
      <c r="P153" s="210">
        <f>IF($C$4="National Currency",IF(OtherFin_DATA!O145=0,0,OtherFin_DATA!O145),IF($C$4="Current Exchange rate",IF(OtherFin_DATA!O145=0,0,OtherFin_DATA!O145/ECO!Y37),IF($C$4="Constant Exchange rate",IF(OtherFin_DATA!O145=0,0,OtherFin_DATA!O145/ECO!Y72))))</f>
        <v>0</v>
      </c>
      <c r="Q153" s="77">
        <f t="shared" si="19"/>
        <v>5.4401691738934728E-2</v>
      </c>
      <c r="R153" s="77">
        <f t="shared" si="20"/>
        <v>0.13924902426988472</v>
      </c>
      <c r="S153" s="77">
        <f t="shared" si="21"/>
        <v>3.4307203562409905E-2</v>
      </c>
    </row>
    <row r="154" spans="3:19" ht="15" x14ac:dyDescent="0.25">
      <c r="C154" s="242"/>
      <c r="D154" s="243"/>
      <c r="E154" s="72" t="s">
        <v>28</v>
      </c>
      <c r="F154" s="74">
        <f>IF($C$4="National Currency",IF(OtherFin_DATA!E146=0,0,OtherFin_DATA!E146),IF($C$4="Current Exchange rate",IF(OtherFin_DATA!E146=0,0,OtherFin_DATA!E146/ECO!O38),IF($C$4="Constant Exchange rate",IF(OtherFin_DATA!E146=0,0,OtherFin_DATA!E146/ECO!O73))))</f>
        <v>1457.719913203138</v>
      </c>
      <c r="G154" s="74">
        <f>IF($C$4="National Currency",IF(OtherFin_DATA!F146=0,0,OtherFin_DATA!F146),IF($C$4="Current Exchange rate",IF(OtherFin_DATA!F146=0,0,OtherFin_DATA!F146/ECO!P38),IF($C$4="Constant Exchange rate",IF(OtherFin_DATA!F146=0,0,OtherFin_DATA!F146/ECO!P73))))</f>
        <v>1792.0005007511268</v>
      </c>
      <c r="H154" s="74">
        <f>IF($C$4="National Currency",IF(OtherFin_DATA!G146=0,0,OtherFin_DATA!G146),IF($C$4="Current Exchange rate",IF(OtherFin_DATA!G146=0,0,OtherFin_DATA!G146/ECO!Q38),IF($C$4="Constant Exchange rate",IF(OtherFin_DATA!G146=0,0,OtherFin_DATA!G146/ECO!Q73))))</f>
        <v>2227.9794692038058</v>
      </c>
      <c r="I154" s="74">
        <f>IF($C$4="National Currency",IF(OtherFin_DATA!H146=0,0,OtherFin_DATA!H146),IF($C$4="Current Exchange rate",IF(OtherFin_DATA!H146=0,0,OtherFin_DATA!H146/ECO!R38),IF($C$4="Constant Exchange rate",IF(OtherFin_DATA!H146=0,0,OtherFin_DATA!H146/ECO!R73))))</f>
        <v>2696</v>
      </c>
      <c r="J154" s="74">
        <f>IF($C$4="National Currency",IF(OtherFin_DATA!I146=0,0,OtherFin_DATA!I146),IF($C$4="Current Exchange rate",IF(OtherFin_DATA!I146=0,0,OtherFin_DATA!I146/ECO!S38),IF($C$4="Constant Exchange rate",IF(OtherFin_DATA!I146=0,0,OtherFin_DATA!I146/ECO!S73))))</f>
        <v>91</v>
      </c>
      <c r="K154" s="74">
        <f>IF($C$4="National Currency",IF(OtherFin_DATA!J146=0,0,OtherFin_DATA!J146),IF($C$4="Current Exchange rate",IF(OtherFin_DATA!J146=0,0,OtherFin_DATA!J146/ECO!T38),IF($C$4="Constant Exchange rate",IF(OtherFin_DATA!J146=0,0,OtherFin_DATA!J146/ECO!T73))))</f>
        <v>479</v>
      </c>
      <c r="L154" s="74">
        <f>IF($C$4="National Currency",IF(OtherFin_DATA!K146=0,0,OtherFin_DATA!K146),IF($C$4="Current Exchange rate",IF(OtherFin_DATA!K146=0,0,OtherFin_DATA!K146/ECO!U38),IF($C$4="Constant Exchange rate",IF(OtherFin_DATA!K146=0,0,OtherFin_DATA!K146/ECO!U73))))</f>
        <v>489</v>
      </c>
      <c r="M154" s="74">
        <f>IF($C$4="National Currency",IF(OtherFin_DATA!L146=0,0,OtherFin_DATA!L146),IF($C$4="Current Exchange rate",IF(OtherFin_DATA!L146=0,0,OtherFin_DATA!L146/ECO!V38),IF($C$4="Constant Exchange rate",IF(OtherFin_DATA!L146=0,0,OtherFin_DATA!L146/ECO!V73))))</f>
        <v>-281</v>
      </c>
      <c r="N154" s="74">
        <f>IF($C$4="National Currency",IF(OtherFin_DATA!M146=0,0,OtherFin_DATA!M146),IF($C$4="Current Exchange rate",IF(OtherFin_DATA!M146=0,0,OtherFin_DATA!M146/ECO!W38),IF($C$4="Constant Exchange rate",IF(OtherFin_DATA!M146=0,0,OtherFin_DATA!M146/ECO!W73))))</f>
        <v>228</v>
      </c>
      <c r="O154" s="99">
        <f>IF($C$4="National Currency",IF(OtherFin_DATA!N146=0,0,OtherFin_DATA!N146),IF($C$4="Current Exchange rate",IF(OtherFin_DATA!N146=0,0,OtherFin_DATA!N146/ECO!X38),IF($C$4="Constant Exchange rate",IF(OtherFin_DATA!N146=0,0,OtherFin_DATA!N146/ECO!X73))))</f>
        <v>-682.8</v>
      </c>
      <c r="P154" s="210">
        <f>IF($C$4="National Currency",IF(OtherFin_DATA!O146=0,0,OtherFin_DATA!O146),IF($C$4="Current Exchange rate",IF(OtherFin_DATA!O146=0,0,OtherFin_DATA!O146/ECO!Y38),IF($C$4="Constant Exchange rate",IF(OtherFin_DATA!O146=0,0,OtherFin_DATA!O146/ECO!Y73))))</f>
        <v>0</v>
      </c>
      <c r="Q154" s="77">
        <f t="shared" si="19"/>
        <v>-4.579739421093445E-3</v>
      </c>
      <c r="R154" s="77">
        <f t="shared" si="20"/>
        <v>-3.9947368421052629</v>
      </c>
      <c r="S154" s="77">
        <f t="shared" si="21"/>
        <v>-1.468402738973114</v>
      </c>
    </row>
    <row r="155" spans="3:19" ht="15" x14ac:dyDescent="0.25">
      <c r="C155" s="242"/>
      <c r="D155" s="243"/>
      <c r="E155" s="72" t="s">
        <v>29</v>
      </c>
      <c r="F155" s="74">
        <f>IF($C$4="National Currency",IF(OtherFin_DATA!E147=0,0,OtherFin_DATA!E147),IF($C$4="Current Exchange rate",IF(OtherFin_DATA!E147=0,0,OtherFin_DATA!E147/ECO!O39),IF($C$4="Constant Exchange rate",IF(OtherFin_DATA!E147=0,0,OtherFin_DATA!E147/ECO!O74))))</f>
        <v>37.907455354179113</v>
      </c>
      <c r="G155" s="74">
        <f>IF($C$4="National Currency",IF(OtherFin_DATA!F147=0,0,OtherFin_DATA!F147),IF($C$4="Current Exchange rate",IF(OtherFin_DATA!F147=0,0,OtherFin_DATA!F147/ECO!P39),IF($C$4="Constant Exchange rate",IF(OtherFin_DATA!F147=0,0,OtherFin_DATA!F147/ECO!P74))))</f>
        <v>45.442474938591246</v>
      </c>
      <c r="H155" s="74">
        <f>IF($C$4="National Currency",IF(OtherFin_DATA!G147=0,0,OtherFin_DATA!G147),IF($C$4="Current Exchange rate",IF(OtherFin_DATA!G147=0,0,OtherFin_DATA!G147/ECO!Q39),IF($C$4="Constant Exchange rate",IF(OtherFin_DATA!G147=0,0,OtherFin_DATA!G147/ECO!Q74))))</f>
        <v>47.3345283144128</v>
      </c>
      <c r="I155" s="74">
        <f>IF($C$4="National Currency",IF(OtherFin_DATA!H147=0,0,OtherFin_DATA!H147),IF($C$4="Current Exchange rate",IF(OtherFin_DATA!H147=0,0,OtherFin_DATA!H147/ECO!M39),IF($C$4="Constant Exchange rate",IF(OtherFin_DATA!H147=0,0,OtherFin_DATA!H147/ECO!M74))))</f>
        <v>0</v>
      </c>
      <c r="J155" s="74">
        <f>IF($C$4="National Currency",IF(OtherFin_DATA!I147=0,0,OtherFin_DATA!I147),IF($C$4="Current Exchange rate",IF(OtherFin_DATA!I147=0,0,OtherFin_DATA!I147/ECO!N39),IF($C$4="Constant Exchange rate",IF(OtherFin_DATA!I147=0,0,OtherFin_DATA!I147/ECO!N74))))</f>
        <v>0</v>
      </c>
      <c r="K155" s="74">
        <f>IF($C$4="National Currency",IF(OtherFin_DATA!J147=0,0,OtherFin_DATA!J147),IF($C$4="Current Exchange rate",IF(OtherFin_DATA!J147=0,0,OtherFin_DATA!J147/ECO!O39),IF($C$4="Constant Exchange rate",IF(OtherFin_DATA!J147=0,0,OtherFin_DATA!J147/ECO!O74))))</f>
        <v>0</v>
      </c>
      <c r="L155" s="74">
        <f>IF($C$4="National Currency",IF(OtherFin_DATA!K147=0,0,OtherFin_DATA!K147),IF($C$4="Current Exchange rate",IF(OtherFin_DATA!K147=0,0,OtherFin_DATA!K147/ECO!P39),IF($C$4="Constant Exchange rate",IF(OtherFin_DATA!K147=0,0,OtherFin_DATA!K147/ECO!P74))))</f>
        <v>0</v>
      </c>
      <c r="M155" s="74">
        <f>IF($C$4="National Currency",IF(OtherFin_DATA!L147=0,0,OtherFin_DATA!L147),IF($C$4="Current Exchange rate",IF(OtherFin_DATA!L147=0,0,OtherFin_DATA!L147/ECO!Q39),IF($C$4="Constant Exchange rate",IF(OtherFin_DATA!L147=0,0,OtherFin_DATA!L147/ECO!Q74))))</f>
        <v>0</v>
      </c>
      <c r="N155" s="74">
        <f>IF($C$4="National Currency",IF(OtherFin_DATA!M147=0,0,OtherFin_DATA!M147),IF($C$4="Current Exchange rate",IF(OtherFin_DATA!M147=0,0,OtherFin_DATA!M147/ECO!R39),IF($C$4="Constant Exchange rate",IF(OtherFin_DATA!M147=0,0,OtherFin_DATA!M147/ECO!R74))))</f>
        <v>0</v>
      </c>
      <c r="O155" s="74">
        <f>IF($C$4="National Currency",IF(OtherFin_DATA!N147=0,0,OtherFin_DATA!N147),IF($C$4="Current Exchange rate",IF(OtherFin_DATA!N147=0,0,OtherFin_DATA!N147/ECO!S39),IF($C$4="Constant Exchange rate",IF(OtherFin_DATA!N147=0,0,OtherFin_DATA!N147/ECO!S74))))</f>
        <v>0</v>
      </c>
      <c r="P155" s="210">
        <f>IF($C$4="National Currency",IF(OtherFin_DATA!O147=0,0,OtherFin_DATA!O147),IF($C$4="Current Exchange rate",IF(OtherFin_DATA!O147=0,0,OtherFin_DATA!O147/ECO!T39),IF($C$4="Constant Exchange rate",IF(OtherFin_DATA!O147=0,0,OtherFin_DATA!O147/ECO!T74))))</f>
        <v>0</v>
      </c>
      <c r="Q155" s="77">
        <f t="shared" si="19"/>
        <v>0</v>
      </c>
      <c r="R155" s="77" t="str">
        <f t="shared" si="20"/>
        <v>-</v>
      </c>
      <c r="S155" s="77" t="str">
        <f t="shared" si="21"/>
        <v>-</v>
      </c>
    </row>
    <row r="156" spans="3:19" ht="15" x14ac:dyDescent="0.25">
      <c r="C156" s="242"/>
      <c r="D156" s="243"/>
      <c r="E156" s="72" t="s">
        <v>30</v>
      </c>
      <c r="F156" s="74">
        <f>IF($C$4="National Currency",IF(OtherFin_DATA!E148=0,0,OtherFin_DATA!E148),IF($C$4="Current Exchange rate",IF(OtherFin_DATA!E148=0,0,OtherFin_DATA!E148/ECO!O40),IF($C$4="Constant Exchange rate",IF(OtherFin_DATA!E148=0,0,OtherFin_DATA!E148/ECO!O75))))</f>
        <v>1254.4675141242938</v>
      </c>
      <c r="G156" s="74">
        <f>IF($C$4="National Currency",IF(OtherFin_DATA!F148=0,0,OtherFin_DATA!F148),IF($C$4="Current Exchange rate",IF(OtherFin_DATA!F148=0,0,OtherFin_DATA!F148/ECO!P40),IF($C$4="Constant Exchange rate",IF(OtherFin_DATA!F148=0,0,OtherFin_DATA!F148/ECO!P75))))</f>
        <v>480.23234463276839</v>
      </c>
      <c r="H156" s="74">
        <f>IF($C$4="National Currency",IF(OtherFin_DATA!G148=0,0,OtherFin_DATA!G148),IF($C$4="Current Exchange rate",IF(OtherFin_DATA!G148=0,0,OtherFin_DATA!G148/ECO!Q40),IF($C$4="Constant Exchange rate",IF(OtherFin_DATA!G148=0,0,OtherFin_DATA!G148/ECO!Q75))))</f>
        <v>11.631355932203411</v>
      </c>
      <c r="I156" s="74">
        <f>IF($C$4="National Currency",IF(OtherFin_DATA!H148=0,0,OtherFin_DATA!H148),IF($C$4="Current Exchange rate",IF(OtherFin_DATA!H148=0,0,OtherFin_DATA!H148/ECO!R40),IF($C$4="Constant Exchange rate",IF(OtherFin_DATA!H148=0,0,OtherFin_DATA!H148/ECO!R75))))</f>
        <v>57.530720338983102</v>
      </c>
      <c r="J156" s="74">
        <f>IF($C$4="National Currency",IF(OtherFin_DATA!I148=0,0,OtherFin_DATA!I148),IF($C$4="Current Exchange rate",IF(OtherFin_DATA!I148=0,0,OtherFin_DATA!I148/ECO!S40),IF($C$4="Constant Exchange rate",IF(OtherFin_DATA!I148=0,0,OtherFin_DATA!I148/ECO!S75))))</f>
        <v>386.06038135593218</v>
      </c>
      <c r="K156" s="74">
        <f>IF($C$4="National Currency",IF(OtherFin_DATA!J148=0,0,OtherFin_DATA!J148),IF($C$4="Current Exchange rate",IF(OtherFin_DATA!J148=0,0,OtherFin_DATA!J148/ECO!T40),IF($C$4="Constant Exchange rate",IF(OtherFin_DATA!J148=0,0,OtherFin_DATA!J148/ECO!T75))))</f>
        <v>63.91242937853108</v>
      </c>
      <c r="L156" s="74">
        <f>IF($C$4="National Currency",IF(OtherFin_DATA!K148=0,0,OtherFin_DATA!K148),IF($C$4="Current Exchange rate",IF(OtherFin_DATA!K148=0,0,OtherFin_DATA!K148/ECO!U40),IF($C$4="Constant Exchange rate",IF(OtherFin_DATA!K148=0,0,OtherFin_DATA!K148/ECO!U75))))</f>
        <v>37.076271186440678</v>
      </c>
      <c r="M156" s="74">
        <f>IF($C$4="National Currency",IF(OtherFin_DATA!L148=0,0,OtherFin_DATA!L148),IF($C$4="Current Exchange rate",IF(OtherFin_DATA!L148=0,0,OtherFin_DATA!L148/ECO!V40),IF($C$4="Constant Exchange rate",IF(OtherFin_DATA!L148=0,0,OtherFin_DATA!L148/ECO!V75))))</f>
        <v>235.87570621468927</v>
      </c>
      <c r="N156" s="100">
        <f>IF($C$4="National Currency",IF(OtherFin_DATA!M148=0,0,OtherFin_DATA!M148),IF($C$4="Current Exchange rate",IF(OtherFin_DATA!M148=0,0,OtherFin_DATA!M148/ECO!W40),IF($C$4="Constant Exchange rate",IF(OtherFin_DATA!M148=0,0,OtherFin_DATA!M148/ECO!W75))))</f>
        <v>-24.011299435028249</v>
      </c>
      <c r="O156" s="74">
        <f>IF($C$4="National Currency",IF(OtherFin_DATA!N148=0,0,OtherFin_DATA!N148),IF($C$4="Current Exchange rate",IF(OtherFin_DATA!N148=0,0,OtherFin_DATA!N148/ECO!X40),IF($C$4="Constant Exchange rate",IF(OtherFin_DATA!N148=0,0,OtherFin_DATA!N148/ECO!X75))))</f>
        <v>9.5338983050847457</v>
      </c>
      <c r="P156" s="210">
        <f>IF($C$4="National Currency",IF(OtherFin_DATA!O148=0,0,OtherFin_DATA!O148),IF($C$4="Current Exchange rate",IF(OtherFin_DATA!O148=0,0,OtherFin_DATA!O148/ECO!Y40),IF($C$4="Constant Exchange rate",IF(OtherFin_DATA!O148=0,0,OtherFin_DATA!O148/ECO!Y75))))</f>
        <v>0</v>
      </c>
      <c r="Q156" s="77">
        <f t="shared" si="19"/>
        <v>6.3946646022982709E-5</v>
      </c>
      <c r="R156" s="77">
        <f t="shared" si="20"/>
        <v>-1.3970588235294117</v>
      </c>
      <c r="S156" s="77">
        <f t="shared" si="21"/>
        <v>-0.9924000436856748</v>
      </c>
    </row>
    <row r="157" spans="3:19" ht="15" x14ac:dyDescent="0.25">
      <c r="C157" s="242"/>
      <c r="D157" s="243"/>
      <c r="E157" s="72" t="s">
        <v>180</v>
      </c>
      <c r="F157" s="75">
        <f>IF($C$4="National Currency",IF(OtherFin_DATA!E149=0,0,OtherFin_DATA!E149),IF($C$4="Current Exchange rate",IF(OtherFin_DATA!E149=0,0,OtherFin_DATA!E149/ECO!O41),IF($C$4="Constant Exchange rate",IF(OtherFin_DATA!E149=0,0,OtherFin_DATA!E149/ECO!O76))))</f>
        <v>0</v>
      </c>
      <c r="G157" s="75">
        <f>IF($C$4="National Currency",IF(OtherFin_DATA!F149=0,0,OtherFin_DATA!F149),IF($C$4="Current Exchange rate",IF(OtherFin_DATA!F149=0,0,OtherFin_DATA!F149/ECO!P41),IF($C$4="Constant Exchange rate",IF(OtherFin_DATA!F149=0,0,OtherFin_DATA!F149/ECO!P76))))</f>
        <v>0</v>
      </c>
      <c r="H157" s="75">
        <f>IF($C$4="National Currency",IF(OtherFin_DATA!G149=0,0,OtherFin_DATA!G149),IF($C$4="Current Exchange rate",IF(OtherFin_DATA!G149=0,0,OtherFin_DATA!G149/ECO!Q41),IF($C$4="Constant Exchange rate",IF(OtherFin_DATA!G149=0,0,OtherFin_DATA!G149/ECO!Q76))))</f>
        <v>0</v>
      </c>
      <c r="I157" s="75">
        <f>IF($C$4="National Currency",IF(OtherFin_DATA!H149=0,0,OtherFin_DATA!H149),IF($C$4="Current Exchange rate",IF(OtherFin_DATA!H149=0,0,OtherFin_DATA!H149/ECO!R41),IF($C$4="Constant Exchange rate",IF(OtherFin_DATA!H149=0,0,OtherFin_DATA!H149/ECO!R76))))</f>
        <v>0</v>
      </c>
      <c r="J157" s="75">
        <f>IF($C$4="National Currency",IF(OtherFin_DATA!I149=0,0,OtherFin_DATA!I149),IF($C$4="Current Exchange rate",IF(OtherFin_DATA!I149=0,0,OtherFin_DATA!I149/ECO!S41),IF($C$4="Constant Exchange rate",IF(OtherFin_DATA!I149=0,0,OtherFin_DATA!I149/ECO!S76))))</f>
        <v>0</v>
      </c>
      <c r="K157" s="75">
        <f>IF($C$4="National Currency",IF(OtherFin_DATA!J149=0,0,OtherFin_DATA!J149),IF($C$4="Current Exchange rate",IF(OtherFin_DATA!J149=0,0,OtherFin_DATA!J149/ECO!T41),IF($C$4="Constant Exchange rate",IF(OtherFin_DATA!J149=0,0,OtherFin_DATA!J149/ECO!T76))))</f>
        <v>0</v>
      </c>
      <c r="L157" s="75">
        <f>IF($C$4="National Currency",IF(OtherFin_DATA!K149=0,0,OtherFin_DATA!K149),IF($C$4="Current Exchange rate",IF(OtherFin_DATA!K149=0,0,OtherFin_DATA!K149/ECO!U41),IF($C$4="Constant Exchange rate",IF(OtherFin_DATA!K149=0,0,OtherFin_DATA!K149/ECO!U76))))</f>
        <v>0</v>
      </c>
      <c r="M157" s="75">
        <f>IF($C$4="National Currency",IF(OtherFin_DATA!L149=0,0,OtherFin_DATA!L149),IF($C$4="Current Exchange rate",IF(OtherFin_DATA!L149=0,0,OtherFin_DATA!L149/ECO!V41),IF($C$4="Constant Exchange rate",IF(OtherFin_DATA!L149=0,0,OtherFin_DATA!L149/ECO!V76))))</f>
        <v>0</v>
      </c>
      <c r="N157" s="75">
        <f>IF($C$4="National Currency",IF(OtherFin_DATA!M149=0,0,OtherFin_DATA!M149),IF($C$4="Current Exchange rate",IF(OtherFin_DATA!M149=0,0,OtherFin_DATA!M149/ECO!W41),IF($C$4="Constant Exchange rate",IF(OtherFin_DATA!M149=0,0,OtherFin_DATA!M149/ECO!W76))))</f>
        <v>0</v>
      </c>
      <c r="O157" s="75">
        <f>IF($C$4="National Currency",IF(OtherFin_DATA!N149=0,0,OtherFin_DATA!N149),IF($C$4="Current Exchange rate",IF(OtherFin_DATA!N149=0,0,OtherFin_DATA!N149/ECO!X41),IF($C$4="Constant Exchange rate",IF(OtherFin_DATA!N149=0,0,OtherFin_DATA!N149/ECO!X76))))</f>
        <v>0</v>
      </c>
      <c r="P157" s="211">
        <f>IF($C$4="National Currency",IF(OtherFin_DATA!O149=0,0,OtherFin_DATA!O149),IF($C$4="Current Exchange rate",IF(OtherFin_DATA!O149=0,0,OtherFin_DATA!O149/ECO!Y41),IF($C$4="Constant Exchange rate",IF(OtherFin_DATA!O149=0,0,OtherFin_DATA!O149/ECO!Y76))))</f>
        <v>0</v>
      </c>
      <c r="Q157" s="77">
        <f t="shared" si="19"/>
        <v>0</v>
      </c>
      <c r="R157" s="77" t="str">
        <f t="shared" si="20"/>
        <v>-</v>
      </c>
      <c r="S157" s="77" t="str">
        <f t="shared" si="21"/>
        <v>-</v>
      </c>
    </row>
    <row r="158" spans="3:19" ht="15.75" thickBot="1" x14ac:dyDescent="0.3">
      <c r="C158" s="246"/>
      <c r="D158" s="247"/>
      <c r="E158" s="78" t="s">
        <v>221</v>
      </c>
      <c r="F158" s="86">
        <f t="shared" ref="F158:O158" si="22">SUM(F126:F157)</f>
        <v>196997.4991399328</v>
      </c>
      <c r="G158" s="86">
        <f t="shared" si="22"/>
        <v>268960.47196369566</v>
      </c>
      <c r="H158" s="86">
        <f t="shared" si="22"/>
        <v>208391.88942327228</v>
      </c>
      <c r="I158" s="86">
        <f t="shared" si="22"/>
        <v>142233.62515467461</v>
      </c>
      <c r="J158" s="102">
        <f t="shared" si="22"/>
        <v>-4319.2846283250074</v>
      </c>
      <c r="K158" s="86">
        <f t="shared" si="22"/>
        <v>238963.79071000087</v>
      </c>
      <c r="L158" s="86">
        <f t="shared" si="22"/>
        <v>213779.99911114085</v>
      </c>
      <c r="M158" s="86">
        <f t="shared" si="22"/>
        <v>62629.580324501454</v>
      </c>
      <c r="N158" s="86">
        <f t="shared" si="22"/>
        <v>142368.01980782213</v>
      </c>
      <c r="O158" s="86">
        <f t="shared" si="22"/>
        <v>149091.45198417787</v>
      </c>
      <c r="P158" s="86" t="s">
        <v>375</v>
      </c>
      <c r="Q158" s="77">
        <f t="shared" si="19"/>
        <v>1</v>
      </c>
    </row>
    <row r="159" spans="3:19" ht="15.75" thickTop="1" x14ac:dyDescent="0.25">
      <c r="C159" s="248"/>
      <c r="D159" s="249"/>
      <c r="E159" s="63" t="s">
        <v>222</v>
      </c>
      <c r="F159" s="93">
        <v>196589.09375</v>
      </c>
      <c r="G159" s="93">
        <v>268258.4375</v>
      </c>
      <c r="H159" s="93">
        <v>207653.328125</v>
      </c>
      <c r="I159" s="93">
        <v>141688.515625</v>
      </c>
      <c r="J159" s="93">
        <v>-4358.14453125</v>
      </c>
      <c r="K159" s="93">
        <v>238769.78125</v>
      </c>
      <c r="L159" s="93">
        <v>213742.59375</v>
      </c>
      <c r="M159" s="93">
        <v>62584.5</v>
      </c>
      <c r="N159" s="93">
        <v>142338.671875</v>
      </c>
      <c r="O159" s="93">
        <v>149062.8125</v>
      </c>
      <c r="P159" s="93" t="s">
        <v>375</v>
      </c>
      <c r="Q159" s="77">
        <f>O159/$O$158</f>
        <v>0.99980790659828767</v>
      </c>
      <c r="R159" s="77">
        <f>IF(OR(O159=0, N159=0),"-",O159/N159-1)</f>
        <v>4.7240433934251147E-2</v>
      </c>
      <c r="S159" s="77">
        <f>IF(OR(O159=0, F159=0),"-",O159/F159-1)</f>
        <v>-0.24175441446634172</v>
      </c>
    </row>
    <row r="160" spans="3:19" ht="15" x14ac:dyDescent="0.25">
      <c r="E160" s="63" t="s">
        <v>223</v>
      </c>
      <c r="F160" s="94"/>
      <c r="G160" s="94">
        <f t="shared" ref="G160:O160" si="23">G159/F159-1</f>
        <v>0.36456419012308516</v>
      </c>
      <c r="H160" s="94">
        <f t="shared" si="23"/>
        <v>-0.22592060827536875</v>
      </c>
      <c r="I160" s="94">
        <f t="shared" si="23"/>
        <v>-0.31766797621606868</v>
      </c>
      <c r="J160" s="94">
        <f t="shared" si="23"/>
        <v>-1.030758629321691</v>
      </c>
      <c r="K160" s="94">
        <f t="shared" si="23"/>
        <v>-55.787026804160675</v>
      </c>
      <c r="L160" s="94">
        <f t="shared" si="23"/>
        <v>-0.10481723176600677</v>
      </c>
      <c r="M160" s="94">
        <f t="shared" si="23"/>
        <v>-0.70719687217232519</v>
      </c>
      <c r="N160" s="94">
        <f t="shared" si="23"/>
        <v>1.2743438371321973</v>
      </c>
      <c r="O160" s="95">
        <f t="shared" si="23"/>
        <v>4.7240433934251147E-2</v>
      </c>
      <c r="P160" s="95"/>
      <c r="Q160" s="67"/>
      <c r="R160" s="67"/>
      <c r="S160" s="67"/>
    </row>
    <row r="163" spans="3:19" ht="18.75" x14ac:dyDescent="0.15">
      <c r="C163" s="253" t="s">
        <v>347</v>
      </c>
      <c r="D163" s="254"/>
      <c r="E163" s="234" t="s">
        <v>243</v>
      </c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6"/>
    </row>
    <row r="164" spans="3:19" ht="15" x14ac:dyDescent="0.15">
      <c r="C164" s="244" t="s">
        <v>230</v>
      </c>
      <c r="D164" s="245"/>
      <c r="E164" s="91">
        <v>5</v>
      </c>
      <c r="F164" s="92">
        <v>2004</v>
      </c>
      <c r="G164" s="92">
        <f t="shared" ref="G164:P164" si="24">F164+1</f>
        <v>2005</v>
      </c>
      <c r="H164" s="92">
        <f t="shared" si="24"/>
        <v>2006</v>
      </c>
      <c r="I164" s="92">
        <f t="shared" si="24"/>
        <v>2007</v>
      </c>
      <c r="J164" s="92">
        <f t="shared" si="24"/>
        <v>2008</v>
      </c>
      <c r="K164" s="92">
        <f t="shared" si="24"/>
        <v>2009</v>
      </c>
      <c r="L164" s="92">
        <f t="shared" si="24"/>
        <v>2010</v>
      </c>
      <c r="M164" s="92">
        <f t="shared" si="24"/>
        <v>2011</v>
      </c>
      <c r="N164" s="92">
        <f t="shared" si="24"/>
        <v>2012</v>
      </c>
      <c r="O164" s="218">
        <f t="shared" si="24"/>
        <v>2013</v>
      </c>
      <c r="P164" s="218">
        <f t="shared" si="24"/>
        <v>2014</v>
      </c>
      <c r="Q164" s="53" t="s">
        <v>224</v>
      </c>
      <c r="R164" s="54" t="s">
        <v>225</v>
      </c>
      <c r="S164" s="53" t="s">
        <v>281</v>
      </c>
    </row>
    <row r="165" spans="3:19" ht="15" x14ac:dyDescent="0.25">
      <c r="C165" s="242"/>
      <c r="D165" s="243"/>
      <c r="E165" s="72" t="s">
        <v>0</v>
      </c>
      <c r="F165" s="73">
        <f>IF($C$4="National Currency",IF(OtherFin_DATA!E155=0,0,OtherFin_DATA!E155),IF($C$4="Current Exchange rate",IF(OtherFin_DATA!E155=0,0,OtherFin_DATA!E155/ECO!O10),IF($C$4="Constant Exchange rate",IF(OtherFin_DATA!E155=0,0,OtherFin_DATA!E155/ECO!O45))))</f>
        <v>3053</v>
      </c>
      <c r="G165" s="73">
        <f>IF($C$4="National Currency",IF(OtherFin_DATA!F155=0,0,OtherFin_DATA!F155),IF($C$4="Current Exchange rate",IF(OtherFin_DATA!F155=0,0,OtherFin_DATA!F155/ECO!P10),IF($C$4="Constant Exchange rate",IF(OtherFin_DATA!F155=0,0,OtherFin_DATA!F155/ECO!P45))))</f>
        <v>4583</v>
      </c>
      <c r="H165" s="73">
        <f>IF($C$4="National Currency",IF(OtherFin_DATA!G155=0,0,OtherFin_DATA!G155),IF($C$4="Current Exchange rate",IF(OtherFin_DATA!G155=0,0,OtherFin_DATA!G155/ECO!Q10),IF($C$4="Constant Exchange rate",IF(OtherFin_DATA!G155=0,0,OtherFin_DATA!G155/ECO!Q45))))</f>
        <v>3419</v>
      </c>
      <c r="I165" s="73">
        <f>IF($C$4="National Currency",IF(OtherFin_DATA!H155=0,0,OtherFin_DATA!H155),IF($C$4="Current Exchange rate",IF(OtherFin_DATA!H155=0,0,OtherFin_DATA!H155/ECO!R10),IF($C$4="Constant Exchange rate",IF(OtherFin_DATA!H155=0,0,OtherFin_DATA!H155/ECO!R45))))</f>
        <v>2382</v>
      </c>
      <c r="J165" s="73">
        <f>IF($C$4="National Currency",IF(OtherFin_DATA!I155=0,0,OtherFin_DATA!I155),IF($C$4="Current Exchange rate",IF(OtherFin_DATA!I155=0,0,OtherFin_DATA!I155/ECO!S10),IF($C$4="Constant Exchange rate",IF(OtherFin_DATA!I155=0,0,OtherFin_DATA!I155/ECO!S45))))</f>
        <v>360</v>
      </c>
      <c r="K165" s="73">
        <f>IF($C$4="National Currency",IF(OtherFin_DATA!J155=0,0,OtherFin_DATA!J155),IF($C$4="Current Exchange rate",IF(OtherFin_DATA!J155=0,0,OtherFin_DATA!J155/ECO!T10),IF($C$4="Constant Exchange rate",IF(OtherFin_DATA!J155=0,0,OtherFin_DATA!J155/ECO!T45))))</f>
        <v>2870</v>
      </c>
      <c r="L165" s="73">
        <f>IF($C$4="National Currency",IF(OtherFin_DATA!K155=0,0,OtherFin_DATA!K155),IF($C$4="Current Exchange rate",IF(OtherFin_DATA!K155=0,0,OtherFin_DATA!K155/ECO!U10),IF($C$4="Constant Exchange rate",IF(OtherFin_DATA!K155=0,0,OtherFin_DATA!K155/ECO!U45))))</f>
        <v>2768</v>
      </c>
      <c r="M165" s="73">
        <f>IF($C$4="National Currency",IF(OtherFin_DATA!L155=0,0,OtherFin_DATA!L155),IF($C$4="Current Exchange rate",IF(OtherFin_DATA!L155=0,0,OtherFin_DATA!L155/ECO!V10),IF($C$4="Constant Exchange rate",IF(OtherFin_DATA!L155=0,0,OtherFin_DATA!L155/ECO!V45))))</f>
        <v>30</v>
      </c>
      <c r="N165" s="73">
        <f>IF($C$4="National Currency",IF(OtherFin_DATA!M155=0,0,OtherFin_DATA!M155),IF($C$4="Current Exchange rate",IF(OtherFin_DATA!M155=0,0,OtherFin_DATA!M155/ECO!W10),IF($C$4="Constant Exchange rate",IF(OtherFin_DATA!M155=0,0,OtherFin_DATA!M155/ECO!W45))))</f>
        <v>2076</v>
      </c>
      <c r="O165" s="213">
        <f>IF($C$4="National Currency",IF(OtherFin_DATA!N155=0,0,OtherFin_DATA!N155),IF($C$4="Current Exchange rate",IF(OtherFin_DATA!N155=0,0,OtherFin_DATA!N155/ECO!X10),IF($C$4="Constant Exchange rate",IF(OtherFin_DATA!N155=0,0,OtherFin_DATA!N155/ECO!X45))))</f>
        <v>2076</v>
      </c>
      <c r="P165" s="209">
        <f>IF($C$4="National Currency",IF(OtherFin_DATA!O155=0,0,OtherFin_DATA!O155),IF($C$4="Current Exchange rate",IF(OtherFin_DATA!O155=0,0,OtherFin_DATA!O155/ECO!Y10),IF($C$4="Constant Exchange rate",IF(OtherFin_DATA!O155=0,0,OtherFin_DATA!O155/ECO!Y45))))</f>
        <v>0</v>
      </c>
      <c r="Q165" s="77">
        <f>O165/$O$197</f>
        <v>0.12764866647152676</v>
      </c>
      <c r="R165" s="77">
        <f>IF(OR(O165=0, N165=0),"-",O165/N165-1)</f>
        <v>0</v>
      </c>
      <c r="S165" s="77">
        <f>IF(OR(O165=0, F165=0),"-",O165/F165-1)</f>
        <v>-0.32001310186701604</v>
      </c>
    </row>
    <row r="166" spans="3:19" ht="15" x14ac:dyDescent="0.25">
      <c r="C166" s="242"/>
      <c r="D166" s="243"/>
      <c r="E166" s="72" t="s">
        <v>1</v>
      </c>
      <c r="F166" s="74">
        <f>IF($C$4="National Currency",IF(OtherFin_DATA!E156=0,0,OtherFin_DATA!E156),IF($C$4="Current Exchange rate",IF(OtherFin_DATA!E156=0,0,OtherFin_DATA!E156/ECO!O11),IF($C$4="Constant Exchange rate",IF(OtherFin_DATA!E156=0,0,OtherFin_DATA!E156/ECO!O46))))</f>
        <v>207.27581733000261</v>
      </c>
      <c r="G166" s="74">
        <f>IF($C$4="National Currency",IF(OtherFin_DATA!F156=0,0,OtherFin_DATA!F156),IF($C$4="Current Exchange rate",IF(OtherFin_DATA!F156=0,0,OtherFin_DATA!F156/ECO!P11),IF($C$4="Constant Exchange rate",IF(OtherFin_DATA!F156=0,0,OtherFin_DATA!F156/ECO!P46))))</f>
        <v>-296.46332262999204</v>
      </c>
      <c r="H166" s="74">
        <f>IF($C$4="National Currency",IF(OtherFin_DATA!G156=0,0,OtherFin_DATA!G156),IF($C$4="Current Exchange rate",IF(OtherFin_DATA!G156=0,0,OtherFin_DATA!G156/ECO!Q11),IF($C$4="Constant Exchange rate",IF(OtherFin_DATA!G156=0,0,OtherFin_DATA!G156/ECO!Q46))))</f>
        <v>65.06011370998749</v>
      </c>
      <c r="I166" s="74">
        <f>IF($C$4="National Currency",IF(OtherFin_DATA!H156=0,0,OtherFin_DATA!H156),IF($C$4="Current Exchange rate",IF(OtherFin_DATA!H156=0,0,OtherFin_DATA!H156/ECO!R11),IF($C$4="Constant Exchange rate",IF(OtherFin_DATA!H156=0,0,OtherFin_DATA!H156/ECO!R46))))</f>
        <v>84.262889620033093</v>
      </c>
      <c r="J166" s="74">
        <f>IF($C$4="National Currency",IF(OtherFin_DATA!I156=0,0,OtherFin_DATA!I156),IF($C$4="Current Exchange rate",IF(OtherFin_DATA!I156=0,0,OtherFin_DATA!I156/ECO!S11),IF($C$4="Constant Exchange rate",IF(OtherFin_DATA!I156=0,0,OtherFin_DATA!I156/ECO!S46))))</f>
        <v>-28.826945810025791</v>
      </c>
      <c r="K166" s="74">
        <f>IF($C$4="National Currency",IF(OtherFin_DATA!J156=0,0,OtherFin_DATA!J156),IF($C$4="Current Exchange rate",IF(OtherFin_DATA!J156=0,0,OtherFin_DATA!J156/ECO!T11),IF($C$4="Constant Exchange rate",IF(OtherFin_DATA!J156=0,0,OtherFin_DATA!J156/ECO!T46))))</f>
        <v>39.401373980013886</v>
      </c>
      <c r="L166" s="74">
        <f>IF($C$4="National Currency",IF(OtherFin_DATA!K156=0,0,OtherFin_DATA!K156),IF($C$4="Current Exchange rate",IF(OtherFin_DATA!K156=0,0,OtherFin_DATA!K156/ECO!U11),IF($C$4="Constant Exchange rate",IF(OtherFin_DATA!K156=0,0,OtherFin_DATA!K156/ECO!U46))))</f>
        <v>51.21041485000751</v>
      </c>
      <c r="M166" s="74">
        <f>IF($C$4="National Currency",IF(OtherFin_DATA!L156=0,0,OtherFin_DATA!L156),IF($C$4="Current Exchange rate",IF(OtherFin_DATA!L156=0,0,OtherFin_DATA!L156/ECO!V11),IF($C$4="Constant Exchange rate",IF(OtherFin_DATA!L156=0,0,OtherFin_DATA!L156/ECO!V46))))</f>
        <v>112.11254368000664</v>
      </c>
      <c r="N166" s="74">
        <f>IF($C$4="National Currency",IF(OtherFin_DATA!M156=0,0,OtherFin_DATA!M156),IF($C$4="Current Exchange rate",IF(OtherFin_DATA!M156=0,0,OtherFin_DATA!M156/ECO!W11),IF($C$4="Constant Exchange rate",IF(OtherFin_DATA!M156=0,0,OtherFin_DATA!M156/ECO!W46))))</f>
        <v>-31.200018840056146</v>
      </c>
      <c r="O166" s="74">
        <f>IF($C$4="National Currency",IF(OtherFin_DATA!N156=0,0,OtherFin_DATA!N156),IF($C$4="Current Exchange rate",IF(OtherFin_DATA!N156=0,0,OtherFin_DATA!N156/ECO!X11),IF($C$4="Constant Exchange rate",IF(OtherFin_DATA!N156=0,0,OtherFin_DATA!N156/ECO!X46))))</f>
        <v>37.480685900052777</v>
      </c>
      <c r="P166" s="210">
        <f>IF($C$4="National Currency",IF(OtherFin_DATA!O156=0,0,OtherFin_DATA!O156),IF($C$4="Current Exchange rate",IF(OtherFin_DATA!O156=0,0,OtherFin_DATA!O156/ECO!Y11),IF($C$4="Constant Exchange rate",IF(OtherFin_DATA!O156=0,0,OtherFin_DATA!O156/ECO!Y46))))</f>
        <v>165.15587091995985</v>
      </c>
      <c r="Q166" s="77">
        <f t="shared" ref="Q166:Q198" si="25">O166/$O$197</f>
        <v>2.3046048042292353E-3</v>
      </c>
      <c r="R166" s="77">
        <f t="shared" ref="R166:R196" si="26">IF(OR(O166=0, N166=0),"-",O166/N166-1)</f>
        <v>-2.2013033098535568</v>
      </c>
      <c r="S166" s="77">
        <f t="shared" ref="S166:S196" si="27">IF(OR(O166=0, F166=0),"-",O166/F166-1)</f>
        <v>-0.81917482520220875</v>
      </c>
    </row>
    <row r="167" spans="3:19" ht="15" x14ac:dyDescent="0.25">
      <c r="C167" s="242"/>
      <c r="D167" s="243"/>
      <c r="E167" s="72" t="s">
        <v>2</v>
      </c>
      <c r="F167" s="74">
        <f>IF($C$4="National Currency",IF(OtherFin_DATA!E157=0,0,OtherFin_DATA!E157),IF($C$4="Current Exchange rate",IF(OtherFin_DATA!E157=0,0,OtherFin_DATA!E157/ECO!O12),IF($C$4="Constant Exchange rate",IF(OtherFin_DATA!E157=0,0,OtherFin_DATA!E157/ECO!O47))))</f>
        <v>0</v>
      </c>
      <c r="G167" s="74">
        <f>IF($C$4="National Currency",IF(OtherFin_DATA!F157=0,0,OtherFin_DATA!F157),IF($C$4="Current Exchange rate",IF(OtherFin_DATA!F157=0,0,OtherFin_DATA!F157/ECO!P12),IF($C$4="Constant Exchange rate",IF(OtherFin_DATA!F157=0,0,OtherFin_DATA!F157/ECO!P47))))</f>
        <v>0</v>
      </c>
      <c r="H167" s="74">
        <f>IF($C$4="National Currency",IF(OtherFin_DATA!G157=0,0,OtherFin_DATA!G157),IF($C$4="Current Exchange rate",IF(OtherFin_DATA!G157=0,0,OtherFin_DATA!G157/ECO!Q12),IF($C$4="Constant Exchange rate",IF(OtherFin_DATA!G157=0,0,OtherFin_DATA!G157/ECO!Q47))))</f>
        <v>0</v>
      </c>
      <c r="I167" s="74">
        <f>IF($C$4="National Currency",IF(OtherFin_DATA!H157=0,0,OtherFin_DATA!H157),IF($C$4="Current Exchange rate",IF(OtherFin_DATA!H157=0,0,OtherFin_DATA!H157/ECO!R12),IF($C$4="Constant Exchange rate",IF(OtherFin_DATA!H157=0,0,OtherFin_DATA!H157/ECO!R47))))</f>
        <v>3.5790980672870436</v>
      </c>
      <c r="J167" s="74">
        <f>IF($C$4="National Currency",IF(OtherFin_DATA!I157=0,0,OtherFin_DATA!I157),IF($C$4="Current Exchange rate",IF(OtherFin_DATA!I157=0,0,OtherFin_DATA!I157/ECO!S12),IF($C$4="Constant Exchange rate",IF(OtherFin_DATA!I157=0,0,OtherFin_DATA!I157/ECO!S47))))</f>
        <v>6.1355966867777889</v>
      </c>
      <c r="K167" s="74">
        <f>IF($C$4="National Currency",IF(OtherFin_DATA!J157=0,0,OtherFin_DATA!J157),IF($C$4="Current Exchange rate",IF(OtherFin_DATA!J157=0,0,OtherFin_DATA!J157/ECO!T12),IF($C$4="Constant Exchange rate",IF(OtherFin_DATA!J157=0,0,OtherFin_DATA!J157/ECO!T47))))</f>
        <v>1.5338991716944472</v>
      </c>
      <c r="L167" s="74">
        <f>IF($C$4="National Currency",IF(OtherFin_DATA!K157=0,0,OtherFin_DATA!K157),IF($C$4="Current Exchange rate",IF(OtherFin_DATA!K157=0,0,OtherFin_DATA!K157/ECO!U12),IF($C$4="Constant Exchange rate",IF(OtherFin_DATA!K157=0,0,OtherFin_DATA!K157/ECO!U47))))</f>
        <v>0</v>
      </c>
      <c r="M167" s="74">
        <f>IF($C$4="National Currency",IF(OtherFin_DATA!L157=0,0,OtherFin_DATA!L157),IF($C$4="Current Exchange rate",IF(OtherFin_DATA!L157=0,0,OtherFin_DATA!L157/ECO!V12),IF($C$4="Constant Exchange rate",IF(OtherFin_DATA!L157=0,0,OtherFin_DATA!L157/ECO!V47))))</f>
        <v>0</v>
      </c>
      <c r="N167" s="74">
        <f>IF($C$4="National Currency",IF(OtherFin_DATA!M157=0,0,OtherFin_DATA!M157),IF($C$4="Current Exchange rate",IF(OtherFin_DATA!M157=0,0,OtherFin_DATA!M157/ECO!W12),IF($C$4="Constant Exchange rate",IF(OtherFin_DATA!M157=0,0,OtherFin_DATA!M157/ECO!W47))))</f>
        <v>0</v>
      </c>
      <c r="O167" s="74">
        <f>IF($C$4="National Currency",IF(OtherFin_DATA!N157=0,0,OtherFin_DATA!N157),IF($C$4="Current Exchange rate",IF(OtherFin_DATA!N157=0,0,OtherFin_DATA!N157/ECO!X12),IF($C$4="Constant Exchange rate",IF(OtherFin_DATA!N157=0,0,OtherFin_DATA!N157/ECO!X47))))</f>
        <v>0</v>
      </c>
      <c r="P167" s="210">
        <f>IF($C$4="National Currency",IF(OtherFin_DATA!O157=0,0,OtherFin_DATA!O157),IF($C$4="Current Exchange rate",IF(OtherFin_DATA!O157=0,0,OtherFin_DATA!O157/ECO!Y12),IF($C$4="Constant Exchange rate",IF(OtherFin_DATA!O157=0,0,OtherFin_DATA!O157/ECO!Y47))))</f>
        <v>0</v>
      </c>
      <c r="Q167" s="77">
        <f t="shared" si="25"/>
        <v>0</v>
      </c>
      <c r="R167" s="77" t="str">
        <f t="shared" si="26"/>
        <v>-</v>
      </c>
      <c r="S167" s="77" t="str">
        <f t="shared" si="27"/>
        <v>-</v>
      </c>
    </row>
    <row r="168" spans="3:19" ht="15" x14ac:dyDescent="0.25">
      <c r="C168" s="242"/>
      <c r="D168" s="243"/>
      <c r="E168" s="72" t="s">
        <v>3</v>
      </c>
      <c r="F168" s="74">
        <f>IF($C$4="National Currency",IF(OtherFin_DATA!E158=0,0,OtherFin_DATA!E158),IF($C$4="Current Exchange rate",IF(OtherFin_DATA!E158=0,0,OtherFin_DATA!E158/ECO!O13),IF($C$4="Constant Exchange rate",IF(OtherFin_DATA!E158=0,0,OtherFin_DATA!E158/ECO!O48))))</f>
        <v>0</v>
      </c>
      <c r="G168" s="74">
        <f>IF($C$4="National Currency",IF(OtherFin_DATA!F158=0,0,OtherFin_DATA!F158),IF($C$4="Current Exchange rate",IF(OtherFin_DATA!F158=0,0,OtherFin_DATA!F158/ECO!P13),IF($C$4="Constant Exchange rate",IF(OtherFin_DATA!F158=0,0,OtherFin_DATA!F158/ECO!P48))))</f>
        <v>0</v>
      </c>
      <c r="H168" s="74">
        <f>IF($C$4="National Currency",IF(OtherFin_DATA!G158=0,0,OtherFin_DATA!G158),IF($C$4="Current Exchange rate",IF(OtherFin_DATA!G158=0,0,OtherFin_DATA!G158/ECO!Q13),IF($C$4="Constant Exchange rate",IF(OtherFin_DATA!G158=0,0,OtherFin_DATA!G158/ECO!Q48))))</f>
        <v>0</v>
      </c>
      <c r="I168" s="74">
        <f>IF($C$4="National Currency",IF(OtherFin_DATA!H158=0,0,OtherFin_DATA!H158),IF($C$4="Current Exchange rate",IF(OtherFin_DATA!H158=0,0,OtherFin_DATA!H158/ECO!R13),IF($C$4="Constant Exchange rate",IF(OtherFin_DATA!H158=0,0,OtherFin_DATA!H158/ECO!R48))))</f>
        <v>0</v>
      </c>
      <c r="J168" s="74">
        <f>IF($C$4="National Currency",IF(OtherFin_DATA!I158=0,0,OtherFin_DATA!I158),IF($C$4="Current Exchange rate",IF(OtherFin_DATA!I158=0,0,OtherFin_DATA!I158/ECO!S13),IF($C$4="Constant Exchange rate",IF(OtherFin_DATA!I158=0,0,OtherFin_DATA!I158/ECO!S48))))</f>
        <v>0</v>
      </c>
      <c r="K168" s="74">
        <f>IF($C$4="National Currency",IF(OtherFin_DATA!J158=0,0,OtherFin_DATA!J158),IF($C$4="Current Exchange rate",IF(OtherFin_DATA!J158=0,0,OtherFin_DATA!J158/ECO!T13),IF($C$4="Constant Exchange rate",IF(OtherFin_DATA!J158=0,0,OtherFin_DATA!J158/ECO!T48))))</f>
        <v>0</v>
      </c>
      <c r="L168" s="74">
        <f>IF($C$4="National Currency",IF(OtherFin_DATA!K158=0,0,OtherFin_DATA!K158),IF($C$4="Current Exchange rate",IF(OtherFin_DATA!K158=0,0,OtherFin_DATA!K158/ECO!U13),IF($C$4="Constant Exchange rate",IF(OtherFin_DATA!K158=0,0,OtherFin_DATA!K158/ECO!U48))))</f>
        <v>0</v>
      </c>
      <c r="M168" s="74">
        <f>IF($C$4="National Currency",IF(OtherFin_DATA!L158=0,0,OtherFin_DATA!L158),IF($C$4="Current Exchange rate",IF(OtherFin_DATA!L158=0,0,OtherFin_DATA!L158/ECO!V13),IF($C$4="Constant Exchange rate",IF(OtherFin_DATA!L158=0,0,OtherFin_DATA!L158/ECO!V48))))</f>
        <v>0</v>
      </c>
      <c r="N168" s="74">
        <f>IF($C$4="National Currency",IF(OtherFin_DATA!M158=0,0,OtherFin_DATA!M158),IF($C$4="Current Exchange rate",IF(OtherFin_DATA!M158=0,0,OtherFin_DATA!M158/ECO!W13),IF($C$4="Constant Exchange rate",IF(OtherFin_DATA!M158=0,0,OtherFin_DATA!M158/ECO!W48))))</f>
        <v>0</v>
      </c>
      <c r="O168" s="74">
        <f>IF($C$4="National Currency",IF(OtherFin_DATA!N158=0,0,OtherFin_DATA!N158),IF($C$4="Current Exchange rate",IF(OtherFin_DATA!N158=0,0,OtherFin_DATA!N158/ECO!X13),IF($C$4="Constant Exchange rate",IF(OtherFin_DATA!N158=0,0,OtherFin_DATA!N158/ECO!X48))))</f>
        <v>0</v>
      </c>
      <c r="P168" s="210">
        <f>IF($C$4="National Currency",IF(OtherFin_DATA!O158=0,0,OtherFin_DATA!O158),IF($C$4="Current Exchange rate",IF(OtherFin_DATA!O158=0,0,OtherFin_DATA!O158/ECO!Y13),IF($C$4="Constant Exchange rate",IF(OtherFin_DATA!O158=0,0,OtherFin_DATA!O158/ECO!Y48))))</f>
        <v>0</v>
      </c>
      <c r="Q168" s="77">
        <f t="shared" si="25"/>
        <v>0</v>
      </c>
      <c r="R168" s="77" t="str">
        <f t="shared" si="26"/>
        <v>-</v>
      </c>
      <c r="S168" s="77" t="str">
        <f t="shared" si="27"/>
        <v>-</v>
      </c>
    </row>
    <row r="169" spans="3:19" ht="15" x14ac:dyDescent="0.25">
      <c r="C169" s="242"/>
      <c r="D169" s="243"/>
      <c r="E169" s="72" t="s">
        <v>4</v>
      </c>
      <c r="F169" s="74">
        <f>IF($C$4="National Currency",IF(OtherFin_DATA!E159=0,0,OtherFin_DATA!E159),IF($C$4="Current Exchange rate",IF(OtherFin_DATA!E159=0,0,OtherFin_DATA!E159/ECO!O14),IF($C$4="Constant Exchange rate",IF(OtherFin_DATA!E159=0,0,OtherFin_DATA!E159/ECO!O49))))</f>
        <v>0</v>
      </c>
      <c r="G169" s="74">
        <f>IF($C$4="National Currency",IF(OtherFin_DATA!F159=0,0,OtherFin_DATA!F159),IF($C$4="Current Exchange rate",IF(OtherFin_DATA!F159=0,0,OtherFin_DATA!F159/ECO!P14),IF($C$4="Constant Exchange rate",IF(OtherFin_DATA!F159=0,0,OtherFin_DATA!F159/ECO!P49))))</f>
        <v>0</v>
      </c>
      <c r="H169" s="74">
        <f>IF($C$4="National Currency",IF(OtherFin_DATA!G159=0,0,OtherFin_DATA!G159),IF($C$4="Current Exchange rate",IF(OtherFin_DATA!G159=0,0,OtherFin_DATA!G159/ECO!Q14),IF($C$4="Constant Exchange rate",IF(OtherFin_DATA!G159=0,0,OtherFin_DATA!G159/ECO!Q49))))</f>
        <v>0</v>
      </c>
      <c r="I169" s="74">
        <f>IF($C$4="National Currency",IF(OtherFin_DATA!H159=0,0,OtherFin_DATA!H159),IF($C$4="Current Exchange rate",IF(OtherFin_DATA!H159=0,0,OtherFin_DATA!H159/ECO!R14),IF($C$4="Constant Exchange rate",IF(OtherFin_DATA!H159=0,0,OtherFin_DATA!H159/ECO!R49))))</f>
        <v>0</v>
      </c>
      <c r="J169" s="74">
        <f>IF($C$4="National Currency",IF(OtherFin_DATA!I159=0,0,OtherFin_DATA!I159),IF($C$4="Current Exchange rate",IF(OtherFin_DATA!I159=0,0,OtherFin_DATA!I159/ECO!S14),IF($C$4="Constant Exchange rate",IF(OtherFin_DATA!I159=0,0,OtherFin_DATA!I159/ECO!S49))))</f>
        <v>0</v>
      </c>
      <c r="K169" s="74">
        <f>IF($C$4="National Currency",IF(OtherFin_DATA!J159=0,0,OtherFin_DATA!J159),IF($C$4="Current Exchange rate",IF(OtherFin_DATA!J159=0,0,OtherFin_DATA!J159/ECO!T14),IF($C$4="Constant Exchange rate",IF(OtherFin_DATA!J159=0,0,OtherFin_DATA!J159/ECO!T49))))</f>
        <v>0</v>
      </c>
      <c r="L169" s="74">
        <f>IF($C$4="National Currency",IF(OtherFin_DATA!K159=0,0,OtherFin_DATA!K159),IF($C$4="Current Exchange rate",IF(OtherFin_DATA!K159=0,0,OtherFin_DATA!K159/ECO!U14),IF($C$4="Constant Exchange rate",IF(OtherFin_DATA!K159=0,0,OtherFin_DATA!K159/ECO!U49))))</f>
        <v>0</v>
      </c>
      <c r="M169" s="74">
        <f>IF($C$4="National Currency",IF(OtherFin_DATA!L159=0,0,OtherFin_DATA!L159),IF($C$4="Current Exchange rate",IF(OtherFin_DATA!L159=0,0,OtherFin_DATA!L159/ECO!V14),IF($C$4="Constant Exchange rate",IF(OtherFin_DATA!L159=0,0,OtherFin_DATA!L159/ECO!V49))))</f>
        <v>0</v>
      </c>
      <c r="N169" s="74">
        <f>IF($C$4="National Currency",IF(OtherFin_DATA!M159=0,0,OtherFin_DATA!M159),IF($C$4="Current Exchange rate",IF(OtherFin_DATA!M159=0,0,OtherFin_DATA!M159/ECO!W14),IF($C$4="Constant Exchange rate",IF(OtherFin_DATA!M159=0,0,OtherFin_DATA!M159/ECO!W49))))</f>
        <v>0</v>
      </c>
      <c r="O169" s="74">
        <f>IF($C$4="National Currency",IF(OtherFin_DATA!N159=0,0,OtherFin_DATA!N159),IF($C$4="Current Exchange rate",IF(OtherFin_DATA!N159=0,0,OtherFin_DATA!N159/ECO!X14),IF($C$4="Constant Exchange rate",IF(OtherFin_DATA!N159=0,0,OtherFin_DATA!N159/ECO!X49))))</f>
        <v>0</v>
      </c>
      <c r="P169" s="210">
        <f>IF($C$4="National Currency",IF(OtherFin_DATA!O159=0,0,OtherFin_DATA!O159),IF($C$4="Current Exchange rate",IF(OtherFin_DATA!O159=0,0,OtherFin_DATA!O159/ECO!Y14),IF($C$4="Constant Exchange rate",IF(OtherFin_DATA!O159=0,0,OtherFin_DATA!O159/ECO!Y49))))</f>
        <v>0</v>
      </c>
      <c r="Q169" s="77">
        <f t="shared" si="25"/>
        <v>0</v>
      </c>
      <c r="R169" s="77" t="str">
        <f t="shared" si="26"/>
        <v>-</v>
      </c>
      <c r="S169" s="77" t="str">
        <f t="shared" si="27"/>
        <v>-</v>
      </c>
    </row>
    <row r="170" spans="3:19" ht="15" x14ac:dyDescent="0.25">
      <c r="C170" s="242"/>
      <c r="D170" s="243"/>
      <c r="E170" s="72" t="s">
        <v>5</v>
      </c>
      <c r="F170" s="74">
        <f>IF($C$4="National Currency",IF(OtherFin_DATA!E160=0,0,OtherFin_DATA!E160),IF($C$4="Current Exchange rate",IF(OtherFin_DATA!E160=0,0,OtherFin_DATA!E160/ECO!O15),IF($C$4="Constant Exchange rate",IF(OtherFin_DATA!E160=0,0,OtherFin_DATA!E160/ECO!O50))))</f>
        <v>153.19992788894899</v>
      </c>
      <c r="G170" s="74">
        <f>IF($C$4="National Currency",IF(OtherFin_DATA!F160=0,0,OtherFin_DATA!F160),IF($C$4="Current Exchange rate",IF(OtherFin_DATA!F160=0,0,OtherFin_DATA!F160/ECO!P15),IF($C$4="Constant Exchange rate",IF(OtherFin_DATA!F160=0,0,OtherFin_DATA!F160/ECO!P50))))</f>
        <v>252.89345592212007</v>
      </c>
      <c r="H170" s="74">
        <f>IF($C$4="National Currency",IF(OtherFin_DATA!G160=0,0,OtherFin_DATA!G160),IF($C$4="Current Exchange rate",IF(OtherFin_DATA!G160=0,0,OtherFin_DATA!G160/ECO!Q15),IF($C$4="Constant Exchange rate",IF(OtherFin_DATA!G160=0,0,OtherFin_DATA!G160/ECO!Q50))))</f>
        <v>148.83720930232559</v>
      </c>
      <c r="I170" s="74">
        <f>IF($C$4="National Currency",IF(OtherFin_DATA!H160=0,0,OtherFin_DATA!H160),IF($C$4="Current Exchange rate",IF(OtherFin_DATA!H160=0,0,OtherFin_DATA!H160/ECO!R15),IF($C$4="Constant Exchange rate",IF(OtherFin_DATA!H160=0,0,OtherFin_DATA!H160/ECO!R50))))</f>
        <v>59.78006129439337</v>
      </c>
      <c r="J170" s="74">
        <f>IF($C$4="National Currency",IF(OtherFin_DATA!I160=0,0,OtherFin_DATA!I160),IF($C$4="Current Exchange rate",IF(OtherFin_DATA!I160=0,0,OtherFin_DATA!I160/ECO!S15),IF($C$4="Constant Exchange rate",IF(OtherFin_DATA!I160=0,0,OtherFin_DATA!I160/ECO!S50))))</f>
        <v>99.549305931133944</v>
      </c>
      <c r="K170" s="74">
        <f>IF($C$4="National Currency",IF(OtherFin_DATA!J160=0,0,OtherFin_DATA!J160),IF($C$4="Current Exchange rate",IF(OtherFin_DATA!J160=0,0,OtherFin_DATA!J160/ECO!T15),IF($C$4="Constant Exchange rate",IF(OtherFin_DATA!J160=0,0,OtherFin_DATA!J160/ECO!T50))))</f>
        <v>321.25473228772307</v>
      </c>
      <c r="L170" s="74">
        <f>IF($C$4="National Currency",IF(OtherFin_DATA!K160=0,0,OtherFin_DATA!K160),IF($C$4="Current Exchange rate",IF(OtherFin_DATA!K160=0,0,OtherFin_DATA!K160/ECO!U15),IF($C$4="Constant Exchange rate",IF(OtherFin_DATA!K160=0,0,OtherFin_DATA!K160/ECO!U50))))</f>
        <v>452.13628988642512</v>
      </c>
      <c r="M170" s="74">
        <f>IF($C$4="National Currency",IF(OtherFin_DATA!L160=0,0,OtherFin_DATA!L160),IF($C$4="Current Exchange rate",IF(OtherFin_DATA!L160=0,0,OtherFin_DATA!L160/ECO!V15),IF($C$4="Constant Exchange rate",IF(OtherFin_DATA!L160=0,0,OtherFin_DATA!L160/ECO!V50))))</f>
        <v>279.25004506940689</v>
      </c>
      <c r="N170" s="74">
        <f>IF($C$4="National Currency",IF(OtherFin_DATA!M160=0,0,OtherFin_DATA!M160),IF($C$4="Current Exchange rate",IF(OtherFin_DATA!M160=0,0,OtherFin_DATA!M160/ECO!W15),IF($C$4="Constant Exchange rate",IF(OtherFin_DATA!M160=0,0,OtherFin_DATA!M160/ECO!W50))))</f>
        <v>557.45447989904449</v>
      </c>
      <c r="O170" s="74">
        <f>IF($C$4="National Currency",IF(OtherFin_DATA!N160=0,0,OtherFin_DATA!N160),IF($C$4="Current Exchange rate",IF(OtherFin_DATA!N160=0,0,OtherFin_DATA!N160/ECO!X15),IF($C$4="Constant Exchange rate",IF(OtherFin_DATA!N160=0,0,OtherFin_DATA!N160/ECO!X50))))</f>
        <v>204.43482963764197</v>
      </c>
      <c r="P170" s="210">
        <f>IF($C$4="National Currency",IF(OtherFin_DATA!O160=0,0,OtherFin_DATA!O160),IF($C$4="Current Exchange rate",IF(OtherFin_DATA!O160=0,0,OtherFin_DATA!O160/ECO!Y15),IF($C$4="Constant Exchange rate",IF(OtherFin_DATA!O160=0,0,OtherFin_DATA!O160/ECO!Y50))))</f>
        <v>19.938705606634215</v>
      </c>
      <c r="Q170" s="77">
        <f t="shared" si="25"/>
        <v>1.2570247294594775E-2</v>
      </c>
      <c r="R170" s="77">
        <f t="shared" si="26"/>
        <v>-0.63327081042623368</v>
      </c>
      <c r="S170" s="77">
        <f t="shared" si="27"/>
        <v>0.33443163097199324</v>
      </c>
    </row>
    <row r="171" spans="3:19" ht="15" x14ac:dyDescent="0.25">
      <c r="C171" s="242"/>
      <c r="D171" s="243"/>
      <c r="E171" s="72" t="s">
        <v>6</v>
      </c>
      <c r="F171" s="74">
        <f>IF($C$4="National Currency",IF(OtherFin_DATA!E161=0,0,OtherFin_DATA!E161),IF($C$4="Current Exchange rate",IF(OtherFin_DATA!E161=0,0,OtherFin_DATA!E161/ECO!O16),IF($C$4="Constant Exchange rate",IF(OtherFin_DATA!E161=0,0,OtherFin_DATA!E161/ECO!O51))))</f>
        <v>0</v>
      </c>
      <c r="G171" s="74">
        <f>IF($C$4="National Currency",IF(OtherFin_DATA!F161=0,0,OtherFin_DATA!F161),IF($C$4="Current Exchange rate",IF(OtherFin_DATA!F161=0,0,OtherFin_DATA!F161/ECO!P16),IF($C$4="Constant Exchange rate",IF(OtherFin_DATA!F161=0,0,OtherFin_DATA!F161/ECO!P51))))</f>
        <v>0</v>
      </c>
      <c r="H171" s="74">
        <f>IF($C$4="National Currency",IF(OtherFin_DATA!G161=0,0,OtherFin_DATA!G161),IF($C$4="Current Exchange rate",IF(OtherFin_DATA!G161=0,0,OtherFin_DATA!G161/ECO!Q16),IF($C$4="Constant Exchange rate",IF(OtherFin_DATA!G161=0,0,OtherFin_DATA!G161/ECO!Q51))))</f>
        <v>0</v>
      </c>
      <c r="I171" s="74">
        <f>IF($C$4="National Currency",IF(OtherFin_DATA!H161=0,0,OtherFin_DATA!H161),IF($C$4="Current Exchange rate",IF(OtherFin_DATA!H161=0,0,OtherFin_DATA!H161/ECO!R16),IF($C$4="Constant Exchange rate",IF(OtherFin_DATA!H161=0,0,OtherFin_DATA!H161/ECO!R51))))</f>
        <v>0</v>
      </c>
      <c r="J171" s="74">
        <f>IF($C$4="National Currency",IF(OtherFin_DATA!I161=0,0,OtherFin_DATA!I161),IF($C$4="Current Exchange rate",IF(OtherFin_DATA!I161=0,0,OtherFin_DATA!I161/ECO!S16),IF($C$4="Constant Exchange rate",IF(OtherFin_DATA!I161=0,0,OtherFin_DATA!I161/ECO!S51))))</f>
        <v>0</v>
      </c>
      <c r="K171" s="74">
        <f>IF($C$4="National Currency",IF(OtherFin_DATA!J161=0,0,OtherFin_DATA!J161),IF($C$4="Current Exchange rate",IF(OtherFin_DATA!J161=0,0,OtherFin_DATA!J161/ECO!T16),IF($C$4="Constant Exchange rate",IF(OtherFin_DATA!J161=0,0,OtherFin_DATA!J161/ECO!T51))))</f>
        <v>0</v>
      </c>
      <c r="L171" s="74">
        <f>IF($C$4="National Currency",IF(OtherFin_DATA!K161=0,0,OtherFin_DATA!K161),IF($C$4="Current Exchange rate",IF(OtherFin_DATA!K161=0,0,OtherFin_DATA!K161/ECO!U16),IF($C$4="Constant Exchange rate",IF(OtherFin_DATA!K161=0,0,OtherFin_DATA!K161/ECO!U51))))</f>
        <v>0</v>
      </c>
      <c r="M171" s="74">
        <f>IF($C$4="National Currency",IF(OtherFin_DATA!L161=0,0,OtherFin_DATA!L161),IF($C$4="Current Exchange rate",IF(OtherFin_DATA!L161=0,0,OtherFin_DATA!L161/ECO!V16),IF($C$4="Constant Exchange rate",IF(OtherFin_DATA!L161=0,0,OtherFin_DATA!L161/ECO!V51))))</f>
        <v>0</v>
      </c>
      <c r="N171" s="74">
        <f>IF($C$4="National Currency",IF(OtherFin_DATA!M161=0,0,OtherFin_DATA!M161),IF($C$4="Current Exchange rate",IF(OtherFin_DATA!M161=0,0,OtherFin_DATA!M161/ECO!W16),IF($C$4="Constant Exchange rate",IF(OtherFin_DATA!M161=0,0,OtherFin_DATA!M161/ECO!W51))))</f>
        <v>0</v>
      </c>
      <c r="O171" s="74">
        <f>IF($C$4="National Currency",IF(OtherFin_DATA!N161=0,0,OtherFin_DATA!N161),IF($C$4="Current Exchange rate",IF(OtherFin_DATA!N161=0,0,OtherFin_DATA!N161/ECO!X16),IF($C$4="Constant Exchange rate",IF(OtherFin_DATA!N161=0,0,OtherFin_DATA!N161/ECO!X51))))</f>
        <v>0</v>
      </c>
      <c r="P171" s="210">
        <f>IF($C$4="National Currency",IF(OtherFin_DATA!O161=0,0,OtherFin_DATA!O161),IF($C$4="Current Exchange rate",IF(OtherFin_DATA!O161=0,0,OtherFin_DATA!O161/ECO!Y16),IF($C$4="Constant Exchange rate",IF(OtherFin_DATA!O161=0,0,OtherFin_DATA!O161/ECO!Y51))))</f>
        <v>0</v>
      </c>
      <c r="Q171" s="77">
        <f t="shared" si="25"/>
        <v>0</v>
      </c>
      <c r="R171" s="77" t="str">
        <f t="shared" si="26"/>
        <v>-</v>
      </c>
      <c r="S171" s="77" t="str">
        <f t="shared" si="27"/>
        <v>-</v>
      </c>
    </row>
    <row r="172" spans="3:19" ht="15" x14ac:dyDescent="0.25">
      <c r="C172" s="242"/>
      <c r="D172" s="243"/>
      <c r="E172" s="72" t="s">
        <v>7</v>
      </c>
      <c r="F172" s="74">
        <f>IF($C$4="National Currency",IF(OtherFin_DATA!E162=0,0,OtherFin_DATA!E162),IF($C$4="Current Exchange rate",IF(OtherFin_DATA!E162=0,0,OtherFin_DATA!E162/ECO!O17),IF($C$4="Constant Exchange rate",IF(OtherFin_DATA!E162=0,0,OtherFin_DATA!E162/ECO!O52))))</f>
        <v>0</v>
      </c>
      <c r="G172" s="74">
        <f>IF($C$4="National Currency",IF(OtherFin_DATA!F162=0,0,OtherFin_DATA!F162),IF($C$4="Current Exchange rate",IF(OtherFin_DATA!F162=0,0,OtherFin_DATA!F162/ECO!P17),IF($C$4="Constant Exchange rate",IF(OtherFin_DATA!F162=0,0,OtherFin_DATA!F162/ECO!P52))))</f>
        <v>0</v>
      </c>
      <c r="H172" s="74">
        <f>IF($C$4="National Currency",IF(OtherFin_DATA!G162=0,0,OtherFin_DATA!G162),IF($C$4="Current Exchange rate",IF(OtherFin_DATA!G162=0,0,OtherFin_DATA!G162/ECO!Q17),IF($C$4="Constant Exchange rate",IF(OtherFin_DATA!G162=0,0,OtherFin_DATA!G162/ECO!Q52))))</f>
        <v>0</v>
      </c>
      <c r="I172" s="74">
        <f>IF($C$4="National Currency",IF(OtherFin_DATA!H162=0,0,OtherFin_DATA!H162),IF($C$4="Current Exchange rate",IF(OtherFin_DATA!H162=0,0,OtherFin_DATA!H162/ECO!R17),IF($C$4="Constant Exchange rate",IF(OtherFin_DATA!H162=0,0,OtherFin_DATA!H162/ECO!R52))))</f>
        <v>0</v>
      </c>
      <c r="J172" s="74">
        <f>IF($C$4="National Currency",IF(OtherFin_DATA!I162=0,0,OtherFin_DATA!I162),IF($C$4="Current Exchange rate",IF(OtherFin_DATA!I162=0,0,OtherFin_DATA!I162/ECO!S17),IF($C$4="Constant Exchange rate",IF(OtherFin_DATA!I162=0,0,OtherFin_DATA!I162/ECO!S52))))</f>
        <v>0</v>
      </c>
      <c r="K172" s="74">
        <f>IF($C$4="National Currency",IF(OtherFin_DATA!J162=0,0,OtherFin_DATA!J162),IF($C$4="Current Exchange rate",IF(OtherFin_DATA!J162=0,0,OtherFin_DATA!J162/ECO!T17),IF($C$4="Constant Exchange rate",IF(OtherFin_DATA!J162=0,0,OtherFin_DATA!J162/ECO!T52))))</f>
        <v>0</v>
      </c>
      <c r="L172" s="74">
        <f>IF($C$4="National Currency",IF(OtherFin_DATA!K162=0,0,OtherFin_DATA!K162),IF($C$4="Current Exchange rate",IF(OtherFin_DATA!K162=0,0,OtherFin_DATA!K162/ECO!U17),IF($C$4="Constant Exchange rate",IF(OtherFin_DATA!K162=0,0,OtherFin_DATA!K162/ECO!U52))))</f>
        <v>0</v>
      </c>
      <c r="M172" s="74">
        <f>IF($C$4="National Currency",IF(OtherFin_DATA!L162=0,0,OtherFin_DATA!L162),IF($C$4="Current Exchange rate",IF(OtherFin_DATA!L162=0,0,OtherFin_DATA!L162/ECO!V17),IF($C$4="Constant Exchange rate",IF(OtherFin_DATA!L162=0,0,OtherFin_DATA!L162/ECO!V52))))</f>
        <v>0</v>
      </c>
      <c r="N172" s="74">
        <f>IF($C$4="National Currency",IF(OtherFin_DATA!M162=0,0,OtherFin_DATA!M162),IF($C$4="Current Exchange rate",IF(OtherFin_DATA!M162=0,0,OtherFin_DATA!M162/ECO!W17),IF($C$4="Constant Exchange rate",IF(OtherFin_DATA!M162=0,0,OtherFin_DATA!M162/ECO!W52))))</f>
        <v>0</v>
      </c>
      <c r="O172" s="74">
        <f>IF($C$4="National Currency",IF(OtherFin_DATA!N162=0,0,OtherFin_DATA!N162),IF($C$4="Current Exchange rate",IF(OtherFin_DATA!N162=0,0,OtherFin_DATA!N162/ECO!X17),IF($C$4="Constant Exchange rate",IF(OtherFin_DATA!N162=0,0,OtherFin_DATA!N162/ECO!X52))))</f>
        <v>0</v>
      </c>
      <c r="P172" s="210">
        <f>IF($C$4="National Currency",IF(OtherFin_DATA!O162=0,0,OtherFin_DATA!O162),IF($C$4="Current Exchange rate",IF(OtherFin_DATA!O162=0,0,OtherFin_DATA!O162/ECO!Y17),IF($C$4="Constant Exchange rate",IF(OtherFin_DATA!O162=0,0,OtherFin_DATA!O162/ECO!Y52))))</f>
        <v>0</v>
      </c>
      <c r="Q172" s="77">
        <f t="shared" si="25"/>
        <v>0</v>
      </c>
      <c r="R172" s="77" t="str">
        <f t="shared" si="26"/>
        <v>-</v>
      </c>
      <c r="S172" s="77" t="str">
        <f t="shared" si="27"/>
        <v>-</v>
      </c>
    </row>
    <row r="173" spans="3:19" ht="15" x14ac:dyDescent="0.25">
      <c r="C173" s="242"/>
      <c r="D173" s="243"/>
      <c r="E173" s="72" t="s">
        <v>8</v>
      </c>
      <c r="F173" s="74">
        <f>IF($C$4="National Currency",IF(OtherFin_DATA!E163=0,0,OtherFin_DATA!E163),IF($C$4="Current Exchange rate",IF(OtherFin_DATA!E163=0,0,OtherFin_DATA!E163/ECO!O18),IF($C$4="Constant Exchange rate",IF(OtherFin_DATA!E163=0,0,OtherFin_DATA!E163/ECO!O53))))</f>
        <v>18.451292932649906</v>
      </c>
      <c r="G173" s="74">
        <f>IF($C$4="National Currency",IF(OtherFin_DATA!F163=0,0,OtherFin_DATA!F163),IF($C$4="Current Exchange rate",IF(OtherFin_DATA!F163=0,0,OtherFin_DATA!F163/ECO!P18),IF($C$4="Constant Exchange rate",IF(OtherFin_DATA!F163=0,0,OtherFin_DATA!F163/ECO!P53))))</f>
        <v>50.253729244692138</v>
      </c>
      <c r="H173" s="74">
        <f>IF($C$4="National Currency",IF(OtherFin_DATA!G163=0,0,OtherFin_DATA!G163),IF($C$4="Current Exchange rate",IF(OtherFin_DATA!G163=0,0,OtherFin_DATA!G163/ECO!Q18),IF($C$4="Constant Exchange rate",IF(OtherFin_DATA!G163=0,0,OtherFin_DATA!G163/ECO!Q53))))</f>
        <v>20.381296895172113</v>
      </c>
      <c r="I173" s="74">
        <f>IF($C$4="National Currency",IF(OtherFin_DATA!H163=0,0,OtherFin_DATA!H163),IF($C$4="Current Exchange rate",IF(OtherFin_DATA!H163=0,0,OtherFin_DATA!H163/ECO!R18),IF($C$4="Constant Exchange rate",IF(OtherFin_DATA!H163=0,0,OtherFin_DATA!H163/ECO!R53))))</f>
        <v>0.83353572022036737</v>
      </c>
      <c r="J173" s="74">
        <f>IF($C$4="National Currency",IF(OtherFin_DATA!I163=0,0,OtherFin_DATA!I163),IF($C$4="Current Exchange rate",IF(OtherFin_DATA!I163=0,0,OtherFin_DATA!I163/ECO!S18),IF($C$4="Constant Exchange rate",IF(OtherFin_DATA!I163=0,0,OtherFin_DATA!I163/ECO!S53))))</f>
        <v>0.78432375084682937</v>
      </c>
      <c r="K173" s="74">
        <f>IF($C$4="National Currency",IF(OtherFin_DATA!J163=0,0,OtherFin_DATA!J163),IF($C$4="Current Exchange rate",IF(OtherFin_DATA!J163=0,0,OtherFin_DATA!J163/ECO!T18),IF($C$4="Constant Exchange rate",IF(OtherFin_DATA!J163=0,0,OtherFin_DATA!J163/ECO!T53))))</f>
        <v>1.4394820600002556</v>
      </c>
      <c r="L173" s="74">
        <f>IF($C$4="National Currency",IF(OtherFin_DATA!K163=0,0,OtherFin_DATA!K163),IF($C$4="Current Exchange rate",IF(OtherFin_DATA!K163=0,0,OtherFin_DATA!K163/ECO!U18),IF($C$4="Constant Exchange rate",IF(OtherFin_DATA!K163=0,0,OtherFin_DATA!K163/ECO!U53))))</f>
        <v>1.2697966331343551</v>
      </c>
      <c r="M173" s="74">
        <f>IF($C$4="National Currency",IF(OtherFin_DATA!L163=0,0,OtherFin_DATA!L163),IF($C$4="Current Exchange rate",IF(OtherFin_DATA!L163=0,0,OtherFin_DATA!L163/ECO!V18),IF($C$4="Constant Exchange rate",IF(OtherFin_DATA!L163=0,0,OtherFin_DATA!L163/ECO!V53))))</f>
        <v>0</v>
      </c>
      <c r="N173" s="74">
        <f>IF($C$4="National Currency",IF(OtherFin_DATA!M163=0,0,OtherFin_DATA!M163),IF($C$4="Current Exchange rate",IF(OtherFin_DATA!M163=0,0,OtherFin_DATA!M163/ECO!W18),IF($C$4="Constant Exchange rate",IF(OtherFin_DATA!M163=0,0,OtherFin_DATA!M163/ECO!W53))))</f>
        <v>0</v>
      </c>
      <c r="O173" s="74">
        <f>IF($C$4="National Currency",IF(OtherFin_DATA!N163=0,0,OtherFin_DATA!N163),IF($C$4="Current Exchange rate",IF(OtherFin_DATA!N163=0,0,OtherFin_DATA!N163/ECO!X18),IF($C$4="Constant Exchange rate",IF(OtherFin_DATA!N163=0,0,OtherFin_DATA!N163/ECO!X53))))</f>
        <v>0</v>
      </c>
      <c r="P173" s="210">
        <f>IF($C$4="National Currency",IF(OtherFin_DATA!O163=0,0,OtherFin_DATA!O163),IF($C$4="Current Exchange rate",IF(OtherFin_DATA!O163=0,0,OtherFin_DATA!O163/ECO!Y18),IF($C$4="Constant Exchange rate",IF(OtherFin_DATA!O163=0,0,OtherFin_DATA!O163/ECO!Y53))))</f>
        <v>0</v>
      </c>
      <c r="Q173" s="77">
        <f t="shared" si="25"/>
        <v>0</v>
      </c>
      <c r="R173" s="77" t="str">
        <f t="shared" si="26"/>
        <v>-</v>
      </c>
      <c r="S173" s="77" t="str">
        <f t="shared" si="27"/>
        <v>-</v>
      </c>
    </row>
    <row r="174" spans="3:19" ht="15" x14ac:dyDescent="0.25">
      <c r="C174" s="242"/>
      <c r="D174" s="243"/>
      <c r="E174" s="72" t="s">
        <v>9</v>
      </c>
      <c r="F174" s="74">
        <f>IF($C$4="National Currency",IF(OtherFin_DATA!E164=0,0,OtherFin_DATA!E164),IF($C$4="Current Exchange rate",IF(OtherFin_DATA!E164=0,0,OtherFin_DATA!E164/ECO!O19),IF($C$4="Constant Exchange rate",IF(OtherFin_DATA!E164=0,0,OtherFin_DATA!E164/ECO!O54))))</f>
        <v>381.73459170999996</v>
      </c>
      <c r="G174" s="74">
        <f>IF($C$4="National Currency",IF(OtherFin_DATA!F164=0,0,OtherFin_DATA!F164),IF($C$4="Current Exchange rate",IF(OtherFin_DATA!F164=0,0,OtherFin_DATA!F164/ECO!P19),IF($C$4="Constant Exchange rate",IF(OtherFin_DATA!F164=0,0,OtherFin_DATA!F164/ECO!P54))))</f>
        <v>281.92229783000005</v>
      </c>
      <c r="H174" s="74">
        <f>IF($C$4="National Currency",IF(OtherFin_DATA!G164=0,0,OtherFin_DATA!G164),IF($C$4="Current Exchange rate",IF(OtherFin_DATA!G164=0,0,OtherFin_DATA!G164/ECO!Q19),IF($C$4="Constant Exchange rate",IF(OtherFin_DATA!G164=0,0,OtherFin_DATA!G164/ECO!Q54))))</f>
        <v>370.19754792999998</v>
      </c>
      <c r="I174" s="74">
        <f>IF($C$4="National Currency",IF(OtherFin_DATA!H164=0,0,OtherFin_DATA!H164),IF($C$4="Current Exchange rate",IF(OtherFin_DATA!H164=0,0,OtherFin_DATA!H164/ECO!R19),IF($C$4="Constant Exchange rate",IF(OtherFin_DATA!H164=0,0,OtherFin_DATA!H164/ECO!R54))))</f>
        <v>344.62012135000003</v>
      </c>
      <c r="J174" s="74">
        <f>IF($C$4="National Currency",IF(OtherFin_DATA!I164=0,0,OtherFin_DATA!I164),IF($C$4="Current Exchange rate",IF(OtherFin_DATA!I164=0,0,OtherFin_DATA!I164/ECO!S19),IF($C$4="Constant Exchange rate",IF(OtherFin_DATA!I164=0,0,OtherFin_DATA!I164/ECO!S54))))</f>
        <v>252.85367922</v>
      </c>
      <c r="K174" s="74">
        <f>IF($C$4="National Currency",IF(OtherFin_DATA!J164=0,0,OtherFin_DATA!J164),IF($C$4="Current Exchange rate",IF(OtherFin_DATA!J164=0,0,OtherFin_DATA!J164/ECO!T19),IF($C$4="Constant Exchange rate",IF(OtherFin_DATA!J164=0,0,OtherFin_DATA!J164/ECO!T54))))</f>
        <v>363.20432656999992</v>
      </c>
      <c r="L174" s="74">
        <f>IF($C$4="National Currency",IF(OtherFin_DATA!K164=0,0,OtherFin_DATA!K164),IF($C$4="Current Exchange rate",IF(OtherFin_DATA!K164=0,0,OtherFin_DATA!K164/ECO!U19),IF($C$4="Constant Exchange rate",IF(OtherFin_DATA!K164=0,0,OtherFin_DATA!K164/ECO!U54))))</f>
        <v>358.36465544999987</v>
      </c>
      <c r="M174" s="74">
        <f>IF($C$4="National Currency",IF(OtherFin_DATA!L164=0,0,OtherFin_DATA!L164),IF($C$4="Current Exchange rate",IF(OtherFin_DATA!L164=0,0,OtherFin_DATA!L164/ECO!V19),IF($C$4="Constant Exchange rate",IF(OtherFin_DATA!L164=0,0,OtherFin_DATA!L164/ECO!V54))))</f>
        <v>268.28972061999997</v>
      </c>
      <c r="N174" s="74">
        <f>IF($C$4="National Currency",IF(OtherFin_DATA!M164=0,0,OtherFin_DATA!M164),IF($C$4="Current Exchange rate",IF(OtherFin_DATA!M164=0,0,OtherFin_DATA!M164/ECO!W19),IF($C$4="Constant Exchange rate",IF(OtherFin_DATA!M164=0,0,OtherFin_DATA!M164/ECO!W54))))</f>
        <v>411.20917920000005</v>
      </c>
      <c r="O174" s="74">
        <f>IF($C$4="National Currency",IF(OtherFin_DATA!N164=0,0,OtherFin_DATA!N164),IF($C$4="Current Exchange rate",IF(OtherFin_DATA!N164=0,0,OtherFin_DATA!N164/ECO!X19),IF($C$4="Constant Exchange rate",IF(OtherFin_DATA!N164=0,0,OtherFin_DATA!N164/ECO!X54))))</f>
        <v>496.50089144999987</v>
      </c>
      <c r="P174" s="210">
        <f>IF($C$4="National Currency",IF(OtherFin_DATA!O164=0,0,OtherFin_DATA!O164),IF($C$4="Current Exchange rate",IF(OtherFin_DATA!O164=0,0,OtherFin_DATA!O164/ECO!Y19),IF($C$4="Constant Exchange rate",IF(OtherFin_DATA!O164=0,0,OtherFin_DATA!O164/ECO!Y54))))</f>
        <v>423.80809016609993</v>
      </c>
      <c r="Q174" s="77">
        <f t="shared" si="25"/>
        <v>3.052874599976722E-2</v>
      </c>
      <c r="R174" s="77">
        <f t="shared" si="26"/>
        <v>0.20741684904975433</v>
      </c>
      <c r="S174" s="77">
        <f t="shared" si="27"/>
        <v>0.30064422306057792</v>
      </c>
    </row>
    <row r="175" spans="3:19" ht="15" x14ac:dyDescent="0.25">
      <c r="C175" s="242"/>
      <c r="D175" s="243"/>
      <c r="E175" s="72" t="s">
        <v>10</v>
      </c>
      <c r="F175" s="74">
        <f>IF($C$4="National Currency",IF(OtherFin_DATA!E165=0,0,OtherFin_DATA!E165),IF($C$4="Current Exchange rate",IF(OtherFin_DATA!E165=0,0,OtherFin_DATA!E165/ECO!O20),IF($C$4="Constant Exchange rate",IF(OtherFin_DATA!E165=0,0,OtherFin_DATA!E165/ECO!O55))))</f>
        <v>4065</v>
      </c>
      <c r="G175" s="74">
        <f>IF($C$4="National Currency",IF(OtherFin_DATA!F165=0,0,OtherFin_DATA!F165),IF($C$4="Current Exchange rate",IF(OtherFin_DATA!F165=0,0,OtherFin_DATA!F165/ECO!P20),IF($C$4="Constant Exchange rate",IF(OtherFin_DATA!F165=0,0,OtherFin_DATA!F165/ECO!P55))))</f>
        <v>6264</v>
      </c>
      <c r="H175" s="74">
        <f>IF($C$4="National Currency",IF(OtherFin_DATA!G165=0,0,OtherFin_DATA!G165),IF($C$4="Current Exchange rate",IF(OtherFin_DATA!G165=0,0,OtherFin_DATA!G165/ECO!Q20),IF($C$4="Constant Exchange rate",IF(OtherFin_DATA!G165=0,0,OtherFin_DATA!G165/ECO!Q55))))</f>
        <v>4655</v>
      </c>
      <c r="I175" s="74">
        <f>IF($C$4="National Currency",IF(OtherFin_DATA!H165=0,0,OtherFin_DATA!H165),IF($C$4="Current Exchange rate",IF(OtherFin_DATA!H165=0,0,OtherFin_DATA!H165/ECO!R20),IF($C$4="Constant Exchange rate",IF(OtherFin_DATA!H165=0,0,OtherFin_DATA!H165/ECO!R55))))</f>
        <v>2745</v>
      </c>
      <c r="J175" s="99">
        <f>IF($C$4="National Currency",IF(OtherFin_DATA!I165=0,0,OtherFin_DATA!I165),IF($C$4="Current Exchange rate",IF(OtherFin_DATA!I165=0,0,OtherFin_DATA!I165/ECO!S20),IF($C$4="Constant Exchange rate",IF(OtherFin_DATA!I165=0,0,OtherFin_DATA!I165/ECO!S55))))</f>
        <v>-10978</v>
      </c>
      <c r="K175" s="74">
        <f>IF($C$4="National Currency",IF(OtherFin_DATA!J165=0,0,OtherFin_DATA!J165),IF($C$4="Current Exchange rate",IF(OtherFin_DATA!J165=0,0,OtherFin_DATA!J165/ECO!T20),IF($C$4="Constant Exchange rate",IF(OtherFin_DATA!J165=0,0,OtherFin_DATA!J165/ECO!T55))))</f>
        <v>7572</v>
      </c>
      <c r="L175" s="74">
        <f>IF($C$4="National Currency",IF(OtherFin_DATA!K165=0,0,OtherFin_DATA!K165),IF($C$4="Current Exchange rate",IF(OtherFin_DATA!K165=0,0,OtherFin_DATA!K165/ECO!U20),IF($C$4="Constant Exchange rate",IF(OtherFin_DATA!K165=0,0,OtherFin_DATA!K165/ECO!U55))))</f>
        <v>3119</v>
      </c>
      <c r="M175" s="99">
        <f>IF($C$4="National Currency",IF(OtherFin_DATA!L165=0,0,OtherFin_DATA!L165),IF($C$4="Current Exchange rate",IF(OtherFin_DATA!L165=0,0,OtherFin_DATA!L165/ECO!V20),IF($C$4="Constant Exchange rate",IF(OtherFin_DATA!L165=0,0,OtherFin_DATA!L165/ECO!V55))))</f>
        <v>-3865</v>
      </c>
      <c r="N175" s="74">
        <f>IF($C$4="National Currency",IF(OtherFin_DATA!M165=0,0,OtherFin_DATA!M165),IF($C$4="Current Exchange rate",IF(OtherFin_DATA!M165=0,0,OtherFin_DATA!M165/ECO!W20),IF($C$4="Constant Exchange rate",IF(OtherFin_DATA!M165=0,0,OtherFin_DATA!M165/ECO!W55))))</f>
        <v>3775</v>
      </c>
      <c r="O175" s="208">
        <f>IF($C$4="National Currency",IF(OtherFin_DATA!N165=0,0,OtherFin_DATA!N165),IF($C$4="Current Exchange rate",IF(OtherFin_DATA!N165=0,0,OtherFin_DATA!N165/ECO!X20),IF($C$4="Constant Exchange rate",IF(OtherFin_DATA!N165=0,0,OtherFin_DATA!N165/ECO!X55))))</f>
        <v>3775</v>
      </c>
      <c r="P175" s="210">
        <f>IF($C$4="National Currency",IF(OtherFin_DATA!O165=0,0,OtherFin_DATA!O165),IF($C$4="Current Exchange rate",IF(OtherFin_DATA!O165=0,0,OtherFin_DATA!O165/ECO!Y20),IF($C$4="Constant Exchange rate",IF(OtherFin_DATA!O165=0,0,OtherFin_DATA!O165/ECO!Y55))))</f>
        <v>0</v>
      </c>
      <c r="Q175" s="77">
        <f t="shared" si="25"/>
        <v>0.23211643349229941</v>
      </c>
      <c r="R175" s="77">
        <f t="shared" si="26"/>
        <v>0</v>
      </c>
      <c r="S175" s="77">
        <f t="shared" si="27"/>
        <v>-7.1340713407134104E-2</v>
      </c>
    </row>
    <row r="176" spans="3:19" ht="15" x14ac:dyDescent="0.25">
      <c r="C176" s="242"/>
      <c r="D176" s="243"/>
      <c r="E176" s="72" t="s">
        <v>11</v>
      </c>
      <c r="F176" s="100">
        <f>IF($C$4="National Currency",IF(OtherFin_DATA!E166=0,0,OtherFin_DATA!E166),IF($C$4="Current Exchange rate",IF(OtherFin_DATA!E166=0,0,OtherFin_DATA!E166/ECO!O21),IF($C$4="Constant Exchange rate",IF(OtherFin_DATA!E166=0,0,OtherFin_DATA!E166/ECO!O56))))</f>
        <v>-120.97491849243221</v>
      </c>
      <c r="G176" s="74">
        <f>IF($C$4="National Currency",IF(OtherFin_DATA!F166=0,0,OtherFin_DATA!F166),IF($C$4="Current Exchange rate",IF(OtherFin_DATA!F166=0,0,OtherFin_DATA!F166/ECO!P21),IF($C$4="Constant Exchange rate",IF(OtherFin_DATA!F166=0,0,OtherFin_DATA!F166/ECO!P56))))</f>
        <v>991.2086765362202</v>
      </c>
      <c r="H176" s="74">
        <f>IF($C$4="National Currency",IF(OtherFin_DATA!G166=0,0,OtherFin_DATA!G166),IF($C$4="Current Exchange rate",IF(OtherFin_DATA!G166=0,0,OtherFin_DATA!G166/ECO!Q21),IF($C$4="Constant Exchange rate",IF(OtherFin_DATA!G166=0,0,OtherFin_DATA!G166/ECO!Q56))))</f>
        <v>872.75821224886704</v>
      </c>
      <c r="I176" s="74">
        <f>IF($C$4="National Currency",IF(OtherFin_DATA!H166=0,0,OtherFin_DATA!H166),IF($C$4="Current Exchange rate",IF(OtherFin_DATA!H166=0,0,OtherFin_DATA!H166/ECO!R21),IF($C$4="Constant Exchange rate",IF(OtherFin_DATA!H166=0,0,OtherFin_DATA!H166/ECO!R56))))</f>
        <v>1264.0487602221833</v>
      </c>
      <c r="J176" s="74">
        <f>IF($C$4="National Currency",IF(OtherFin_DATA!I166=0,0,OtherFin_DATA!I166),IF($C$4="Current Exchange rate",IF(OtherFin_DATA!I166=0,0,OtherFin_DATA!I166/ECO!S21),IF($C$4="Constant Exchange rate",IF(OtherFin_DATA!I166=0,0,OtherFin_DATA!I166/ECO!S56))))</f>
        <v>6135.4488282206048</v>
      </c>
      <c r="K176" s="99">
        <f>IF($C$4="National Currency",IF(OtherFin_DATA!J166=0,0,OtherFin_DATA!J166),IF($C$4="Current Exchange rate",IF(OtherFin_DATA!J166=0,0,OtherFin_DATA!J166/ECO!T21),IF($C$4="Constant Exchange rate",IF(OtherFin_DATA!J166=0,0,OtherFin_DATA!J166/ECO!T56))))</f>
        <v>-3174.0276173628667</v>
      </c>
      <c r="L176" s="74">
        <f>IF($C$4="National Currency",IF(OtherFin_DATA!K166=0,0,OtherFin_DATA!K166),IF($C$4="Current Exchange rate",IF(OtherFin_DATA!K166=0,0,OtherFin_DATA!K166/ECO!U21),IF($C$4="Constant Exchange rate",IF(OtherFin_DATA!K166=0,0,OtherFin_DATA!K166/ECO!U56))))</f>
        <v>626.55672091199312</v>
      </c>
      <c r="M176" s="74">
        <f>IF($C$4="National Currency",IF(OtherFin_DATA!L166=0,0,OtherFin_DATA!L166),IF($C$4="Current Exchange rate",IF(OtherFin_DATA!L166=0,0,OtherFin_DATA!L166/ECO!V21),IF($C$4="Constant Exchange rate",IF(OtherFin_DATA!L166=0,0,OtherFin_DATA!L166/ECO!V56))))</f>
        <v>4877.2473329258955</v>
      </c>
      <c r="N176" s="99">
        <f>IF($C$4="National Currency",IF(OtherFin_DATA!M166=0,0,OtherFin_DATA!M166),IF($C$4="Current Exchange rate",IF(OtherFin_DATA!M166=0,0,OtherFin_DATA!M166/ECO!W21),IF($C$4="Constant Exchange rate",IF(OtherFin_DATA!M166=0,0,OtherFin_DATA!M166/ECO!W56))))</f>
        <v>-1659.6107497060373</v>
      </c>
      <c r="O176" s="99">
        <f>IF($C$4="National Currency",IF(OtherFin_DATA!N166=0,0,OtherFin_DATA!N166),IF($C$4="Current Exchange rate",IF(OtherFin_DATA!N166=0,0,OtherFin_DATA!N166/ECO!X21),IF($C$4="Constant Exchange rate",IF(OtherFin_DATA!N166=0,0,OtherFin_DATA!N166/ECO!X56))))</f>
        <v>-1304.1012487108374</v>
      </c>
      <c r="P176" s="210">
        <f>IF($C$4="National Currency",IF(OtherFin_DATA!O166=0,0,OtherFin_DATA!O166),IF($C$4="Current Exchange rate",IF(OtherFin_DATA!O166=0,0,OtherFin_DATA!O166/ECO!Y21),IF($C$4="Constant Exchange rate",IF(OtherFin_DATA!O166=0,0,OtherFin_DATA!O166/ECO!Y56))))</f>
        <v>0</v>
      </c>
      <c r="Q176" s="77">
        <f t="shared" si="25"/>
        <v>-8.0186312785063218E-2</v>
      </c>
      <c r="R176" s="77">
        <f t="shared" si="26"/>
        <v>-0.21421258030424928</v>
      </c>
      <c r="S176" s="77">
        <f t="shared" si="27"/>
        <v>9.7799307903019379</v>
      </c>
    </row>
    <row r="177" spans="3:19" ht="15" x14ac:dyDescent="0.25">
      <c r="C177" s="242"/>
      <c r="D177" s="243"/>
      <c r="E177" s="72" t="s">
        <v>12</v>
      </c>
      <c r="F177" s="74">
        <f>IF($C$4="National Currency",IF(OtherFin_DATA!E167=0,0,OtherFin_DATA!E167),IF($C$4="Current Exchange rate",IF(OtherFin_DATA!E167=0,0,OtherFin_DATA!E167/ECO!O22),IF($C$4="Constant Exchange rate",IF(OtherFin_DATA!E167=0,0,OtherFin_DATA!E167/ECO!O57))))</f>
        <v>2</v>
      </c>
      <c r="G177" s="74">
        <f>IF($C$4="National Currency",IF(OtherFin_DATA!F167=0,0,OtherFin_DATA!F167),IF($C$4="Current Exchange rate",IF(OtherFin_DATA!F167=0,0,OtherFin_DATA!F167/ECO!P22),IF($C$4="Constant Exchange rate",IF(OtherFin_DATA!F167=0,0,OtherFin_DATA!F167/ECO!P57))))</f>
        <v>21</v>
      </c>
      <c r="H177" s="74">
        <f>IF($C$4="National Currency",IF(OtherFin_DATA!G167=0,0,OtherFin_DATA!G167),IF($C$4="Current Exchange rate",IF(OtherFin_DATA!G167=0,0,OtherFin_DATA!G167/ECO!Q22),IF($C$4="Constant Exchange rate",IF(OtherFin_DATA!G167=0,0,OtherFin_DATA!G167/ECO!Q57))))</f>
        <v>6</v>
      </c>
      <c r="I177" s="74">
        <f>IF($C$4="National Currency",IF(OtherFin_DATA!H167=0,0,OtherFin_DATA!H167),IF($C$4="Current Exchange rate",IF(OtherFin_DATA!H167=0,0,OtherFin_DATA!H167/ECO!R22),IF($C$4="Constant Exchange rate",IF(OtherFin_DATA!H167=0,0,OtherFin_DATA!H167/ECO!R57))))</f>
        <v>34</v>
      </c>
      <c r="J177" s="74">
        <f>IF($C$4="National Currency",IF(OtherFin_DATA!I167=0,0,OtherFin_DATA!I167),IF($C$4="Current Exchange rate",IF(OtherFin_DATA!I167=0,0,OtherFin_DATA!I167/ECO!S22),IF($C$4="Constant Exchange rate",IF(OtherFin_DATA!I167=0,0,OtherFin_DATA!I167/ECO!S57))))</f>
        <v>49</v>
      </c>
      <c r="K177" s="74">
        <f>IF($C$4="National Currency",IF(OtherFin_DATA!J167=0,0,OtherFin_DATA!J167),IF($C$4="Current Exchange rate",IF(OtherFin_DATA!J167=0,0,OtherFin_DATA!J167/ECO!T22),IF($C$4="Constant Exchange rate",IF(OtherFin_DATA!J167=0,0,OtherFin_DATA!J167/ECO!T57))))</f>
        <v>42</v>
      </c>
      <c r="L177" s="74">
        <f>IF($C$4="National Currency",IF(OtherFin_DATA!K167=0,0,OtherFin_DATA!K167),IF($C$4="Current Exchange rate",IF(OtherFin_DATA!K167=0,0,OtherFin_DATA!K167/ECO!U22),IF($C$4="Constant Exchange rate",IF(OtherFin_DATA!K167=0,0,OtherFin_DATA!K167/ECO!U57))))</f>
        <v>44</v>
      </c>
      <c r="M177" s="74">
        <f>IF($C$4="National Currency",IF(OtherFin_DATA!L167=0,0,OtherFin_DATA!L167),IF($C$4="Current Exchange rate",IF(OtherFin_DATA!L167=0,0,OtherFin_DATA!L167/ECO!V22),IF($C$4="Constant Exchange rate",IF(OtherFin_DATA!L167=0,0,OtherFin_DATA!L167/ECO!V57))))</f>
        <v>53</v>
      </c>
      <c r="N177" s="99">
        <f>IF($C$4="National Currency",IF(OtherFin_DATA!M167=0,0,OtherFin_DATA!M167),IF($C$4="Current Exchange rate",IF(OtherFin_DATA!M167=0,0,OtherFin_DATA!M167/ECO!W22),IF($C$4="Constant Exchange rate",IF(OtherFin_DATA!M167=0,0,OtherFin_DATA!M167/ECO!W57))))</f>
        <v>-90</v>
      </c>
      <c r="O177" s="99">
        <f>IF($C$4="National Currency",IF(OtherFin_DATA!N167=0,0,OtherFin_DATA!N167),IF($C$4="Current Exchange rate",IF(OtherFin_DATA!N167=0,0,OtherFin_DATA!N167/ECO!X22),IF($C$4="Constant Exchange rate",IF(OtherFin_DATA!N167=0,0,OtherFin_DATA!N167/ECO!X57))))</f>
        <v>-273</v>
      </c>
      <c r="P177" s="210">
        <f>IF($C$4="National Currency",IF(OtherFin_DATA!O167=0,0,OtherFin_DATA!O167),IF($C$4="Current Exchange rate",IF(OtherFin_DATA!O167=0,0,OtherFin_DATA!O167/ECO!Y22),IF($C$4="Constant Exchange rate",IF(OtherFin_DATA!O167=0,0,OtherFin_DATA!O167/ECO!Y57))))</f>
        <v>0</v>
      </c>
      <c r="Q177" s="77">
        <f t="shared" si="25"/>
        <v>-1.6786168567787481E-2</v>
      </c>
      <c r="R177" s="77">
        <f t="shared" si="26"/>
        <v>2.0333333333333332</v>
      </c>
      <c r="S177" s="77">
        <f>IF(OR(O177=0, F177=0),"-",O177/F177-1)</f>
        <v>-137.5</v>
      </c>
    </row>
    <row r="178" spans="3:19" ht="15" x14ac:dyDescent="0.25">
      <c r="C178" s="242"/>
      <c r="D178" s="243"/>
      <c r="E178" s="72" t="s">
        <v>13</v>
      </c>
      <c r="F178" s="74">
        <f>IF($C$4="National Currency",IF(OtherFin_DATA!E168=0,0,OtherFin_DATA!E168),IF($C$4="Current Exchange rate",IF(OtherFin_DATA!E168=0,0,OtherFin_DATA!E168/ECO!O23),IF($C$4="Constant Exchange rate",IF(OtherFin_DATA!E168=0,0,OtherFin_DATA!E168/ECO!O58))))</f>
        <v>0</v>
      </c>
      <c r="G178" s="74">
        <f>IF($C$4="National Currency",IF(OtherFin_DATA!F168=0,0,OtherFin_DATA!F168),IF($C$4="Current Exchange rate",IF(OtherFin_DATA!F168=0,0,OtherFin_DATA!F168/ECO!P23),IF($C$4="Constant Exchange rate",IF(OtherFin_DATA!F168=0,0,OtherFin_DATA!F168/ECO!P58))))</f>
        <v>0</v>
      </c>
      <c r="H178" s="74">
        <f>IF($C$4="National Currency",IF(OtherFin_DATA!G168=0,0,OtherFin_DATA!G168),IF($C$4="Current Exchange rate",IF(OtherFin_DATA!G168=0,0,OtherFin_DATA!G168/ECO!Q23),IF($C$4="Constant Exchange rate",IF(OtherFin_DATA!G168=0,0,OtherFin_DATA!G168/ECO!Q58))))</f>
        <v>0</v>
      </c>
      <c r="I178" s="74">
        <f>IF($C$4="National Currency",IF(OtherFin_DATA!H168=0,0,OtherFin_DATA!H168),IF($C$4="Current Exchange rate",IF(OtherFin_DATA!H168=0,0,OtherFin_DATA!H168/ECO!R23),IF($C$4="Constant Exchange rate",IF(OtherFin_DATA!H168=0,0,OtherFin_DATA!H168/ECO!R58))))</f>
        <v>0</v>
      </c>
      <c r="J178" s="74">
        <f>IF($C$4="National Currency",IF(OtherFin_DATA!I168=0,0,OtherFin_DATA!I168),IF($C$4="Current Exchange rate",IF(OtherFin_DATA!I168=0,0,OtherFin_DATA!I168/ECO!S23),IF($C$4="Constant Exchange rate",IF(OtherFin_DATA!I168=0,0,OtherFin_DATA!I168/ECO!S58))))</f>
        <v>0</v>
      </c>
      <c r="K178" s="74">
        <f>IF($C$4="National Currency",IF(OtherFin_DATA!J168=0,0,OtherFin_DATA!J168),IF($C$4="Current Exchange rate",IF(OtherFin_DATA!J168=0,0,OtherFin_DATA!J168/ECO!T23),IF($C$4="Constant Exchange rate",IF(OtherFin_DATA!J168=0,0,OtherFin_DATA!J168/ECO!T58))))</f>
        <v>0</v>
      </c>
      <c r="L178" s="74">
        <f>IF($C$4="National Currency",IF(OtherFin_DATA!K168=0,0,OtherFin_DATA!K168),IF($C$4="Current Exchange rate",IF(OtherFin_DATA!K168=0,0,OtherFin_DATA!K168/ECO!U23),IF($C$4="Constant Exchange rate",IF(OtherFin_DATA!K168=0,0,OtherFin_DATA!K168/ECO!U58))))</f>
        <v>0</v>
      </c>
      <c r="M178" s="74">
        <f>IF($C$4="National Currency",IF(OtherFin_DATA!L168=0,0,OtherFin_DATA!L168),IF($C$4="Current Exchange rate",IF(OtherFin_DATA!L168=0,0,OtherFin_DATA!L168/ECO!V23),IF($C$4="Constant Exchange rate",IF(OtherFin_DATA!L168=0,0,OtherFin_DATA!L168/ECO!V58))))</f>
        <v>0</v>
      </c>
      <c r="N178" s="99">
        <f>IF($C$4="National Currency",IF(OtherFin_DATA!M168=0,0,OtherFin_DATA!M168),IF($C$4="Current Exchange rate",IF(OtherFin_DATA!M168=0,0,OtherFin_DATA!M168/ECO!W23),IF($C$4="Constant Exchange rate",IF(OtherFin_DATA!M168=0,0,OtherFin_DATA!M168/ECO!W58))))</f>
        <v>0</v>
      </c>
      <c r="O178" s="99">
        <f>IF($C$4="National Currency",IF(OtherFin_DATA!N168=0,0,OtherFin_DATA!N168),IF($C$4="Current Exchange rate",IF(OtherFin_DATA!N168=0,0,OtherFin_DATA!N168/ECO!X23),IF($C$4="Constant Exchange rate",IF(OtherFin_DATA!N168=0,0,OtherFin_DATA!N168/ECO!X58))))</f>
        <v>-1.3058239749281797</v>
      </c>
      <c r="P178" s="210">
        <f>IF($C$4="National Currency",IF(OtherFin_DATA!O168=0,0,OtherFin_DATA!O168),IF($C$4="Current Exchange rate",IF(OtherFin_DATA!O168=0,0,OtherFin_DATA!O168/ECO!Y23),IF($C$4="Constant Exchange rate",IF(OtherFin_DATA!O168=0,0,OtherFin_DATA!O168/ECO!Y58))))</f>
        <v>0</v>
      </c>
      <c r="Q178" s="77">
        <f t="shared" si="25"/>
        <v>-8.0292239424918378E-5</v>
      </c>
      <c r="R178" s="77" t="str">
        <f t="shared" si="26"/>
        <v>-</v>
      </c>
      <c r="S178" s="77" t="str">
        <f t="shared" si="27"/>
        <v>-</v>
      </c>
    </row>
    <row r="179" spans="3:19" ht="15" x14ac:dyDescent="0.25">
      <c r="C179" s="242"/>
      <c r="D179" s="243"/>
      <c r="E179" s="72" t="s">
        <v>14</v>
      </c>
      <c r="F179" s="74">
        <f>IF($C$4="National Currency",IF(OtherFin_DATA!E169=0,0,OtherFin_DATA!E169),IF($C$4="Current Exchange rate",IF(OtherFin_DATA!E169=0,0,OtherFin_DATA!E169/ECO!O24),IF($C$4="Constant Exchange rate",IF(OtherFin_DATA!E169=0,0,OtherFin_DATA!E169/ECO!O59))))</f>
        <v>0</v>
      </c>
      <c r="G179" s="74">
        <f>IF($C$4="National Currency",IF(OtherFin_DATA!F169=0,0,OtherFin_DATA!F169),IF($C$4="Current Exchange rate",IF(OtherFin_DATA!F169=0,0,OtherFin_DATA!F169/ECO!P24),IF($C$4="Constant Exchange rate",IF(OtherFin_DATA!F169=0,0,OtherFin_DATA!F169/ECO!P59))))</f>
        <v>0</v>
      </c>
      <c r="H179" s="74">
        <f>IF($C$4="National Currency",IF(OtherFin_DATA!G169=0,0,OtherFin_DATA!G169),IF($C$4="Current Exchange rate",IF(OtherFin_DATA!G169=0,0,OtherFin_DATA!G169/ECO!Q24),IF($C$4="Constant Exchange rate",IF(OtherFin_DATA!G169=0,0,OtherFin_DATA!G169/ECO!Q59))))</f>
        <v>0</v>
      </c>
      <c r="I179" s="74">
        <f>IF($C$4="National Currency",IF(OtherFin_DATA!H169=0,0,OtherFin_DATA!H169),IF($C$4="Current Exchange rate",IF(OtherFin_DATA!H169=0,0,OtherFin_DATA!H169/ECO!R24),IF($C$4="Constant Exchange rate",IF(OtherFin_DATA!H169=0,0,OtherFin_DATA!H169/ECO!R59))))</f>
        <v>0</v>
      </c>
      <c r="J179" s="74">
        <f>IF($C$4="National Currency",IF(OtherFin_DATA!I169=0,0,OtherFin_DATA!I169),IF($C$4="Current Exchange rate",IF(OtherFin_DATA!I169=0,0,OtherFin_DATA!I169/ECO!S24),IF($C$4="Constant Exchange rate",IF(OtherFin_DATA!I169=0,0,OtherFin_DATA!I169/ECO!S59))))</f>
        <v>0</v>
      </c>
      <c r="K179" s="74">
        <f>IF($C$4="National Currency",IF(OtherFin_DATA!J169=0,0,OtherFin_DATA!J169),IF($C$4="Current Exchange rate",IF(OtherFin_DATA!J169=0,0,OtherFin_DATA!J169/ECO!T24),IF($C$4="Constant Exchange rate",IF(OtherFin_DATA!J169=0,0,OtherFin_DATA!J169/ECO!T59))))</f>
        <v>0</v>
      </c>
      <c r="L179" s="74">
        <f>IF($C$4="National Currency",IF(OtherFin_DATA!K169=0,0,OtherFin_DATA!K169),IF($C$4="Current Exchange rate",IF(OtherFin_DATA!K169=0,0,OtherFin_DATA!K169/ECO!U24),IF($C$4="Constant Exchange rate",IF(OtherFin_DATA!K169=0,0,OtherFin_DATA!K169/ECO!U59))))</f>
        <v>0</v>
      </c>
      <c r="M179" s="74">
        <f>IF($C$4="National Currency",IF(OtherFin_DATA!L169=0,0,OtherFin_DATA!L169),IF($C$4="Current Exchange rate",IF(OtherFin_DATA!L169=0,0,OtherFin_DATA!L169/ECO!V24),IF($C$4="Constant Exchange rate",IF(OtherFin_DATA!L169=0,0,OtherFin_DATA!L169/ECO!V59))))</f>
        <v>0</v>
      </c>
      <c r="N179" s="74">
        <f>IF($C$4="National Currency",IF(OtherFin_DATA!M169=0,0,OtherFin_DATA!M169),IF($C$4="Current Exchange rate",IF(OtherFin_DATA!M169=0,0,OtherFin_DATA!M169/ECO!W24),IF($C$4="Constant Exchange rate",IF(OtherFin_DATA!M169=0,0,OtherFin_DATA!M169/ECO!W59))))</f>
        <v>0</v>
      </c>
      <c r="O179" s="74">
        <f>IF($C$4="National Currency",IF(OtherFin_DATA!N169=0,0,OtherFin_DATA!N169),IF($C$4="Current Exchange rate",IF(OtherFin_DATA!N169=0,0,OtherFin_DATA!N169/ECO!X24),IF($C$4="Constant Exchange rate",IF(OtherFin_DATA!N169=0,0,OtherFin_DATA!N169/ECO!X59))))</f>
        <v>0</v>
      </c>
      <c r="P179" s="210">
        <f>IF($C$4="National Currency",IF(OtherFin_DATA!O169=0,0,OtherFin_DATA!O169),IF($C$4="Current Exchange rate",IF(OtherFin_DATA!O169=0,0,OtherFin_DATA!O169/ECO!Y24),IF($C$4="Constant Exchange rate",IF(OtherFin_DATA!O169=0,0,OtherFin_DATA!O169/ECO!Y59))))</f>
        <v>0</v>
      </c>
      <c r="Q179" s="77">
        <f t="shared" si="25"/>
        <v>0</v>
      </c>
      <c r="R179" s="77" t="str">
        <f t="shared" si="26"/>
        <v>-</v>
      </c>
      <c r="S179" s="77" t="str">
        <f t="shared" si="27"/>
        <v>-</v>
      </c>
    </row>
    <row r="180" spans="3:19" ht="15" x14ac:dyDescent="0.25">
      <c r="C180" s="242"/>
      <c r="D180" s="243"/>
      <c r="E180" s="72" t="s">
        <v>15</v>
      </c>
      <c r="F180" s="74">
        <f>IF($C$4="National Currency",IF(OtherFin_DATA!E170=0,0,OtherFin_DATA!E170),IF($C$4="Current Exchange rate",IF(OtherFin_DATA!E170=0,0,OtherFin_DATA!E170/ECO!O25),IF($C$4="Constant Exchange rate",IF(OtherFin_DATA!E170=0,0,OtherFin_DATA!E170/ECO!O60))))</f>
        <v>0</v>
      </c>
      <c r="G180" s="74">
        <f>IF($C$4="National Currency",IF(OtherFin_DATA!F170=0,0,OtherFin_DATA!F170),IF($C$4="Current Exchange rate",IF(OtherFin_DATA!F170=0,0,OtherFin_DATA!F170/ECO!P25),IF($C$4="Constant Exchange rate",IF(OtherFin_DATA!F170=0,0,OtherFin_DATA!F170/ECO!P60))))</f>
        <v>0</v>
      </c>
      <c r="H180" s="74">
        <f>IF($C$4="National Currency",IF(OtherFin_DATA!G170=0,0,OtherFin_DATA!G170),IF($C$4="Current Exchange rate",IF(OtherFin_DATA!G170=0,0,OtherFin_DATA!G170/ECO!Q25),IF($C$4="Constant Exchange rate",IF(OtherFin_DATA!G170=0,0,OtherFin_DATA!G170/ECO!Q60))))</f>
        <v>0</v>
      </c>
      <c r="I180" s="74">
        <f>IF($C$4="National Currency",IF(OtherFin_DATA!H170=0,0,OtherFin_DATA!H170),IF($C$4="Current Exchange rate",IF(OtherFin_DATA!H170=0,0,OtherFin_DATA!H170/ECO!R25),IF($C$4="Constant Exchange rate",IF(OtherFin_DATA!H170=0,0,OtherFin_DATA!H170/ECO!R60))))</f>
        <v>0</v>
      </c>
      <c r="J180" s="74">
        <f>IF($C$4="National Currency",IF(OtherFin_DATA!I170=0,0,OtherFin_DATA!I170),IF($C$4="Current Exchange rate",IF(OtherFin_DATA!I170=0,0,OtherFin_DATA!I170/ECO!S25),IF($C$4="Constant Exchange rate",IF(OtherFin_DATA!I170=0,0,OtherFin_DATA!I170/ECO!S60))))</f>
        <v>0</v>
      </c>
      <c r="K180" s="74">
        <f>IF($C$4="National Currency",IF(OtherFin_DATA!J170=0,0,OtherFin_DATA!J170),IF($C$4="Current Exchange rate",IF(OtherFin_DATA!J170=0,0,OtherFin_DATA!J170/ECO!T25),IF($C$4="Constant Exchange rate",IF(OtherFin_DATA!J170=0,0,OtherFin_DATA!J170/ECO!T60))))</f>
        <v>0</v>
      </c>
      <c r="L180" s="74">
        <f>IF($C$4="National Currency",IF(OtherFin_DATA!K170=0,0,OtherFin_DATA!K170),IF($C$4="Current Exchange rate",IF(OtherFin_DATA!K170=0,0,OtherFin_DATA!K170/ECO!U25),IF($C$4="Constant Exchange rate",IF(OtherFin_DATA!K170=0,0,OtherFin_DATA!K170/ECO!U60))))</f>
        <v>0</v>
      </c>
      <c r="M180" s="74">
        <f>IF($C$4="National Currency",IF(OtherFin_DATA!L170=0,0,OtherFin_DATA!L170),IF($C$4="Current Exchange rate",IF(OtherFin_DATA!L170=0,0,OtherFin_DATA!L170/ECO!V25),IF($C$4="Constant Exchange rate",IF(OtherFin_DATA!L170=0,0,OtherFin_DATA!L170/ECO!V60))))</f>
        <v>0</v>
      </c>
      <c r="N180" s="74">
        <f>IF($C$4="National Currency",IF(OtherFin_DATA!M170=0,0,OtherFin_DATA!M170),IF($C$4="Current Exchange rate",IF(OtherFin_DATA!M170=0,0,OtherFin_DATA!M170/ECO!W25),IF($C$4="Constant Exchange rate",IF(OtherFin_DATA!M170=0,0,OtherFin_DATA!M170/ECO!W60))))</f>
        <v>0</v>
      </c>
      <c r="O180" s="74">
        <f>IF($C$4="National Currency",IF(OtherFin_DATA!N170=0,0,OtherFin_DATA!N170),IF($C$4="Current Exchange rate",IF(OtherFin_DATA!N170=0,0,OtherFin_DATA!N170/ECO!X25),IF($C$4="Constant Exchange rate",IF(OtherFin_DATA!N170=0,0,OtherFin_DATA!N170/ECO!X60))))</f>
        <v>0</v>
      </c>
      <c r="P180" s="210">
        <f>IF($C$4="National Currency",IF(OtherFin_DATA!O170=0,0,OtherFin_DATA!O170),IF($C$4="Current Exchange rate",IF(OtherFin_DATA!O170=0,0,OtherFin_DATA!O170/ECO!Y25),IF($C$4="Constant Exchange rate",IF(OtherFin_DATA!O170=0,0,OtherFin_DATA!O170/ECO!Y60))))</f>
        <v>0</v>
      </c>
      <c r="Q180" s="77">
        <f t="shared" si="25"/>
        <v>0</v>
      </c>
      <c r="R180" s="77" t="str">
        <f t="shared" si="26"/>
        <v>-</v>
      </c>
      <c r="S180" s="77" t="str">
        <f t="shared" si="27"/>
        <v>-</v>
      </c>
    </row>
    <row r="181" spans="3:19" ht="15" x14ac:dyDescent="0.25">
      <c r="C181" s="242"/>
      <c r="D181" s="243"/>
      <c r="E181" s="72" t="s">
        <v>16</v>
      </c>
      <c r="F181" s="74">
        <f>IF($C$4="National Currency",IF(OtherFin_DATA!E171=0,0,OtherFin_DATA!E171),IF($C$4="Current Exchange rate",IF(OtherFin_DATA!E171=0,0,OtherFin_DATA!E171/ECO!O26),IF($C$4="Constant Exchange rate",IF(OtherFin_DATA!E171=0,0,OtherFin_DATA!E171/ECO!O61))))</f>
        <v>0</v>
      </c>
      <c r="G181" s="74">
        <f>IF($C$4="National Currency",IF(OtherFin_DATA!F171=0,0,OtherFin_DATA!F171),IF($C$4="Current Exchange rate",IF(OtherFin_DATA!F171=0,0,OtherFin_DATA!F171/ECO!P26),IF($C$4="Constant Exchange rate",IF(OtherFin_DATA!F171=0,0,OtherFin_DATA!F171/ECO!P61))))</f>
        <v>0</v>
      </c>
      <c r="H181" s="74">
        <f>IF($C$4="National Currency",IF(OtherFin_DATA!G171=0,0,OtherFin_DATA!G171),IF($C$4="Current Exchange rate",IF(OtherFin_DATA!G171=0,0,OtherFin_DATA!G171/ECO!Q26),IF($C$4="Constant Exchange rate",IF(OtherFin_DATA!G171=0,0,OtherFin_DATA!G171/ECO!Q61))))</f>
        <v>0</v>
      </c>
      <c r="I181" s="74">
        <f>IF($C$4="National Currency",IF(OtherFin_DATA!H171=0,0,OtherFin_DATA!H171),IF($C$4="Current Exchange rate",IF(OtherFin_DATA!H171=0,0,OtherFin_DATA!H171/ECO!R26),IF($C$4="Constant Exchange rate",IF(OtherFin_DATA!H171=0,0,OtherFin_DATA!H171/ECO!R61))))</f>
        <v>0</v>
      </c>
      <c r="J181" s="74">
        <f>IF($C$4="National Currency",IF(OtherFin_DATA!I171=0,0,OtherFin_DATA!I171),IF($C$4="Current Exchange rate",IF(OtherFin_DATA!I171=0,0,OtherFin_DATA!I171/ECO!S26),IF($C$4="Constant Exchange rate",IF(OtherFin_DATA!I171=0,0,OtherFin_DATA!I171/ECO!S61))))</f>
        <v>0</v>
      </c>
      <c r="K181" s="74">
        <f>IF($C$4="National Currency",IF(OtherFin_DATA!J171=0,0,OtherFin_DATA!J171),IF($C$4="Current Exchange rate",IF(OtherFin_DATA!J171=0,0,OtherFin_DATA!J171/ECO!T26),IF($C$4="Constant Exchange rate",IF(OtherFin_DATA!J171=0,0,OtherFin_DATA!J171/ECO!T61))))</f>
        <v>0</v>
      </c>
      <c r="L181" s="74">
        <f>IF($C$4="National Currency",IF(OtherFin_DATA!K171=0,0,OtherFin_DATA!K171),IF($C$4="Current Exchange rate",IF(OtherFin_DATA!K171=0,0,OtherFin_DATA!K171/ECO!U26),IF($C$4="Constant Exchange rate",IF(OtherFin_DATA!K171=0,0,OtherFin_DATA!K171/ECO!U61))))</f>
        <v>0</v>
      </c>
      <c r="M181" s="74">
        <f>IF($C$4="National Currency",IF(OtherFin_DATA!L171=0,0,OtherFin_DATA!L171),IF($C$4="Current Exchange rate",IF(OtherFin_DATA!L171=0,0,OtherFin_DATA!L171/ECO!V26),IF($C$4="Constant Exchange rate",IF(OtherFin_DATA!L171=0,0,OtherFin_DATA!L171/ECO!V61))))</f>
        <v>0</v>
      </c>
      <c r="N181" s="74">
        <f>IF($C$4="National Currency",IF(OtherFin_DATA!M171=0,0,OtherFin_DATA!M171),IF($C$4="Current Exchange rate",IF(OtherFin_DATA!M171=0,0,OtherFin_DATA!M171/ECO!W26),IF($C$4="Constant Exchange rate",IF(OtherFin_DATA!M171=0,0,OtherFin_DATA!M171/ECO!W61))))</f>
        <v>0</v>
      </c>
      <c r="O181" s="74">
        <f>IF($C$4="National Currency",IF(OtherFin_DATA!N171=0,0,OtherFin_DATA!N171),IF($C$4="Current Exchange rate",IF(OtherFin_DATA!N171=0,0,OtherFin_DATA!N171/ECO!X26),IF($C$4="Constant Exchange rate",IF(OtherFin_DATA!N171=0,0,OtherFin_DATA!N171/ECO!X61))))</f>
        <v>0</v>
      </c>
      <c r="P181" s="210">
        <f>IF($C$4="National Currency",IF(OtherFin_DATA!O171=0,0,OtherFin_DATA!O171),IF($C$4="Current Exchange rate",IF(OtherFin_DATA!O171=0,0,OtherFin_DATA!O171/ECO!Y26),IF($C$4="Constant Exchange rate",IF(OtherFin_DATA!O171=0,0,OtherFin_DATA!O171/ECO!Y61))))</f>
        <v>0</v>
      </c>
      <c r="Q181" s="77">
        <f t="shared" si="25"/>
        <v>0</v>
      </c>
      <c r="R181" s="77" t="str">
        <f t="shared" si="26"/>
        <v>-</v>
      </c>
      <c r="S181" s="77" t="str">
        <f t="shared" si="27"/>
        <v>-</v>
      </c>
    </row>
    <row r="182" spans="3:19" ht="15" x14ac:dyDescent="0.25">
      <c r="C182" s="242"/>
      <c r="D182" s="243"/>
      <c r="E182" s="72" t="s">
        <v>17</v>
      </c>
      <c r="F182" s="74">
        <f>IF($C$4="National Currency",IF(OtherFin_DATA!E172=0,0,OtherFin_DATA!E172),IF($C$4="Current Exchange rate",IF(OtherFin_DATA!E172=0,0,OtherFin_DATA!E172/ECO!O27),IF($C$4="Constant Exchange rate",IF(OtherFin_DATA!E172=0,0,OtherFin_DATA!E172/ECO!O62))))</f>
        <v>72</v>
      </c>
      <c r="G182" s="74">
        <f>IF($C$4="National Currency",IF(OtherFin_DATA!F172=0,0,OtherFin_DATA!F172),IF($C$4="Current Exchange rate",IF(OtherFin_DATA!F172=0,0,OtherFin_DATA!F172/ECO!P27),IF($C$4="Constant Exchange rate",IF(OtherFin_DATA!F172=0,0,OtherFin_DATA!F172/ECO!P62))))</f>
        <v>579</v>
      </c>
      <c r="H182" s="74">
        <f>IF($C$4="National Currency",IF(OtherFin_DATA!G172=0,0,OtherFin_DATA!G172),IF($C$4="Current Exchange rate",IF(OtherFin_DATA!G172=0,0,OtherFin_DATA!G172/ECO!Q27),IF($C$4="Constant Exchange rate",IF(OtherFin_DATA!G172=0,0,OtherFin_DATA!G172/ECO!Q62))))</f>
        <v>423</v>
      </c>
      <c r="I182" s="74">
        <f>IF($C$4="National Currency",IF(OtherFin_DATA!H172=0,0,OtherFin_DATA!H172),IF($C$4="Current Exchange rate",IF(OtherFin_DATA!H172=0,0,OtherFin_DATA!H172/ECO!R27),IF($C$4="Constant Exchange rate",IF(OtherFin_DATA!H172=0,0,OtherFin_DATA!H172/ECO!R62))))</f>
        <v>887</v>
      </c>
      <c r="J182" s="74">
        <f>IF($C$4="National Currency",IF(OtherFin_DATA!I172=0,0,OtherFin_DATA!I172),IF($C$4="Current Exchange rate",IF(OtherFin_DATA!I172=0,0,OtherFin_DATA!I172/ECO!S27),IF($C$4="Constant Exchange rate",IF(OtherFin_DATA!I172=0,0,OtherFin_DATA!I172/ECO!S62))))</f>
        <v>-586</v>
      </c>
      <c r="K182" s="74">
        <f>IF($C$4="National Currency",IF(OtherFin_DATA!J172=0,0,OtherFin_DATA!J172),IF($C$4="Current Exchange rate",IF(OtherFin_DATA!J172=0,0,OtherFin_DATA!J172/ECO!T27),IF($C$4="Constant Exchange rate",IF(OtherFin_DATA!J172=0,0,OtherFin_DATA!J172/ECO!T62))))</f>
        <v>566</v>
      </c>
      <c r="L182" s="74">
        <f>IF($C$4="National Currency",IF(OtherFin_DATA!K172=0,0,OtherFin_DATA!K172),IF($C$4="Current Exchange rate",IF(OtherFin_DATA!K172=0,0,OtherFin_DATA!K172/ECO!U27),IF($C$4="Constant Exchange rate",IF(OtherFin_DATA!K172=0,0,OtherFin_DATA!K172/ECO!U62))))</f>
        <v>1377</v>
      </c>
      <c r="M182" s="74">
        <f>IF($C$4="National Currency",IF(OtherFin_DATA!L172=0,0,OtherFin_DATA!L172),IF($C$4="Current Exchange rate",IF(OtherFin_DATA!L172=0,0,OtherFin_DATA!L172/ECO!V27),IF($C$4="Constant Exchange rate",IF(OtherFin_DATA!L172=0,0,OtherFin_DATA!L172/ECO!V62))))</f>
        <v>1126</v>
      </c>
      <c r="N182" s="74">
        <f>IF($C$4="National Currency",IF(OtherFin_DATA!M172=0,0,OtherFin_DATA!M172),IF($C$4="Current Exchange rate",IF(OtherFin_DATA!M172=0,0,OtherFin_DATA!M172/ECO!W27),IF($C$4="Constant Exchange rate",IF(OtherFin_DATA!M172=0,0,OtherFin_DATA!M172/ECO!W62))))</f>
        <v>-170</v>
      </c>
      <c r="O182" s="74">
        <f>IF($C$4="National Currency",IF(OtherFin_DATA!N172=0,0,OtherFin_DATA!N172),IF($C$4="Current Exchange rate",IF(OtherFin_DATA!N172=0,0,OtherFin_DATA!N172/ECO!X27),IF($C$4="Constant Exchange rate",IF(OtherFin_DATA!N172=0,0,OtherFin_DATA!N172/ECO!X62))))</f>
        <v>269</v>
      </c>
      <c r="P182" s="210">
        <f>IF($C$4="National Currency",IF(OtherFin_DATA!O172=0,0,OtherFin_DATA!O172),IF($C$4="Current Exchange rate",IF(OtherFin_DATA!O172=0,0,OtherFin_DATA!O172/ECO!Y27),IF($C$4="Constant Exchange rate",IF(OtherFin_DATA!O172=0,0,OtherFin_DATA!O172/ECO!Y62))))</f>
        <v>440</v>
      </c>
      <c r="Q182" s="77">
        <f t="shared" si="25"/>
        <v>1.654021737998107E-2</v>
      </c>
      <c r="R182" s="77">
        <f t="shared" si="26"/>
        <v>-2.5823529411764703</v>
      </c>
      <c r="S182" s="77">
        <f t="shared" si="27"/>
        <v>2.7361111111111112</v>
      </c>
    </row>
    <row r="183" spans="3:19" ht="15" x14ac:dyDescent="0.25">
      <c r="C183" s="242"/>
      <c r="D183" s="243"/>
      <c r="E183" s="72" t="s">
        <v>18</v>
      </c>
      <c r="F183" s="74">
        <f>IF($C$4="National Currency",IF(OtherFin_DATA!E173=0,0,OtherFin_DATA!E173),IF($C$4="Current Exchange rate",IF(OtherFin_DATA!E173=0,0,OtherFin_DATA!E173/ECO!O28),IF($C$4="Constant Exchange rate",IF(OtherFin_DATA!E173=0,0,OtherFin_DATA!E173/ECO!O63))))</f>
        <v>0</v>
      </c>
      <c r="G183" s="74">
        <f>IF($C$4="National Currency",IF(OtherFin_DATA!F173=0,0,OtherFin_DATA!F173),IF($C$4="Current Exchange rate",IF(OtherFin_DATA!F173=0,0,OtherFin_DATA!F173/ECO!P28),IF($C$4="Constant Exchange rate",IF(OtherFin_DATA!F173=0,0,OtherFin_DATA!F173/ECO!P63))))</f>
        <v>0</v>
      </c>
      <c r="H183" s="74">
        <f>IF($C$4="National Currency",IF(OtherFin_DATA!G173=0,0,OtherFin_DATA!G173),IF($C$4="Current Exchange rate",IF(OtherFin_DATA!G173=0,0,OtherFin_DATA!G173/ECO!Q28),IF($C$4="Constant Exchange rate",IF(OtherFin_DATA!G173=0,0,OtherFin_DATA!G173/ECO!Q63))))</f>
        <v>0</v>
      </c>
      <c r="I183" s="74">
        <f>IF($C$4="National Currency",IF(OtherFin_DATA!H173=0,0,OtherFin_DATA!H173),IF($C$4="Current Exchange rate",IF(OtherFin_DATA!H173=0,0,OtherFin_DATA!H173/ECO!R28),IF($C$4="Constant Exchange rate",IF(OtherFin_DATA!H173=0,0,OtherFin_DATA!H173/ECO!R63))))</f>
        <v>0</v>
      </c>
      <c r="J183" s="74">
        <f>IF($C$4="National Currency",IF(OtherFin_DATA!I173=0,0,OtherFin_DATA!I173),IF($C$4="Current Exchange rate",IF(OtherFin_DATA!I173=0,0,OtherFin_DATA!I173/ECO!S28),IF($C$4="Constant Exchange rate",IF(OtherFin_DATA!I173=0,0,OtherFin_DATA!I173/ECO!S63))))</f>
        <v>0</v>
      </c>
      <c r="K183" s="74">
        <f>IF($C$4="National Currency",IF(OtherFin_DATA!J173=0,0,OtherFin_DATA!J173),IF($C$4="Current Exchange rate",IF(OtherFin_DATA!J173=0,0,OtherFin_DATA!J173/ECO!T28),IF($C$4="Constant Exchange rate",IF(OtherFin_DATA!J173=0,0,OtherFin_DATA!J173/ECO!T63))))</f>
        <v>0</v>
      </c>
      <c r="L183" s="74">
        <f>IF($C$4="National Currency",IF(OtherFin_DATA!K173=0,0,OtherFin_DATA!K173),IF($C$4="Current Exchange rate",IF(OtherFin_DATA!K173=0,0,OtherFin_DATA!K173/ECO!U28),IF($C$4="Constant Exchange rate",IF(OtherFin_DATA!K173=0,0,OtherFin_DATA!K173/ECO!U63))))</f>
        <v>0</v>
      </c>
      <c r="M183" s="74">
        <f>IF($C$4="National Currency",IF(OtherFin_DATA!L173=0,0,OtherFin_DATA!L173),IF($C$4="Current Exchange rate",IF(OtherFin_DATA!L173=0,0,OtherFin_DATA!L173/ECO!V28),IF($C$4="Constant Exchange rate",IF(OtherFin_DATA!L173=0,0,OtherFin_DATA!L173/ECO!V63))))</f>
        <v>0</v>
      </c>
      <c r="N183" s="74">
        <f>IF($C$4="National Currency",IF(OtherFin_DATA!M173=0,0,OtherFin_DATA!M173),IF($C$4="Current Exchange rate",IF(OtherFin_DATA!M173=0,0,OtherFin_DATA!M173/ECO!W28),IF($C$4="Constant Exchange rate",IF(OtherFin_DATA!M173=0,0,OtherFin_DATA!M173/ECO!W63))))</f>
        <v>0</v>
      </c>
      <c r="O183" s="74">
        <f>IF($C$4="National Currency",IF(OtherFin_DATA!N173=0,0,OtherFin_DATA!N173),IF($C$4="Current Exchange rate",IF(OtherFin_DATA!N173=0,0,OtherFin_DATA!N173/ECO!X28),IF($C$4="Constant Exchange rate",IF(OtherFin_DATA!N173=0,0,OtherFin_DATA!N173/ECO!X63))))</f>
        <v>0</v>
      </c>
      <c r="P183" s="210">
        <f>IF($C$4="National Currency",IF(OtherFin_DATA!O173=0,0,OtherFin_DATA!O173),IF($C$4="Current Exchange rate",IF(OtherFin_DATA!O173=0,0,OtherFin_DATA!O173/ECO!Y28),IF($C$4="Constant Exchange rate",IF(OtherFin_DATA!O173=0,0,OtherFin_DATA!O173/ECO!Y63))))</f>
        <v>0</v>
      </c>
      <c r="Q183" s="77">
        <f t="shared" si="25"/>
        <v>0</v>
      </c>
      <c r="R183" s="77" t="str">
        <f t="shared" si="26"/>
        <v>-</v>
      </c>
      <c r="S183" s="77" t="str">
        <f t="shared" si="27"/>
        <v>-</v>
      </c>
    </row>
    <row r="184" spans="3:19" ht="15" x14ac:dyDescent="0.25">
      <c r="C184" s="242"/>
      <c r="D184" s="243"/>
      <c r="E184" s="72" t="s">
        <v>19</v>
      </c>
      <c r="F184" s="74">
        <f>IF($C$4="National Currency",IF(OtherFin_DATA!E174=0,0,OtherFin_DATA!E174),IF($C$4="Current Exchange rate",IF(OtherFin_DATA!E174=0,0,OtherFin_DATA!E174/ECO!O29),IF($C$4="Constant Exchange rate",IF(OtherFin_DATA!E174=0,0,OtherFin_DATA!E174/ECO!O64))))</f>
        <v>0</v>
      </c>
      <c r="G184" s="74">
        <f>IF($C$4="National Currency",IF(OtherFin_DATA!F174=0,0,OtherFin_DATA!F174),IF($C$4="Current Exchange rate",IF(OtherFin_DATA!F174=0,0,OtherFin_DATA!F174/ECO!P29),IF($C$4="Constant Exchange rate",IF(OtherFin_DATA!F174=0,0,OtherFin_DATA!F174/ECO!P64))))</f>
        <v>0</v>
      </c>
      <c r="H184" s="74">
        <f>IF($C$4="National Currency",IF(OtherFin_DATA!G174=0,0,OtherFin_DATA!G174),IF($C$4="Current Exchange rate",IF(OtherFin_DATA!G174=0,0,OtherFin_DATA!G174/ECO!Q29),IF($C$4="Constant Exchange rate",IF(OtherFin_DATA!G174=0,0,OtherFin_DATA!G174/ECO!Q64))))</f>
        <v>0</v>
      </c>
      <c r="I184" s="74">
        <f>IF($C$4="National Currency",IF(OtherFin_DATA!H174=0,0,OtherFin_DATA!H174),IF($C$4="Current Exchange rate",IF(OtherFin_DATA!H174=0,0,OtherFin_DATA!H174/ECO!R29),IF($C$4="Constant Exchange rate",IF(OtherFin_DATA!H174=0,0,OtherFin_DATA!H174/ECO!R64))))</f>
        <v>0</v>
      </c>
      <c r="J184" s="74">
        <f>IF($C$4="National Currency",IF(OtherFin_DATA!I174=0,0,OtherFin_DATA!I174),IF($C$4="Current Exchange rate",IF(OtherFin_DATA!I174=0,0,OtherFin_DATA!I174/ECO!S29),IF($C$4="Constant Exchange rate",IF(OtherFin_DATA!I174=0,0,OtherFin_DATA!I174/ECO!S64))))</f>
        <v>0</v>
      </c>
      <c r="K184" s="74">
        <f>IF($C$4="National Currency",IF(OtherFin_DATA!J174=0,0,OtherFin_DATA!J174),IF($C$4="Current Exchange rate",IF(OtherFin_DATA!J174=0,0,OtherFin_DATA!J174/ECO!T29),IF($C$4="Constant Exchange rate",IF(OtherFin_DATA!J174=0,0,OtherFin_DATA!J174/ECO!T64))))</f>
        <v>0</v>
      </c>
      <c r="L184" s="74">
        <f>IF($C$4="National Currency",IF(OtherFin_DATA!K174=0,0,OtherFin_DATA!K174),IF($C$4="Current Exchange rate",IF(OtherFin_DATA!K174=0,0,OtherFin_DATA!K174/ECO!U29),IF($C$4="Constant Exchange rate",IF(OtherFin_DATA!K174=0,0,OtherFin_DATA!K174/ECO!U64))))</f>
        <v>0</v>
      </c>
      <c r="M184" s="74">
        <f>IF($C$4="National Currency",IF(OtherFin_DATA!L174=0,0,OtherFin_DATA!L174),IF($C$4="Current Exchange rate",IF(OtherFin_DATA!L174=0,0,OtherFin_DATA!L174/ECO!V29),IF($C$4="Constant Exchange rate",IF(OtherFin_DATA!L174=0,0,OtherFin_DATA!L174/ECO!V64))))</f>
        <v>0</v>
      </c>
      <c r="N184" s="74">
        <f>IF($C$4="National Currency",IF(OtherFin_DATA!M174=0,0,OtherFin_DATA!M174),IF($C$4="Current Exchange rate",IF(OtherFin_DATA!M174=0,0,OtherFin_DATA!M174/ECO!W29),IF($C$4="Constant Exchange rate",IF(OtherFin_DATA!M174=0,0,OtherFin_DATA!M174/ECO!W64))))</f>
        <v>0</v>
      </c>
      <c r="O184" s="74">
        <f>IF($C$4="National Currency",IF(OtherFin_DATA!N174=0,0,OtherFin_DATA!N174),IF($C$4="Current Exchange rate",IF(OtherFin_DATA!N174=0,0,OtherFin_DATA!N174/ECO!X29),IF($C$4="Constant Exchange rate",IF(OtherFin_DATA!N174=0,0,OtherFin_DATA!N174/ECO!X64))))</f>
        <v>0</v>
      </c>
      <c r="P184" s="210">
        <f>IF($C$4="National Currency",IF(OtherFin_DATA!O174=0,0,OtherFin_DATA!O174),IF($C$4="Current Exchange rate",IF(OtherFin_DATA!O174=0,0,OtherFin_DATA!O174/ECO!Y29),IF($C$4="Constant Exchange rate",IF(OtherFin_DATA!O174=0,0,OtherFin_DATA!O174/ECO!Y64))))</f>
        <v>0</v>
      </c>
      <c r="Q184" s="77">
        <f t="shared" si="25"/>
        <v>0</v>
      </c>
      <c r="R184" s="77" t="str">
        <f t="shared" si="26"/>
        <v>-</v>
      </c>
      <c r="S184" s="77" t="str">
        <f t="shared" si="27"/>
        <v>-</v>
      </c>
    </row>
    <row r="185" spans="3:19" ht="15" x14ac:dyDescent="0.25">
      <c r="C185" s="242"/>
      <c r="D185" s="243"/>
      <c r="E185" s="72" t="s">
        <v>20</v>
      </c>
      <c r="F185" s="74">
        <f>IF($C$4="National Currency",IF(OtherFin_DATA!E175=0,0,OtherFin_DATA!E175),IF($C$4="Current Exchange rate",IF(OtherFin_DATA!E175=0,0,OtherFin_DATA!E175/ECO!O30),IF($C$4="Constant Exchange rate",IF(OtherFin_DATA!E175=0,0,OtherFin_DATA!E175/ECO!O65))))</f>
        <v>0.83949914627205457</v>
      </c>
      <c r="G185" s="74">
        <f>IF($C$4="National Currency",IF(OtherFin_DATA!F175=0,0,OtherFin_DATA!F175),IF($C$4="Current Exchange rate",IF(OtherFin_DATA!F175=0,0,OtherFin_DATA!F175/ECO!P30),IF($C$4="Constant Exchange rate",IF(OtherFin_DATA!F175=0,0,OtherFin_DATA!F175/ECO!P65))))</f>
        <v>12.194080819578828</v>
      </c>
      <c r="H185" s="74">
        <f>IF($C$4="National Currency",IF(OtherFin_DATA!G175=0,0,OtherFin_DATA!G175),IF($C$4="Current Exchange rate",IF(OtherFin_DATA!G175=0,0,OtherFin_DATA!G175/ECO!Q30),IF($C$4="Constant Exchange rate",IF(OtherFin_DATA!G175=0,0,OtherFin_DATA!G175/ECO!Q65))))</f>
        <v>17.145702902675016</v>
      </c>
      <c r="I185" s="74">
        <f>IF($C$4="National Currency",IF(OtherFin_DATA!H175=0,0,OtherFin_DATA!H175),IF($C$4="Current Exchange rate",IF(OtherFin_DATA!H175=0,0,OtherFin_DATA!H175/ECO!R30),IF($C$4="Constant Exchange rate",IF(OtherFin_DATA!H175=0,0,OtherFin_DATA!H175/ECO!R65))))</f>
        <v>31.545247581104157</v>
      </c>
      <c r="J185" s="74">
        <f>IF($C$4="National Currency",IF(OtherFin_DATA!I175=0,0,OtherFin_DATA!I175),IF($C$4="Current Exchange rate",IF(OtherFin_DATA!I175=0,0,OtherFin_DATA!I175/ECO!S30),IF($C$4="Constant Exchange rate",IF(OtherFin_DATA!I175=0,0,OtherFin_DATA!I175/ECO!S65))))</f>
        <v>8.2384746727376204</v>
      </c>
      <c r="K185" s="74">
        <f>IF($C$4="National Currency",IF(OtherFin_DATA!J175=0,0,OtherFin_DATA!J175),IF($C$4="Current Exchange rate",IF(OtherFin_DATA!J175=0,0,OtherFin_DATA!J175/ECO!T30),IF($C$4="Constant Exchange rate",IF(OtherFin_DATA!J175=0,0,OtherFin_DATA!J175/ECO!T65))))</f>
        <v>14.342629482071713</v>
      </c>
      <c r="L185" s="74">
        <f>IF($C$4="National Currency",IF(OtherFin_DATA!K175=0,0,OtherFin_DATA!K175),IF($C$4="Current Exchange rate",IF(OtherFin_DATA!K175=0,0,OtherFin_DATA!K175/ECO!U30),IF($C$4="Constant Exchange rate",IF(OtherFin_DATA!K175=0,0,OtherFin_DATA!K175/ECO!U65))))</f>
        <v>23.562891291974957</v>
      </c>
      <c r="M185" s="74">
        <f>IF($C$4="National Currency",IF(OtherFin_DATA!L175=0,0,OtherFin_DATA!L175),IF($C$4="Current Exchange rate",IF(OtherFin_DATA!L175=0,0,OtherFin_DATA!L175/ECO!V30),IF($C$4="Constant Exchange rate",IF(OtherFin_DATA!L175=0,0,OtherFin_DATA!L175/ECO!V65))))</f>
        <v>15.182128628343769</v>
      </c>
      <c r="N185" s="74">
        <f>IF($C$4="National Currency",IF(OtherFin_DATA!M175=0,0,OtherFin_DATA!M175),IF($C$4="Current Exchange rate",IF(OtherFin_DATA!M175=0,0,OtherFin_DATA!M175/ECO!W30),IF($C$4="Constant Exchange rate",IF(OtherFin_DATA!M175=0,0,OtherFin_DATA!M175/ECO!W65))))</f>
        <v>16.505406943653956</v>
      </c>
      <c r="O185" s="74">
        <f>IF($C$4="National Currency",IF(OtherFin_DATA!N175=0,0,OtherFin_DATA!N175),IF($C$4="Current Exchange rate",IF(OtherFin_DATA!N175=0,0,OtherFin_DATA!N175/ECO!X30),IF($C$4="Constant Exchange rate",IF(OtherFin_DATA!N175=0,0,OtherFin_DATA!N175/ECO!X65))))</f>
        <v>6.5879339783722255</v>
      </c>
      <c r="P185" s="210">
        <f>IF($C$4="National Currency",IF(OtherFin_DATA!O175=0,0,OtherFin_DATA!O175),IF($C$4="Current Exchange rate",IF(OtherFin_DATA!O175=0,0,OtherFin_DATA!O175/ECO!Y30),IF($C$4="Constant Exchange rate",IF(OtherFin_DATA!O175=0,0,OtherFin_DATA!O175/ECO!Y65))))</f>
        <v>0</v>
      </c>
      <c r="Q185" s="77">
        <f t="shared" si="25"/>
        <v>4.0507754679271419E-4</v>
      </c>
      <c r="R185" s="77">
        <f t="shared" si="26"/>
        <v>-0.6008620689655173</v>
      </c>
      <c r="S185" s="77">
        <f t="shared" si="27"/>
        <v>6.8474576271186445</v>
      </c>
    </row>
    <row r="186" spans="3:19" ht="15" x14ac:dyDescent="0.25">
      <c r="C186" s="242"/>
      <c r="D186" s="243"/>
      <c r="E186" s="72" t="s">
        <v>21</v>
      </c>
      <c r="F186" s="74">
        <f>IF($C$4="National Currency",IF(OtherFin_DATA!E176=0,0,OtherFin_DATA!E176),IF($C$4="Current Exchange rate",IF(OtherFin_DATA!E176=0,0,OtherFin_DATA!E176/ECO!O31),IF($C$4="Constant Exchange rate",IF(OtherFin_DATA!E176=0,0,OtherFin_DATA!E176/ECO!O66))))</f>
        <v>0</v>
      </c>
      <c r="G186" s="74">
        <f>IF($C$4="National Currency",IF(OtherFin_DATA!F176=0,0,OtherFin_DATA!F176),IF($C$4="Current Exchange rate",IF(OtherFin_DATA!F176=0,0,OtherFin_DATA!F176/ECO!P31),IF($C$4="Constant Exchange rate",IF(OtherFin_DATA!F176=0,0,OtherFin_DATA!F176/ECO!P66))))</f>
        <v>0</v>
      </c>
      <c r="H186" s="74">
        <f>IF($C$4="National Currency",IF(OtherFin_DATA!G176=0,0,OtherFin_DATA!G176),IF($C$4="Current Exchange rate",IF(OtherFin_DATA!G176=0,0,OtherFin_DATA!G176/ECO!Q31),IF($C$4="Constant Exchange rate",IF(OtherFin_DATA!G176=0,0,OtherFin_DATA!G176/ECO!Q66))))</f>
        <v>0</v>
      </c>
      <c r="I186" s="74">
        <f>IF($C$4="National Currency",IF(OtherFin_DATA!H176=0,0,OtherFin_DATA!H176),IF($C$4="Current Exchange rate",IF(OtherFin_DATA!H176=0,0,OtherFin_DATA!H176/ECO!R31),IF($C$4="Constant Exchange rate",IF(OtherFin_DATA!H176=0,0,OtherFin_DATA!H176/ECO!R66))))</f>
        <v>0</v>
      </c>
      <c r="J186" s="74">
        <f>IF($C$4="National Currency",IF(OtherFin_DATA!I176=0,0,OtherFin_DATA!I176),IF($C$4="Current Exchange rate",IF(OtherFin_DATA!I176=0,0,OtherFin_DATA!I176/ECO!S31),IF($C$4="Constant Exchange rate",IF(OtherFin_DATA!I176=0,0,OtherFin_DATA!I176/ECO!S66))))</f>
        <v>0</v>
      </c>
      <c r="K186" s="74">
        <f>IF($C$4="National Currency",IF(OtherFin_DATA!J176=0,0,OtherFin_DATA!J176),IF($C$4="Current Exchange rate",IF(OtherFin_DATA!J176=0,0,OtherFin_DATA!J176/ECO!T31),IF($C$4="Constant Exchange rate",IF(OtherFin_DATA!J176=0,0,OtherFin_DATA!J176/ECO!T66))))</f>
        <v>0</v>
      </c>
      <c r="L186" s="74">
        <f>IF($C$4="National Currency",IF(OtherFin_DATA!K176=0,0,OtherFin_DATA!K176),IF($C$4="Current Exchange rate",IF(OtherFin_DATA!K176=0,0,OtherFin_DATA!K176/ECO!U31),IF($C$4="Constant Exchange rate",IF(OtherFin_DATA!K176=0,0,OtherFin_DATA!K176/ECO!U66))))</f>
        <v>0</v>
      </c>
      <c r="M186" s="74">
        <f>IF($C$4="National Currency",IF(OtherFin_DATA!L176=0,0,OtherFin_DATA!L176),IF($C$4="Current Exchange rate",IF(OtherFin_DATA!L176=0,0,OtherFin_DATA!L176/ECO!V31),IF($C$4="Constant Exchange rate",IF(OtherFin_DATA!L176=0,0,OtherFin_DATA!L176/ECO!V66))))</f>
        <v>0</v>
      </c>
      <c r="N186" s="74">
        <f>IF($C$4="National Currency",IF(OtherFin_DATA!M176=0,0,OtherFin_DATA!M176),IF($C$4="Current Exchange rate",IF(OtherFin_DATA!M176=0,0,OtherFin_DATA!M176/ECO!W31),IF($C$4="Constant Exchange rate",IF(OtherFin_DATA!M176=0,0,OtherFin_DATA!M176/ECO!W66))))</f>
        <v>0</v>
      </c>
      <c r="O186" s="74">
        <f>IF($C$4="National Currency",IF(OtherFin_DATA!N176=0,0,OtherFin_DATA!N176),IF($C$4="Current Exchange rate",IF(OtherFin_DATA!N176=0,0,OtherFin_DATA!N176/ECO!X31),IF($C$4="Constant Exchange rate",IF(OtherFin_DATA!N176=0,0,OtherFin_DATA!N176/ECO!X66))))</f>
        <v>0</v>
      </c>
      <c r="P186" s="210">
        <f>IF($C$4="National Currency",IF(OtherFin_DATA!O176=0,0,OtherFin_DATA!O176),IF($C$4="Current Exchange rate",IF(OtherFin_DATA!O176=0,0,OtherFin_DATA!O176/ECO!Y31),IF($C$4="Constant Exchange rate",IF(OtherFin_DATA!O176=0,0,OtherFin_DATA!O176/ECO!Y66))))</f>
        <v>0</v>
      </c>
      <c r="Q186" s="77">
        <f t="shared" si="25"/>
        <v>0</v>
      </c>
      <c r="R186" s="77" t="str">
        <f t="shared" si="26"/>
        <v>-</v>
      </c>
      <c r="S186" s="77" t="str">
        <f t="shared" si="27"/>
        <v>-</v>
      </c>
    </row>
    <row r="187" spans="3:19" ht="15" x14ac:dyDescent="0.25">
      <c r="C187" s="242"/>
      <c r="D187" s="243"/>
      <c r="E187" s="72" t="s">
        <v>22</v>
      </c>
      <c r="F187" s="74">
        <f>IF($C$4="National Currency",IF(OtherFin_DATA!E177=0,0,OtherFin_DATA!E177),IF($C$4="Current Exchange rate",IF(OtherFin_DATA!E177=0,0,OtherFin_DATA!E177/ECO!O32),IF($C$4="Constant Exchange rate",IF(OtherFin_DATA!E177=0,0,OtherFin_DATA!E177/ECO!O67))))</f>
        <v>0</v>
      </c>
      <c r="G187" s="74">
        <f>IF($C$4="National Currency",IF(OtherFin_DATA!F177=0,0,OtherFin_DATA!F177),IF($C$4="Current Exchange rate",IF(OtherFin_DATA!F177=0,0,OtherFin_DATA!F177/ECO!P32),IF($C$4="Constant Exchange rate",IF(OtherFin_DATA!F177=0,0,OtherFin_DATA!F177/ECO!P67))))</f>
        <v>0</v>
      </c>
      <c r="H187" s="74">
        <f>IF($C$4="National Currency",IF(OtherFin_DATA!G177=0,0,OtherFin_DATA!G177),IF($C$4="Current Exchange rate",IF(OtherFin_DATA!G177=0,0,OtherFin_DATA!G177/ECO!Q32),IF($C$4="Constant Exchange rate",IF(OtherFin_DATA!G177=0,0,OtherFin_DATA!G177/ECO!Q67))))</f>
        <v>0</v>
      </c>
      <c r="I187" s="74">
        <f>IF($C$4="National Currency",IF(OtherFin_DATA!H177=0,0,OtherFin_DATA!H177),IF($C$4="Current Exchange rate",IF(OtherFin_DATA!H177=0,0,OtherFin_DATA!H177/ECO!R32),IF($C$4="Constant Exchange rate",IF(OtherFin_DATA!H177=0,0,OtherFin_DATA!H177/ECO!R67))))</f>
        <v>0</v>
      </c>
      <c r="J187" s="74">
        <f>IF($C$4="National Currency",IF(OtherFin_DATA!I177=0,0,OtherFin_DATA!I177),IF($C$4="Current Exchange rate",IF(OtherFin_DATA!I177=0,0,OtherFin_DATA!I177/ECO!S32),IF($C$4="Constant Exchange rate",IF(OtherFin_DATA!I177=0,0,OtherFin_DATA!I177/ECO!S67))))</f>
        <v>0</v>
      </c>
      <c r="K187" s="74">
        <f>IF($C$4="National Currency",IF(OtherFin_DATA!J177=0,0,OtherFin_DATA!J177),IF($C$4="Current Exchange rate",IF(OtherFin_DATA!J177=0,0,OtherFin_DATA!J177/ECO!T32),IF($C$4="Constant Exchange rate",IF(OtherFin_DATA!J177=0,0,OtherFin_DATA!J177/ECO!T67))))</f>
        <v>0</v>
      </c>
      <c r="L187" s="74">
        <f>IF($C$4="National Currency",IF(OtherFin_DATA!K177=0,0,OtherFin_DATA!K177),IF($C$4="Current Exchange rate",IF(OtherFin_DATA!K177=0,0,OtherFin_DATA!K177/ECO!U32),IF($C$4="Constant Exchange rate",IF(OtherFin_DATA!K177=0,0,OtherFin_DATA!K177/ECO!U67))))</f>
        <v>0</v>
      </c>
      <c r="M187" s="74">
        <f>IF($C$4="National Currency",IF(OtherFin_DATA!L177=0,0,OtherFin_DATA!L177),IF($C$4="Current Exchange rate",IF(OtherFin_DATA!L177=0,0,OtherFin_DATA!L177/ECO!V32),IF($C$4="Constant Exchange rate",IF(OtherFin_DATA!L177=0,0,OtherFin_DATA!L177/ECO!V67))))</f>
        <v>0</v>
      </c>
      <c r="N187" s="74">
        <f>IF($C$4="National Currency",IF(OtherFin_DATA!M177=0,0,OtherFin_DATA!M177),IF($C$4="Current Exchange rate",IF(OtherFin_DATA!M177=0,0,OtherFin_DATA!M177/ECO!W32),IF($C$4="Constant Exchange rate",IF(OtherFin_DATA!M177=0,0,OtherFin_DATA!M177/ECO!W67))))</f>
        <v>0</v>
      </c>
      <c r="O187" s="74">
        <f>IF($C$4="National Currency",IF(OtherFin_DATA!N177=0,0,OtherFin_DATA!N177),IF($C$4="Current Exchange rate",IF(OtherFin_DATA!N177=0,0,OtherFin_DATA!N177/ECO!X32),IF($C$4="Constant Exchange rate",IF(OtherFin_DATA!N177=0,0,OtherFin_DATA!N177/ECO!X67))))</f>
        <v>0</v>
      </c>
      <c r="P187" s="210">
        <f>IF($C$4="National Currency",IF(OtherFin_DATA!O177=0,0,OtherFin_DATA!O177),IF($C$4="Current Exchange rate",IF(OtherFin_DATA!O177=0,0,OtherFin_DATA!O177/ECO!Y32),IF($C$4="Constant Exchange rate",IF(OtherFin_DATA!O177=0,0,OtherFin_DATA!O177/ECO!Y67))))</f>
        <v>0</v>
      </c>
      <c r="Q187" s="77">
        <f t="shared" si="25"/>
        <v>0</v>
      </c>
      <c r="R187" s="77" t="str">
        <f t="shared" si="26"/>
        <v>-</v>
      </c>
      <c r="S187" s="77" t="str">
        <f t="shared" si="27"/>
        <v>-</v>
      </c>
    </row>
    <row r="188" spans="3:19" ht="15" x14ac:dyDescent="0.25">
      <c r="C188" s="242"/>
      <c r="D188" s="243"/>
      <c r="E188" s="72" t="s">
        <v>23</v>
      </c>
      <c r="F188" s="100">
        <f>IF($C$4="National Currency",IF(OtherFin_DATA!E178=0,0,OtherFin_DATA!E178),IF($C$4="Current Exchange rate",IF(OtherFin_DATA!E178=0,0,OtherFin_DATA!E178/ECO!O33),IF($C$4="Constant Exchange rate",IF(OtherFin_DATA!E178=0,0,OtherFin_DATA!E178/ECO!O68))))</f>
        <v>-672.63879672638802</v>
      </c>
      <c r="G188" s="100">
        <f>IF($C$4="National Currency",IF(OtherFin_DATA!F178=0,0,OtherFin_DATA!F178),IF($C$4="Current Exchange rate",IF(OtherFin_DATA!F178=0,0,OtherFin_DATA!F178/ECO!P33),IF($C$4="Constant Exchange rate",IF(OtherFin_DATA!F178=0,0,OtherFin_DATA!F178/ECO!P68))))</f>
        <v>-892.94403892944035</v>
      </c>
      <c r="H188" s="100">
        <f>IF($C$4="National Currency",IF(OtherFin_DATA!G178=0,0,OtherFin_DATA!G178),IF($C$4="Current Exchange rate",IF(OtherFin_DATA!G178=0,0,OtherFin_DATA!G178/ECO!Q33),IF($C$4="Constant Exchange rate",IF(OtherFin_DATA!G178=0,0,OtherFin_DATA!G178/ECO!Q68))))</f>
        <v>-1148.6396814863967</v>
      </c>
      <c r="I188" s="100">
        <f>IF($C$4="National Currency",IF(OtherFin_DATA!H178=0,0,OtherFin_DATA!H178),IF($C$4="Current Exchange rate",IF(OtherFin_DATA!H178=0,0,OtherFin_DATA!H178/ECO!R33),IF($C$4="Constant Exchange rate",IF(OtherFin_DATA!H178=0,0,OtherFin_DATA!H178/ECO!R68))))</f>
        <v>-1398.252598982526</v>
      </c>
      <c r="J188" s="74">
        <f>IF($C$4="National Currency",IF(OtherFin_DATA!I178=0,0,OtherFin_DATA!I178),IF($C$4="Current Exchange rate",IF(OtherFin_DATA!I178=0,0,OtherFin_DATA!I178/ECO!S33),IF($C$4="Constant Exchange rate",IF(OtherFin_DATA!I178=0,0,OtherFin_DATA!I178/ECO!S68))))</f>
        <v>1529.5288652952886</v>
      </c>
      <c r="K188" s="99">
        <f>IF($C$4="National Currency",IF(OtherFin_DATA!J178=0,0,OtherFin_DATA!J178),IF($C$4="Current Exchange rate",IF(OtherFin_DATA!J178=0,0,OtherFin_DATA!J178/ECO!T33),IF($C$4="Constant Exchange rate",IF(OtherFin_DATA!J178=0,0,OtherFin_DATA!J178/ECO!T68))))</f>
        <v>-6394.0499889405</v>
      </c>
      <c r="L188" s="74">
        <f>IF($C$4="National Currency",IF(OtherFin_DATA!K178=0,0,OtherFin_DATA!K178),IF($C$4="Current Exchange rate",IF(OtherFin_DATA!K178=0,0,OtherFin_DATA!K178/ECO!U33),IF($C$4="Constant Exchange rate",IF(OtherFin_DATA!K178=0,0,OtherFin_DATA!K178/ECO!U68))))</f>
        <v>6945.144879451449</v>
      </c>
      <c r="M188" s="74">
        <f>IF($C$4="National Currency",IF(OtherFin_DATA!L178=0,0,OtherFin_DATA!L178),IF($C$4="Current Exchange rate",IF(OtherFin_DATA!L178=0,0,OtherFin_DATA!L178/ECO!V33),IF($C$4="Constant Exchange rate",IF(OtherFin_DATA!L178=0,0,OtherFin_DATA!L178/ECO!V68))))</f>
        <v>4201.3934970139353</v>
      </c>
      <c r="N188" s="74">
        <f>IF($C$4="National Currency",IF(OtherFin_DATA!M178=0,0,OtherFin_DATA!M178),IF($C$4="Current Exchange rate",IF(OtherFin_DATA!M178=0,0,OtherFin_DATA!M178/ECO!W33),IF($C$4="Constant Exchange rate",IF(OtherFin_DATA!M178=0,0,OtherFin_DATA!M178/ECO!W68))))</f>
        <v>8842.0703384207027</v>
      </c>
      <c r="O188" s="74">
        <f>IF($C$4="National Currency",IF(OtherFin_DATA!N178=0,0,OtherFin_DATA!N178),IF($C$4="Current Exchange rate",IF(OtherFin_DATA!N178=0,0,OtherFin_DATA!N178/ECO!X33),IF($C$4="Constant Exchange rate",IF(OtherFin_DATA!N178=0,0,OtherFin_DATA!N178/ECO!X68))))</f>
        <v>9030.30303030303</v>
      </c>
      <c r="P188" s="210">
        <f>IF($C$4="National Currency",IF(OtherFin_DATA!O178=0,0,OtherFin_DATA!O178),IF($C$4="Current Exchange rate",IF(OtherFin_DATA!O178=0,0,OtherFin_DATA!O178/ECO!Y33),IF($C$4="Constant Exchange rate",IF(OtherFin_DATA!O178=0,0,OtherFin_DATA!O178/ECO!Y68))))</f>
        <v>10106.171201061712</v>
      </c>
      <c r="Q188" s="77">
        <f t="shared" si="25"/>
        <v>0.55525343913871339</v>
      </c>
      <c r="R188" s="77">
        <f t="shared" si="26"/>
        <v>2.1288305190744206E-2</v>
      </c>
      <c r="S188" s="77">
        <f t="shared" si="27"/>
        <v>-14.425189082538637</v>
      </c>
    </row>
    <row r="189" spans="3:19" ht="15" x14ac:dyDescent="0.25">
      <c r="C189" s="242"/>
      <c r="D189" s="243"/>
      <c r="E189" s="72" t="s">
        <v>24</v>
      </c>
      <c r="F189" s="74">
        <f>IF($C$4="National Currency",IF(OtherFin_DATA!E179=0,0,OtherFin_DATA!E179),IF($C$4="Current Exchange rate",IF(OtherFin_DATA!E179=0,0,OtherFin_DATA!E179/ECO!O34),IF($C$4="Constant Exchange rate",IF(OtherFin_DATA!E179=0,0,OtherFin_DATA!E179/ECO!O69))))</f>
        <v>1307.2170738556586</v>
      </c>
      <c r="G189" s="74">
        <f>IF($C$4="National Currency",IF(OtherFin_DATA!F179=0,0,OtherFin_DATA!F179),IF($C$4="Current Exchange rate",IF(OtherFin_DATA!F179=0,0,OtherFin_DATA!F179/ECO!P34),IF($C$4="Constant Exchange rate",IF(OtherFin_DATA!F179=0,0,OtherFin_DATA!F179/ECO!P69))))</f>
        <v>1549.8923523354863</v>
      </c>
      <c r="H189" s="74">
        <f>IF($C$4="National Currency",IF(OtherFin_DATA!G179=0,0,OtherFin_DATA!G179),IF($C$4="Current Exchange rate",IF(OtherFin_DATA!G179=0,0,OtherFin_DATA!G179/ECO!Q34),IF($C$4="Constant Exchange rate",IF(OtherFin_DATA!G179=0,0,OtherFin_DATA!G179/ECO!Q69))))</f>
        <v>2613.2640644013854</v>
      </c>
      <c r="I189" s="74">
        <f>IF($C$4="National Currency",IF(OtherFin_DATA!H179=0,0,OtherFin_DATA!H179),IF($C$4="Current Exchange rate",IF(OtherFin_DATA!H179=0,0,OtherFin_DATA!H179/ECO!R34),IF($C$4="Constant Exchange rate",IF(OtherFin_DATA!H179=0,0,OtherFin_DATA!H179/ECO!R69))))</f>
        <v>2322.1473368903867</v>
      </c>
      <c r="J189" s="74">
        <f>IF($C$4="National Currency",IF(OtherFin_DATA!I179=0,0,OtherFin_DATA!I179),IF($C$4="Current Exchange rate",IF(OtherFin_DATA!I179=0,0,OtherFin_DATA!I179/ECO!S34),IF($C$4="Constant Exchange rate",IF(OtherFin_DATA!I179=0,0,OtherFin_DATA!I179/ECO!S69))))</f>
        <v>894.87971543573906</v>
      </c>
      <c r="K189" s="74">
        <f>IF($C$4="National Currency",IF(OtherFin_DATA!J179=0,0,OtherFin_DATA!J179),IF($C$4="Current Exchange rate",IF(OtherFin_DATA!J179=0,0,OtherFin_DATA!J179/ECO!T34),IF($C$4="Constant Exchange rate",IF(OtherFin_DATA!J179=0,0,OtherFin_DATA!J179/ECO!T69))))</f>
        <v>11.934849761303004</v>
      </c>
      <c r="L189" s="74">
        <f>IF($C$4="National Currency",IF(OtherFin_DATA!K179=0,0,OtherFin_DATA!K179),IF($C$4="Current Exchange rate",IF(OtherFin_DATA!K179=0,0,OtherFin_DATA!K179/ECO!U34),IF($C$4="Constant Exchange rate",IF(OtherFin_DATA!K179=0,0,OtherFin_DATA!K179/ECO!U69))))</f>
        <v>1434.7561546382101</v>
      </c>
      <c r="M189" s="100">
        <f>IF($C$4="National Currency",IF(OtherFin_DATA!L179=0,0,OtherFin_DATA!L179),IF($C$4="Current Exchange rate",IF(OtherFin_DATA!L179=0,0,OtherFin_DATA!L179/ECO!V34),IF($C$4="Constant Exchange rate",IF(OtherFin_DATA!L179=0,0,OtherFin_DATA!L179/ECO!V69))))</f>
        <v>-901.90021529532896</v>
      </c>
      <c r="N189" s="74">
        <f>IF($C$4="National Currency",IF(OtherFin_DATA!M179=0,0,OtherFin_DATA!M179),IF($C$4="Current Exchange rate",IF(OtherFin_DATA!M179=0,0,OtherFin_DATA!M179/ECO!W34),IF($C$4="Constant Exchange rate",IF(OtherFin_DATA!M179=0,0,OtherFin_DATA!M179/ECO!W69))))</f>
        <v>1692.6425161471495</v>
      </c>
      <c r="O189" s="208">
        <f>IF($C$4="National Currency",IF(OtherFin_DATA!N179=0,0,OtherFin_DATA!N179),IF($C$4="Current Exchange rate",IF(OtherFin_DATA!N179=0,0,OtherFin_DATA!N179/ECO!X34),IF($C$4="Constant Exchange rate",IF(OtherFin_DATA!N179=0,0,OtherFin_DATA!N179/ECO!X69))))</f>
        <v>1692.6425161471495</v>
      </c>
      <c r="P189" s="210">
        <f>IF($C$4="National Currency",IF(OtherFin_DATA!O179=0,0,OtherFin_DATA!O179),IF($C$4="Current Exchange rate",IF(OtherFin_DATA!O179=0,0,OtherFin_DATA!O179/ECO!Y34),IF($C$4="Constant Exchange rate",IF(OtherFin_DATA!O179=0,0,OtherFin_DATA!O179/ECO!Y69))))</f>
        <v>0</v>
      </c>
      <c r="Q189" s="77">
        <f t="shared" si="25"/>
        <v>0.10407685934450547</v>
      </c>
      <c r="R189" s="77">
        <f t="shared" si="26"/>
        <v>0</v>
      </c>
      <c r="S189" s="77">
        <f t="shared" si="27"/>
        <v>0.29484425349086996</v>
      </c>
    </row>
    <row r="190" spans="3:19" ht="15" x14ac:dyDescent="0.25">
      <c r="C190" s="242"/>
      <c r="D190" s="243"/>
      <c r="E190" s="72" t="s">
        <v>25</v>
      </c>
      <c r="F190" s="74">
        <f>IF($C$4="National Currency",IF(OtherFin_DATA!E180=0,0,OtherFin_DATA!E180),IF($C$4="Current Exchange rate",IF(OtherFin_DATA!E180=0,0,OtherFin_DATA!E180/ECO!O35),IF($C$4="Constant Exchange rate",IF(OtherFin_DATA!E180=0,0,OtherFin_DATA!E180/ECO!O70))))</f>
        <v>0.16575210867884152</v>
      </c>
      <c r="G190" s="74">
        <f>IF($C$4="National Currency",IF(OtherFin_DATA!F180=0,0,OtherFin_DATA!F180),IF($C$4="Current Exchange rate",IF(OtherFin_DATA!F180=0,0,OtherFin_DATA!F180/ECO!P35),IF($C$4="Constant Exchange rate",IF(OtherFin_DATA!F180=0,0,OtherFin_DATA!F180/ECO!P70))))</f>
        <v>99.798022510659095</v>
      </c>
      <c r="H190" s="74">
        <f>IF($C$4="National Currency",IF(OtherFin_DATA!G180=0,0,OtherFin_DATA!G180),IF($C$4="Current Exchange rate",IF(OtherFin_DATA!G180=0,0,OtherFin_DATA!G180/ECO!Q35),IF($C$4="Constant Exchange rate",IF(OtherFin_DATA!G180=0,0,OtherFin_DATA!G180/ECO!Q70))))</f>
        <v>57.441198953065523</v>
      </c>
      <c r="I190" s="74">
        <f>IF($C$4="National Currency",IF(OtherFin_DATA!H180=0,0,OtherFin_DATA!H180),IF($C$4="Current Exchange rate",IF(OtherFin_DATA!H180=0,0,OtherFin_DATA!H180/ECO!R35),IF($C$4="Constant Exchange rate",IF(OtherFin_DATA!H180=0,0,OtherFin_DATA!H180/ECO!R70))))</f>
        <v>48.829873075960194</v>
      </c>
      <c r="J190" s="74">
        <f>IF($C$4="National Currency",IF(OtherFin_DATA!I180=0,0,OtherFin_DATA!I180),IF($C$4="Current Exchange rate",IF(OtherFin_DATA!I180=0,0,OtherFin_DATA!I180/ECO!S35),IF($C$4="Constant Exchange rate",IF(OtherFin_DATA!I180=0,0,OtherFin_DATA!I180/ECO!S70))))</f>
        <v>59.680226674762196</v>
      </c>
      <c r="K190" s="74">
        <f>IF($C$4="National Currency",IF(OtherFin_DATA!J180=0,0,OtherFin_DATA!J180),IF($C$4="Current Exchange rate",IF(OtherFin_DATA!J180=0,0,OtherFin_DATA!J180/ECO!T35),IF($C$4="Constant Exchange rate",IF(OtherFin_DATA!J180=0,0,OtherFin_DATA!J180/ECO!T70))))</f>
        <v>-14.197533144798992</v>
      </c>
      <c r="L190" s="74">
        <f>IF($C$4="National Currency",IF(OtherFin_DATA!K180=0,0,OtherFin_DATA!K180),IF($C$4="Current Exchange rate",IF(OtherFin_DATA!K180=0,0,OtherFin_DATA!K180/ECO!U35),IF($C$4="Constant Exchange rate",IF(OtherFin_DATA!K180=0,0,OtherFin_DATA!K180/ECO!U70))))</f>
        <v>-10.836041919918847</v>
      </c>
      <c r="M190" s="100">
        <f>IF($C$4="National Currency",IF(OtherFin_DATA!L180=0,0,OtherFin_DATA!L180),IF($C$4="Current Exchange rate",IF(OtherFin_DATA!L180=0,0,OtherFin_DATA!L180/ECO!V35),IF($C$4="Constant Exchange rate",IF(OtherFin_DATA!L180=0,0,OtherFin_DATA!L180/ECO!V70))))</f>
        <v>-4.88</v>
      </c>
      <c r="N190" s="100">
        <f>IF($C$4="National Currency",IF(OtherFin_DATA!M180=0,0,OtherFin_DATA!M180),IF($C$4="Current Exchange rate",IF(OtherFin_DATA!M180=0,0,OtherFin_DATA!M180/ECO!W35),IF($C$4="Constant Exchange rate",IF(OtherFin_DATA!M180=0,0,OtherFin_DATA!M180/ECO!W70))))</f>
        <v>-32.102605184112008</v>
      </c>
      <c r="O190" s="74">
        <f>IF($C$4="National Currency",IF(OtherFin_DATA!N180=0,0,OtherFin_DATA!N180),IF($C$4="Current Exchange rate",IF(OtherFin_DATA!N180=0,0,OtherFin_DATA!N180/ECO!X35),IF($C$4="Constant Exchange rate",IF(OtherFin_DATA!N180=0,0,OtherFin_DATA!N180/ECO!X70))))</f>
        <v>61.878385390478499</v>
      </c>
      <c r="P190" s="210">
        <f>IF($C$4="National Currency",IF(OtherFin_DATA!O180=0,0,OtherFin_DATA!O180),IF($C$4="Current Exchange rate",IF(OtherFin_DATA!O180=0,0,OtherFin_DATA!O180/ECO!Y35),IF($C$4="Constant Exchange rate",IF(OtherFin_DATA!O180=0,0,OtherFin_DATA!O180/ECO!Y70))))</f>
        <v>-12.988644376886199</v>
      </c>
      <c r="Q190" s="77">
        <f t="shared" si="25"/>
        <v>3.8047655965827479E-3</v>
      </c>
      <c r="R190" s="77">
        <f t="shared" si="26"/>
        <v>-2.9275191229994912</v>
      </c>
      <c r="S190" s="77">
        <f t="shared" si="27"/>
        <v>372.31884272056539</v>
      </c>
    </row>
    <row r="191" spans="3:19" ht="15" x14ac:dyDescent="0.25">
      <c r="C191" s="242"/>
      <c r="D191" s="243"/>
      <c r="E191" s="72" t="s">
        <v>26</v>
      </c>
      <c r="F191" s="74">
        <f>IF($C$4="National Currency",IF(OtherFin_DATA!E181=0,0,OtherFin_DATA!E181),IF($C$4="Current Exchange rate",IF(OtherFin_DATA!E181=0,0,OtherFin_DATA!E181/ECO!O36),IF($C$4="Constant Exchange rate",IF(OtherFin_DATA!E181=0,0,OtherFin_DATA!E181/ECO!O71))))</f>
        <v>45.973612519758412</v>
      </c>
      <c r="G191" s="74">
        <f>IF($C$4="National Currency",IF(OtherFin_DATA!F181=0,0,OtherFin_DATA!F181),IF($C$4="Current Exchange rate",IF(OtherFin_DATA!F181=0,0,OtherFin_DATA!F181/ECO!P36),IF($C$4="Constant Exchange rate",IF(OtherFin_DATA!F181=0,0,OtherFin_DATA!F181/ECO!P71))))</f>
        <v>1.9496743106986705</v>
      </c>
      <c r="H191" s="74">
        <f>IF($C$4="National Currency",IF(OtherFin_DATA!G181=0,0,OtherFin_DATA!G181),IF($C$4="Current Exchange rate",IF(OtherFin_DATA!G181=0,0,OtherFin_DATA!G181/ECO!Q36),IF($C$4="Constant Exchange rate",IF(OtherFin_DATA!G181=0,0,OtherFin_DATA!G181/ECO!Q71))))</f>
        <v>2.3370728897117874</v>
      </c>
      <c r="I191" s="74">
        <f>IF($C$4="National Currency",IF(OtherFin_DATA!H181=0,0,OtherFin_DATA!H181),IF($C$4="Current Exchange rate",IF(OtherFin_DATA!H181=0,0,OtherFin_DATA!H181/ECO!R36),IF($C$4="Constant Exchange rate",IF(OtherFin_DATA!H181=0,0,OtherFin_DATA!H181/ECO!R71))))</f>
        <v>0</v>
      </c>
      <c r="J191" s="74">
        <f>IF($C$4="National Currency",IF(OtherFin_DATA!I181=0,0,OtherFin_DATA!I181),IF($C$4="Current Exchange rate",IF(OtherFin_DATA!I181=0,0,OtherFin_DATA!I181/ECO!S36),IF($C$4="Constant Exchange rate",IF(OtherFin_DATA!I181=0,0,OtherFin_DATA!I181/ECO!S71))))</f>
        <v>0</v>
      </c>
      <c r="K191" s="74">
        <f>IF($C$4="National Currency",IF(OtherFin_DATA!J181=0,0,OtherFin_DATA!J181),IF($C$4="Current Exchange rate",IF(OtherFin_DATA!J181=0,0,OtherFin_DATA!J181/ECO!T36),IF($C$4="Constant Exchange rate",IF(OtherFin_DATA!J181=0,0,OtherFin_DATA!J181/ECO!T71))))</f>
        <v>0</v>
      </c>
      <c r="L191" s="74">
        <f>IF($C$4="National Currency",IF(OtherFin_DATA!K181=0,0,OtherFin_DATA!K181),IF($C$4="Current Exchange rate",IF(OtherFin_DATA!K181=0,0,OtherFin_DATA!K181/ECO!U36),IF($C$4="Constant Exchange rate",IF(OtherFin_DATA!K181=0,0,OtherFin_DATA!K181/ECO!U71))))</f>
        <v>-4.2161149281698931</v>
      </c>
      <c r="M191" s="100">
        <f>IF($C$4="National Currency",IF(OtherFin_DATA!L181=0,0,OtherFin_DATA!L181),IF($C$4="Current Exchange rate",IF(OtherFin_DATA!L181=0,0,OtherFin_DATA!L181/ECO!V36),IF($C$4="Constant Exchange rate",IF(OtherFin_DATA!L181=0,0,OtherFin_DATA!L181/ECO!V71))))</f>
        <v>-26.322833943071295</v>
      </c>
      <c r="N191" s="74">
        <f>IF($C$4="National Currency",IF(OtherFin_DATA!M181=0,0,OtherFin_DATA!M181),IF($C$4="Current Exchange rate",IF(OtherFin_DATA!M181=0,0,OtherFin_DATA!M181/ECO!W36),IF($C$4="Constant Exchange rate",IF(OtherFin_DATA!M181=0,0,OtherFin_DATA!M181/ECO!W71))))</f>
        <v>106.74132238779335</v>
      </c>
      <c r="O191" s="208">
        <f>IF($C$4="National Currency",IF(OtherFin_DATA!N181=0,0,OtherFin_DATA!N181),IF($C$4="Current Exchange rate",IF(OtherFin_DATA!N181=0,0,OtherFin_DATA!N181/ECO!X36),IF($C$4="Constant Exchange rate",IF(OtherFin_DATA!N181=0,0,OtherFin_DATA!N181/ECO!X71))))</f>
        <v>106.74132238779335</v>
      </c>
      <c r="P191" s="210">
        <f>IF($C$4="National Currency",IF(OtherFin_DATA!O181=0,0,OtherFin_DATA!O181),IF($C$4="Current Exchange rate",IF(OtherFin_DATA!O181=0,0,OtherFin_DATA!O181/ECO!Y36),IF($C$4="Constant Exchange rate",IF(OtherFin_DATA!O181=0,0,OtherFin_DATA!O181/ECO!Y71))))</f>
        <v>0</v>
      </c>
      <c r="Q191" s="77">
        <f t="shared" si="25"/>
        <v>6.5632887573261779E-3</v>
      </c>
      <c r="R191" s="77">
        <f t="shared" si="26"/>
        <v>0</v>
      </c>
      <c r="S191" s="77">
        <f t="shared" si="27"/>
        <v>1.3217954069177913</v>
      </c>
    </row>
    <row r="192" spans="3:19" ht="15" x14ac:dyDescent="0.25">
      <c r="C192" s="242"/>
      <c r="D192" s="243"/>
      <c r="E192" s="72" t="s">
        <v>27</v>
      </c>
      <c r="F192" s="74">
        <f>IF($C$4="National Currency",IF(OtherFin_DATA!E182=0,0,OtherFin_DATA!E182),IF($C$4="Current Exchange rate",IF(OtherFin_DATA!E182=0,0,OtherFin_DATA!E182/ECO!O37),IF($C$4="Constant Exchange rate",IF(OtherFin_DATA!E182=0,0,OtherFin_DATA!E182/ECO!O72))))</f>
        <v>0</v>
      </c>
      <c r="G192" s="74">
        <f>IF($C$4="National Currency",IF(OtherFin_DATA!F182=0,0,OtherFin_DATA!F182),IF($C$4="Current Exchange rate",IF(OtherFin_DATA!F182=0,0,OtherFin_DATA!F182/ECO!P37),IF($C$4="Constant Exchange rate",IF(OtherFin_DATA!F182=0,0,OtherFin_DATA!F182/ECO!P72))))</f>
        <v>0</v>
      </c>
      <c r="H192" s="74">
        <f>IF($C$4="National Currency",IF(OtherFin_DATA!G182=0,0,OtherFin_DATA!G182),IF($C$4="Current Exchange rate",IF(OtherFin_DATA!G182=0,0,OtherFin_DATA!G182/ECO!Q37),IF($C$4="Constant Exchange rate",IF(OtherFin_DATA!G182=0,0,OtherFin_DATA!G182/ECO!Q72))))</f>
        <v>0</v>
      </c>
      <c r="I192" s="74">
        <f>IF($C$4="National Currency",IF(OtherFin_DATA!H182=0,0,OtherFin_DATA!H182),IF($C$4="Current Exchange rate",IF(OtherFin_DATA!H182=0,0,OtherFin_DATA!H182/ECO!R37),IF($C$4="Constant Exchange rate",IF(OtherFin_DATA!H182=0,0,OtherFin_DATA!H182/ECO!R72))))</f>
        <v>0</v>
      </c>
      <c r="J192" s="74">
        <f>IF($C$4="National Currency",IF(OtherFin_DATA!I182=0,0,OtherFin_DATA!I182),IF($C$4="Current Exchange rate",IF(OtherFin_DATA!I182=0,0,OtherFin_DATA!I182/ECO!S37),IF($C$4="Constant Exchange rate",IF(OtherFin_DATA!I182=0,0,OtherFin_DATA!I182/ECO!S72))))</f>
        <v>0</v>
      </c>
      <c r="K192" s="74">
        <f>IF($C$4="National Currency",IF(OtherFin_DATA!J182=0,0,OtherFin_DATA!J182),IF($C$4="Current Exchange rate",IF(OtherFin_DATA!J182=0,0,OtherFin_DATA!J182/ECO!T37),IF($C$4="Constant Exchange rate",IF(OtherFin_DATA!J182=0,0,OtherFin_DATA!J182/ECO!T72))))</f>
        <v>0</v>
      </c>
      <c r="L192" s="74">
        <f>IF($C$4="National Currency",IF(OtherFin_DATA!K182=0,0,OtherFin_DATA!K182),IF($C$4="Current Exchange rate",IF(OtherFin_DATA!K182=0,0,OtherFin_DATA!K182/ECO!U37),IF($C$4="Constant Exchange rate",IF(OtherFin_DATA!K182=0,0,OtherFin_DATA!K182/ECO!U72))))</f>
        <v>0</v>
      </c>
      <c r="M192" s="74">
        <f>IF($C$4="National Currency",IF(OtherFin_DATA!L182=0,0,OtherFin_DATA!L182),IF($C$4="Current Exchange rate",IF(OtherFin_DATA!L182=0,0,OtherFin_DATA!L182/ECO!V37),IF($C$4="Constant Exchange rate",IF(OtherFin_DATA!L182=0,0,OtherFin_DATA!L182/ECO!V72))))</f>
        <v>0</v>
      </c>
      <c r="N192" s="74">
        <f>IF($C$4="National Currency",IF(OtherFin_DATA!M182=0,0,OtherFin_DATA!M182),IF($C$4="Current Exchange rate",IF(OtherFin_DATA!M182=0,0,OtherFin_DATA!M182/ECO!W37),IF($C$4="Constant Exchange rate",IF(OtherFin_DATA!M182=0,0,OtherFin_DATA!M182/ECO!W72))))</f>
        <v>0</v>
      </c>
      <c r="O192" s="74">
        <f>IF($C$4="National Currency",IF(OtherFin_DATA!N182=0,0,OtherFin_DATA!N182),IF($C$4="Current Exchange rate",IF(OtherFin_DATA!N182=0,0,OtherFin_DATA!N182/ECO!X37),IF($C$4="Constant Exchange rate",IF(OtherFin_DATA!N182=0,0,OtherFin_DATA!N182/ECO!X72))))</f>
        <v>0</v>
      </c>
      <c r="P192" s="210">
        <f>IF($C$4="National Currency",IF(OtherFin_DATA!O182=0,0,OtherFin_DATA!O182),IF($C$4="Current Exchange rate",IF(OtherFin_DATA!O182=0,0,OtherFin_DATA!O182/ECO!Y37),IF($C$4="Constant Exchange rate",IF(OtherFin_DATA!O182=0,0,OtherFin_DATA!O182/ECO!Y72))))</f>
        <v>0</v>
      </c>
      <c r="Q192" s="77">
        <f t="shared" si="25"/>
        <v>0</v>
      </c>
      <c r="R192" s="77" t="str">
        <f t="shared" si="26"/>
        <v>-</v>
      </c>
      <c r="S192" s="77" t="str">
        <f t="shared" si="27"/>
        <v>-</v>
      </c>
    </row>
    <row r="193" spans="3:19" ht="15" x14ac:dyDescent="0.25">
      <c r="C193" s="242"/>
      <c r="D193" s="243"/>
      <c r="E193" s="72" t="s">
        <v>28</v>
      </c>
      <c r="F193" s="74">
        <f>IF($C$4="National Currency",IF(OtherFin_DATA!E183=0,0,OtherFin_DATA!E183),IF($C$4="Current Exchange rate",IF(OtherFin_DATA!E183=0,0,OtherFin_DATA!E183/ECO!O38),IF($C$4="Constant Exchange rate",IF(OtherFin_DATA!E183=0,0,OtherFin_DATA!E183/ECO!O73))))</f>
        <v>2.0948088799866467</v>
      </c>
      <c r="G193" s="74">
        <f>IF($C$4="National Currency",IF(OtherFin_DATA!F183=0,0,OtherFin_DATA!F183),IF($C$4="Current Exchange rate",IF(OtherFin_DATA!F183=0,0,OtherFin_DATA!F183/ECO!P38),IF($C$4="Constant Exchange rate",IF(OtherFin_DATA!F183=0,0,OtherFin_DATA!F183/ECO!P73))))</f>
        <v>2.3785678517776665</v>
      </c>
      <c r="H193" s="74">
        <f>IF($C$4="National Currency",IF(OtherFin_DATA!G183=0,0,OtherFin_DATA!G183),IF($C$4="Current Exchange rate",IF(OtherFin_DATA!G183=0,0,OtherFin_DATA!G183/ECO!Q38),IF($C$4="Constant Exchange rate",IF(OtherFin_DATA!G183=0,0,OtherFin_DATA!G183/ECO!Q73))))</f>
        <v>2.3702219996661662</v>
      </c>
      <c r="I193" s="74">
        <f>IF($C$4="National Currency",IF(OtherFin_DATA!H183=0,0,OtherFin_DATA!H183),IF($C$4="Current Exchange rate",IF(OtherFin_DATA!H183=0,0,OtherFin_DATA!H183/ECO!R38),IF($C$4="Constant Exchange rate",IF(OtherFin_DATA!H183=0,0,OtherFin_DATA!H183/ECO!R73))))</f>
        <v>3</v>
      </c>
      <c r="J193" s="74">
        <f>IF($C$4="National Currency",IF(OtherFin_DATA!I183=0,0,OtherFin_DATA!I183),IF($C$4="Current Exchange rate",IF(OtherFin_DATA!I183=0,0,OtherFin_DATA!I183/ECO!S38),IF($C$4="Constant Exchange rate",IF(OtherFin_DATA!I183=0,0,OtherFin_DATA!I183/ECO!S73))))</f>
        <v>1</v>
      </c>
      <c r="K193" s="74">
        <f>IF($C$4="National Currency",IF(OtherFin_DATA!J183=0,0,OtherFin_DATA!J183),IF($C$4="Current Exchange rate",IF(OtherFin_DATA!J183=0,0,OtherFin_DATA!J183/ECO!T38),IF($C$4="Constant Exchange rate",IF(OtherFin_DATA!J183=0,0,OtherFin_DATA!J183/ECO!T73))))</f>
        <v>2</v>
      </c>
      <c r="L193" s="74">
        <f>IF($C$4="National Currency",IF(OtherFin_DATA!K183=0,0,OtherFin_DATA!K183),IF($C$4="Current Exchange rate",IF(OtherFin_DATA!K183=0,0,OtherFin_DATA!K183/ECO!U38),IF($C$4="Constant Exchange rate",IF(OtherFin_DATA!K183=0,0,OtherFin_DATA!K183/ECO!U73))))</f>
        <v>1</v>
      </c>
      <c r="M193" s="74">
        <f>IF($C$4="National Currency",IF(OtherFin_DATA!L183=0,0,OtherFin_DATA!L183),IF($C$4="Current Exchange rate",IF(OtherFin_DATA!L183=0,0,OtherFin_DATA!L183/ECO!V38),IF($C$4="Constant Exchange rate",IF(OtherFin_DATA!L183=0,0,OtherFin_DATA!L183/ECO!V73))))</f>
        <v>3</v>
      </c>
      <c r="N193" s="74">
        <f>IF($C$4="National Currency",IF(OtherFin_DATA!M183=0,0,OtherFin_DATA!M183),IF($C$4="Current Exchange rate",IF(OtherFin_DATA!M183=0,0,OtherFin_DATA!M183/ECO!W38),IF($C$4="Constant Exchange rate",IF(OtherFin_DATA!M183=0,0,OtherFin_DATA!M183/ECO!W73))))</f>
        <v>3</v>
      </c>
      <c r="O193" s="74">
        <f>IF($C$4="National Currency",IF(OtherFin_DATA!N183=0,0,OtherFin_DATA!N183),IF($C$4="Current Exchange rate",IF(OtherFin_DATA!N183=0,0,OtherFin_DATA!N183/ECO!X38),IF($C$4="Constant Exchange rate",IF(OtherFin_DATA!N183=0,0,OtherFin_DATA!N183/ECO!X73))))</f>
        <v>2.6</v>
      </c>
      <c r="P193" s="210">
        <f>IF($C$4="National Currency",IF(OtherFin_DATA!O183=0,0,OtherFin_DATA!O183),IF($C$4="Current Exchange rate",IF(OtherFin_DATA!O183=0,0,OtherFin_DATA!O183/ECO!Y38),IF($C$4="Constant Exchange rate",IF(OtherFin_DATA!O183=0,0,OtherFin_DATA!O183/ECO!Y73))))</f>
        <v>0</v>
      </c>
      <c r="Q193" s="77">
        <f t="shared" si="25"/>
        <v>1.5986827207416647E-4</v>
      </c>
      <c r="R193" s="77">
        <f t="shared" si="26"/>
        <v>-0.1333333333333333</v>
      </c>
      <c r="S193" s="77">
        <f t="shared" si="27"/>
        <v>0.24116334661354588</v>
      </c>
    </row>
    <row r="194" spans="3:19" ht="15" x14ac:dyDescent="0.25">
      <c r="C194" s="242"/>
      <c r="D194" s="243"/>
      <c r="E194" s="72" t="s">
        <v>29</v>
      </c>
      <c r="F194" s="74">
        <f>IF($C$4="National Currency",IF(OtherFin_DATA!E184=0,0,OtherFin_DATA!E184),IF($C$4="Current Exchange rate",IF(OtherFin_DATA!E184=0,0,OtherFin_DATA!E184/ECO!O39),IF($C$4="Constant Exchange rate",IF(OtherFin_DATA!E184=0,0,OtherFin_DATA!E184/ECO!O74))))</f>
        <v>1817.6326097059018</v>
      </c>
      <c r="G194" s="74">
        <f>IF($C$4="National Currency",IF(OtherFin_DATA!F184=0,0,OtherFin_DATA!F184),IF($C$4="Current Exchange rate",IF(OtherFin_DATA!F184=0,0,OtherFin_DATA!F184/ECO!P39),IF($C$4="Constant Exchange rate",IF(OtherFin_DATA!F184=0,0,OtherFin_DATA!F184/ECO!P74))))</f>
        <v>2121.2241917280753</v>
      </c>
      <c r="H194" s="74">
        <f>IF($C$4="National Currency",IF(OtherFin_DATA!G184=0,0,OtherFin_DATA!G184),IF($C$4="Current Exchange rate",IF(OtherFin_DATA!G184=0,0,OtherFin_DATA!G184/ECO!Q39),IF($C$4="Constant Exchange rate",IF(OtherFin_DATA!G184=0,0,OtherFin_DATA!G184/ECO!Q74))))</f>
        <v>2456.3168027617339</v>
      </c>
      <c r="I194" s="74">
        <f>IF($C$4="National Currency",IF(OtherFin_DATA!H184=0,0,OtherFin_DATA!H184),IF($C$4="Current Exchange rate",IF(OtherFin_DATA!H184=0,0,OtherFin_DATA!H184/ECO!R39),IF($C$4="Constant Exchange rate",IF(OtherFin_DATA!H184=0,0,OtherFin_DATA!H184/ECO!R74))))</f>
        <v>2745.9337449379273</v>
      </c>
      <c r="J194" s="74">
        <f>IF($C$4="National Currency",IF(OtherFin_DATA!I184=0,0,OtherFin_DATA!I184),IF($C$4="Current Exchange rate",IF(OtherFin_DATA!I184=0,0,OtherFin_DATA!I184/ECO!N39),IF($C$4="Constant Exchange rate",IF(OtherFin_DATA!I184=0,0,OtherFin_DATA!I184/ECO!N74))))</f>
        <v>2990.2741817698998</v>
      </c>
      <c r="K194" s="74">
        <f>IF($C$4="National Currency",IF(OtherFin_DATA!J184=0,0,OtherFin_DATA!J184),IF($C$4="Current Exchange rate",IF(OtherFin_DATA!J184=0,0,OtherFin_DATA!J184/ECO!O39),IF($C$4="Constant Exchange rate",IF(OtherFin_DATA!J184=0,0,OtherFin_DATA!J184/ECO!O74))))</f>
        <v>0</v>
      </c>
      <c r="L194" s="74">
        <f>IF($C$4="National Currency",IF(OtherFin_DATA!K184=0,0,OtherFin_DATA!K184),IF($C$4="Current Exchange rate",IF(OtherFin_DATA!K184=0,0,OtherFin_DATA!K184/ECO!P39),IF($C$4="Constant Exchange rate",IF(OtherFin_DATA!K184=0,0,OtherFin_DATA!K184/ECO!P74))))</f>
        <v>0</v>
      </c>
      <c r="M194" s="74">
        <f>IF($C$4="National Currency",IF(OtherFin_DATA!L184=0,0,OtherFin_DATA!L184),IF($C$4="Current Exchange rate",IF(OtherFin_DATA!L184=0,0,OtherFin_DATA!L184/ECO!Q39),IF($C$4="Constant Exchange rate",IF(OtherFin_DATA!L184=0,0,OtherFin_DATA!L184/ECO!Q74))))</f>
        <v>0</v>
      </c>
      <c r="N194" s="74">
        <f>IF($C$4="National Currency",IF(OtherFin_DATA!M184=0,0,OtherFin_DATA!M184),IF($C$4="Current Exchange rate",IF(OtherFin_DATA!M184=0,0,OtherFin_DATA!M184/ECO!R39),IF($C$4="Constant Exchange rate",IF(OtherFin_DATA!M184=0,0,OtherFin_DATA!M184/ECO!R74))))</f>
        <v>0</v>
      </c>
      <c r="O194" s="74">
        <f>IF($C$4="National Currency",IF(OtherFin_DATA!N184=0,0,OtherFin_DATA!N184),IF($C$4="Current Exchange rate",IF(OtherFin_DATA!N184=0,0,OtherFin_DATA!N184/ECO!S39),IF($C$4="Constant Exchange rate",IF(OtherFin_DATA!N184=0,0,OtherFin_DATA!N184/ECO!S74))))</f>
        <v>0</v>
      </c>
      <c r="P194" s="210">
        <f>IF($C$4="National Currency",IF(OtherFin_DATA!O184=0,0,OtherFin_DATA!O184),IF($C$4="Current Exchange rate",IF(OtherFin_DATA!O184=0,0,OtherFin_DATA!O184/ECO!T39),IF($C$4="Constant Exchange rate",IF(OtherFin_DATA!O184=0,0,OtherFin_DATA!O184/ECO!T74))))</f>
        <v>0</v>
      </c>
      <c r="Q194" s="77">
        <f t="shared" si="25"/>
        <v>0</v>
      </c>
      <c r="R194" s="77" t="str">
        <f t="shared" si="26"/>
        <v>-</v>
      </c>
      <c r="S194" s="77" t="str">
        <f t="shared" si="27"/>
        <v>-</v>
      </c>
    </row>
    <row r="195" spans="3:19" ht="15" x14ac:dyDescent="0.25">
      <c r="C195" s="242"/>
      <c r="D195" s="243"/>
      <c r="E195" s="72" t="s">
        <v>30</v>
      </c>
      <c r="F195" s="74">
        <f>IF($C$4="National Currency",IF(OtherFin_DATA!E185=0,0,OtherFin_DATA!E185),IF($C$4="Current Exchange rate",IF(OtherFin_DATA!E185=0,0,OtherFin_DATA!E185/ECO!O40),IF($C$4="Constant Exchange rate",IF(OtherFin_DATA!E185=0,0,OtherFin_DATA!E185/ECO!O75))))</f>
        <v>63.051200564971758</v>
      </c>
      <c r="G195" s="74">
        <f>IF($C$4="National Currency",IF(OtherFin_DATA!F185=0,0,OtherFin_DATA!F185),IF($C$4="Current Exchange rate",IF(OtherFin_DATA!F185=0,0,OtherFin_DATA!F185/ECO!P40),IF($C$4="Constant Exchange rate",IF(OtherFin_DATA!F185=0,0,OtherFin_DATA!F185/ECO!P75))))</f>
        <v>40.960451977401135</v>
      </c>
      <c r="H195" s="74">
        <f>IF($C$4="National Currency",IF(OtherFin_DATA!G185=0,0,OtherFin_DATA!G185),IF($C$4="Current Exchange rate",IF(OtherFin_DATA!G185=0,0,OtherFin_DATA!G185/ECO!Q40),IF($C$4="Constant Exchange rate",IF(OtherFin_DATA!G185=0,0,OtherFin_DATA!G185/ECO!Q75))))</f>
        <v>80.155367231638422</v>
      </c>
      <c r="I195" s="74">
        <f>IF($C$4="National Currency",IF(OtherFin_DATA!H185=0,0,OtherFin_DATA!H185),IF($C$4="Current Exchange rate",IF(OtherFin_DATA!H185=0,0,OtherFin_DATA!H185/ECO!R40),IF($C$4="Constant Exchange rate",IF(OtherFin_DATA!H185=0,0,OtherFin_DATA!H185/ECO!R75))))</f>
        <v>61.440677966101696</v>
      </c>
      <c r="J195" s="74">
        <f>IF($C$4="National Currency",IF(OtherFin_DATA!I185=0,0,OtherFin_DATA!I185),IF($C$4="Current Exchange rate",IF(OtherFin_DATA!I185=0,0,OtherFin_DATA!I185/ECO!S40),IF($C$4="Constant Exchange rate",IF(OtherFin_DATA!I185=0,0,OtherFin_DATA!I185/ECO!S75))))</f>
        <v>40.960451977401135</v>
      </c>
      <c r="K195" s="74">
        <f>IF($C$4="National Currency",IF(OtherFin_DATA!J185=0,0,OtherFin_DATA!J185),IF($C$4="Current Exchange rate",IF(OtherFin_DATA!J185=0,0,OtherFin_DATA!J185/ECO!T40),IF($C$4="Constant Exchange rate",IF(OtherFin_DATA!J185=0,0,OtherFin_DATA!J185/ECO!T75))))</f>
        <v>79.449152542372886</v>
      </c>
      <c r="L195" s="74">
        <f>IF($C$4="National Currency",IF(OtherFin_DATA!K185=0,0,OtherFin_DATA!K185),IF($C$4="Current Exchange rate",IF(OtherFin_DATA!K185=0,0,OtherFin_DATA!K185/ECO!U40),IF($C$4="Constant Exchange rate",IF(OtherFin_DATA!K185=0,0,OtherFin_DATA!K185/ECO!U75))))</f>
        <v>132.76836158192091</v>
      </c>
      <c r="M195" s="74">
        <f>IF($C$4="National Currency",IF(OtherFin_DATA!L185=0,0,OtherFin_DATA!L185),IF($C$4="Current Exchange rate",IF(OtherFin_DATA!L185=0,0,OtherFin_DATA!L185/ECO!V40),IF($C$4="Constant Exchange rate",IF(OtherFin_DATA!L185=0,0,OtherFin_DATA!L185/ECO!V75))))</f>
        <v>51.553672316384187</v>
      </c>
      <c r="N195" s="74">
        <f>IF($C$4="National Currency",IF(OtherFin_DATA!M185=0,0,OtherFin_DATA!M185),IF($C$4="Current Exchange rate",IF(OtherFin_DATA!M185=0,0,OtherFin_DATA!M185/ECO!W40),IF($C$4="Constant Exchange rate",IF(OtherFin_DATA!M185=0,0,OtherFin_DATA!M185/ECO!W75))))</f>
        <v>57.203389830508478</v>
      </c>
      <c r="O195" s="74">
        <f>IF($C$4="National Currency",IF(OtherFin_DATA!N185=0,0,OtherFin_DATA!N185),IF($C$4="Current Exchange rate",IF(OtherFin_DATA!N185=0,0,OtherFin_DATA!N185/ECO!X40),IF($C$4="Constant Exchange rate",IF(OtherFin_DATA!N185=0,0,OtherFin_DATA!N185/ECO!X75))))</f>
        <v>82.627118644067806</v>
      </c>
      <c r="P195" s="210">
        <f>IF($C$4="National Currency",IF(OtherFin_DATA!O185=0,0,OtherFin_DATA!O185),IF($C$4="Current Exchange rate",IF(OtherFin_DATA!O185=0,0,OtherFin_DATA!O185/ECO!Y40),IF($C$4="Constant Exchange rate",IF(OtherFin_DATA!O185=0,0,OtherFin_DATA!O185/ECO!Y75))))</f>
        <v>0</v>
      </c>
      <c r="Q195" s="77">
        <f t="shared" si="25"/>
        <v>5.0805594938824099E-3</v>
      </c>
      <c r="R195" s="77">
        <f t="shared" si="26"/>
        <v>0.44444444444444464</v>
      </c>
      <c r="S195" s="77">
        <f t="shared" si="27"/>
        <v>0.31047653182945889</v>
      </c>
    </row>
    <row r="196" spans="3:19" ht="15" x14ac:dyDescent="0.25">
      <c r="C196" s="242"/>
      <c r="D196" s="243"/>
      <c r="E196" s="72" t="s">
        <v>180</v>
      </c>
      <c r="F196" s="75">
        <f>IF($C$4="National Currency",IF(OtherFin_DATA!E186=0,0,OtherFin_DATA!E186),IF($C$4="Current Exchange rate",IF(OtherFin_DATA!E186=0,0,OtherFin_DATA!E186/ECO!O41),IF($C$4="Constant Exchange rate",IF(OtherFin_DATA!E186=0,0,OtherFin_DATA!E186/ECO!O76))))</f>
        <v>0</v>
      </c>
      <c r="G196" s="75">
        <f>IF($C$4="National Currency",IF(OtherFin_DATA!F186=0,0,OtherFin_DATA!F186),IF($C$4="Current Exchange rate",IF(OtherFin_DATA!F186=0,0,OtherFin_DATA!F186/ECO!P41),IF($C$4="Constant Exchange rate",IF(OtherFin_DATA!F186=0,0,OtherFin_DATA!F186/ECO!P76))))</f>
        <v>0</v>
      </c>
      <c r="H196" s="75">
        <f>IF($C$4="National Currency",IF(OtherFin_DATA!G186=0,0,OtherFin_DATA!G186),IF($C$4="Current Exchange rate",IF(OtherFin_DATA!G186=0,0,OtherFin_DATA!G186/ECO!Q41),IF($C$4="Constant Exchange rate",IF(OtherFin_DATA!G186=0,0,OtherFin_DATA!G186/ECO!Q76))))</f>
        <v>0</v>
      </c>
      <c r="I196" s="75">
        <f>IF($C$4="National Currency",IF(OtherFin_DATA!H186=0,0,OtherFin_DATA!H186),IF($C$4="Current Exchange rate",IF(OtherFin_DATA!H186=0,0,OtherFin_DATA!H186/ECO!R41),IF($C$4="Constant Exchange rate",IF(OtherFin_DATA!H186=0,0,OtherFin_DATA!H186/ECO!R76))))</f>
        <v>0</v>
      </c>
      <c r="J196" s="75">
        <f>IF($C$4="National Currency",IF(OtherFin_DATA!I186=0,0,OtherFin_DATA!I186),IF($C$4="Current Exchange rate",IF(OtherFin_DATA!I186=0,0,OtherFin_DATA!I186/ECO!S41),IF($C$4="Constant Exchange rate",IF(OtherFin_DATA!I186=0,0,OtherFin_DATA!I186/ECO!S76))))</f>
        <v>0</v>
      </c>
      <c r="K196" s="75">
        <f>IF($C$4="National Currency",IF(OtherFin_DATA!J186=0,0,OtherFin_DATA!J186),IF($C$4="Current Exchange rate",IF(OtherFin_DATA!J186=0,0,OtherFin_DATA!J186/ECO!T41),IF($C$4="Constant Exchange rate",IF(OtherFin_DATA!J186=0,0,OtherFin_DATA!J186/ECO!T76))))</f>
        <v>0</v>
      </c>
      <c r="L196" s="75">
        <f>IF($C$4="National Currency",IF(OtherFin_DATA!K186=0,0,OtherFin_DATA!K186),IF($C$4="Current Exchange rate",IF(OtherFin_DATA!K186=0,0,OtherFin_DATA!K186/ECO!U41),IF($C$4="Constant Exchange rate",IF(OtherFin_DATA!K186=0,0,OtherFin_DATA!K186/ECO!U76))))</f>
        <v>0</v>
      </c>
      <c r="M196" s="75">
        <f>IF($C$4="National Currency",IF(OtherFin_DATA!L186=0,0,OtherFin_DATA!L186),IF($C$4="Current Exchange rate",IF(OtherFin_DATA!L186=0,0,OtherFin_DATA!L186/ECO!V41),IF($C$4="Constant Exchange rate",IF(OtherFin_DATA!L186=0,0,OtherFin_DATA!L186/ECO!V76))))</f>
        <v>0</v>
      </c>
      <c r="N196" s="75">
        <f>IF($C$4="National Currency",IF(OtherFin_DATA!M186=0,0,OtherFin_DATA!M186),IF($C$4="Current Exchange rate",IF(OtherFin_DATA!M186=0,0,OtherFin_DATA!M186/ECO!W41),IF($C$4="Constant Exchange rate",IF(OtherFin_DATA!M186=0,0,OtherFin_DATA!M186/ECO!W76))))</f>
        <v>0</v>
      </c>
      <c r="O196" s="75">
        <f>IF($C$4="National Currency",IF(OtherFin_DATA!N186=0,0,OtherFin_DATA!N186),IF($C$4="Current Exchange rate",IF(OtherFin_DATA!N186=0,0,OtherFin_DATA!N186/ECO!X41),IF($C$4="Constant Exchange rate",IF(OtherFin_DATA!N186=0,0,OtherFin_DATA!N186/ECO!X76))))</f>
        <v>0</v>
      </c>
      <c r="P196" s="211">
        <f>IF($C$4="National Currency",IF(OtherFin_DATA!O186=0,0,OtherFin_DATA!O186),IF($C$4="Current Exchange rate",IF(OtherFin_DATA!O186=0,0,OtherFin_DATA!O186/ECO!Y41),IF($C$4="Constant Exchange rate",IF(OtherFin_DATA!O186=0,0,OtherFin_DATA!O186/ECO!Y76))))</f>
        <v>0</v>
      </c>
      <c r="Q196" s="77">
        <f t="shared" si="25"/>
        <v>0</v>
      </c>
      <c r="R196" s="77" t="str">
        <f t="shared" si="26"/>
        <v>-</v>
      </c>
      <c r="S196" s="77" t="str">
        <f t="shared" si="27"/>
        <v>-</v>
      </c>
    </row>
    <row r="197" spans="3:19" ht="15.75" thickBot="1" x14ac:dyDescent="0.3">
      <c r="C197" s="246"/>
      <c r="D197" s="247"/>
      <c r="E197" s="78" t="s">
        <v>221</v>
      </c>
      <c r="F197" s="86">
        <f t="shared" ref="F197:O197" si="28">SUM(F165:F196)</f>
        <v>10396.022471424007</v>
      </c>
      <c r="G197" s="86">
        <f t="shared" si="28"/>
        <v>15662.26813950728</v>
      </c>
      <c r="H197" s="86">
        <f t="shared" si="28"/>
        <v>14060.625129739834</v>
      </c>
      <c r="I197" s="86">
        <f t="shared" si="28"/>
        <v>11619.768747743072</v>
      </c>
      <c r="J197" s="102">
        <f t="shared" si="28"/>
        <v>835.50670382516591</v>
      </c>
      <c r="K197" s="86">
        <f t="shared" si="28"/>
        <v>2302.2853064070141</v>
      </c>
      <c r="L197" s="86">
        <f t="shared" si="28"/>
        <v>17319.718007847026</v>
      </c>
      <c r="M197" s="86">
        <f t="shared" si="28"/>
        <v>6218.9258910155722</v>
      </c>
      <c r="N197" s="86">
        <f t="shared" si="28"/>
        <v>15554.913259098646</v>
      </c>
      <c r="O197" s="86">
        <f t="shared" si="28"/>
        <v>16263.389641152822</v>
      </c>
      <c r="P197" s="86" t="s">
        <v>375</v>
      </c>
      <c r="Q197" s="77">
        <f t="shared" si="25"/>
        <v>1</v>
      </c>
    </row>
    <row r="198" spans="3:19" ht="15.75" thickTop="1" x14ac:dyDescent="0.25">
      <c r="C198" s="248"/>
      <c r="D198" s="249"/>
      <c r="E198" s="63" t="s">
        <v>222</v>
      </c>
      <c r="F198" s="93">
        <v>8513.96484375</v>
      </c>
      <c r="G198" s="93">
        <v>13488.841796875</v>
      </c>
      <c r="H198" s="93">
        <v>11581.58984375</v>
      </c>
      <c r="I198" s="93">
        <v>8869.4228515625</v>
      </c>
      <c r="J198" s="93">
        <v>-2161.687744140625</v>
      </c>
      <c r="K198" s="93">
        <v>2299.3125</v>
      </c>
      <c r="L198" s="93">
        <v>17322.662109375</v>
      </c>
      <c r="M198" s="93">
        <v>6245.2490234375</v>
      </c>
      <c r="N198" s="93">
        <v>15448.171875</v>
      </c>
      <c r="O198" s="93">
        <v>16157.953125</v>
      </c>
      <c r="P198" s="93" t="s">
        <v>375</v>
      </c>
      <c r="Q198" s="77">
        <f t="shared" si="25"/>
        <v>0.99351694090351095</v>
      </c>
      <c r="R198" s="77">
        <f>IF(OR(O198=0, N198=0),"-",O198/N198-1)</f>
        <v>4.5945970548699533E-2</v>
      </c>
      <c r="S198" s="77">
        <f>IF(OR(O198=0, F198=0),"-",O198/F198-1)</f>
        <v>0.89781769381645504</v>
      </c>
    </row>
    <row r="199" spans="3:19" ht="15" x14ac:dyDescent="0.25">
      <c r="E199" s="63" t="s">
        <v>223</v>
      </c>
      <c r="F199" s="94"/>
      <c r="G199" s="94">
        <f t="shared" ref="G199:O199" si="29">G198/F198-1</f>
        <v>0.58431964947294768</v>
      </c>
      <c r="H199" s="94">
        <f t="shared" si="29"/>
        <v>-0.14139478999352328</v>
      </c>
      <c r="I199" s="94">
        <f t="shared" si="29"/>
        <v>-0.23417916095959135</v>
      </c>
      <c r="J199" s="94">
        <f t="shared" si="29"/>
        <v>-1.2437236086629704</v>
      </c>
      <c r="K199" s="94">
        <f t="shared" si="29"/>
        <v>-2.0636654189451802</v>
      </c>
      <c r="L199" s="94">
        <f t="shared" si="29"/>
        <v>6.5338441857620486</v>
      </c>
      <c r="M199" s="94">
        <f t="shared" si="29"/>
        <v>-0.6394752155295127</v>
      </c>
      <c r="N199" s="94">
        <f t="shared" si="29"/>
        <v>1.4735878132361555</v>
      </c>
      <c r="O199" s="95">
        <f t="shared" si="29"/>
        <v>4.5945970548699533E-2</v>
      </c>
      <c r="P199" s="95"/>
      <c r="Q199" s="67"/>
      <c r="R199" s="67"/>
      <c r="S199" s="67"/>
    </row>
    <row r="202" spans="3:19" ht="18.75" x14ac:dyDescent="0.15">
      <c r="C202" s="253" t="s">
        <v>348</v>
      </c>
      <c r="D202" s="254"/>
      <c r="E202" s="234" t="s">
        <v>244</v>
      </c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6"/>
    </row>
    <row r="203" spans="3:19" ht="15" x14ac:dyDescent="0.15">
      <c r="C203" s="244" t="s">
        <v>230</v>
      </c>
      <c r="D203" s="245"/>
      <c r="E203" s="91">
        <v>6</v>
      </c>
      <c r="F203" s="92">
        <v>2004</v>
      </c>
      <c r="G203" s="92">
        <f t="shared" ref="G203:P203" si="30">F203+1</f>
        <v>2005</v>
      </c>
      <c r="H203" s="92">
        <f t="shared" si="30"/>
        <v>2006</v>
      </c>
      <c r="I203" s="92">
        <f t="shared" si="30"/>
        <v>2007</v>
      </c>
      <c r="J203" s="92">
        <f t="shared" si="30"/>
        <v>2008</v>
      </c>
      <c r="K203" s="92">
        <f t="shared" si="30"/>
        <v>2009</v>
      </c>
      <c r="L203" s="92">
        <f t="shared" si="30"/>
        <v>2010</v>
      </c>
      <c r="M203" s="92">
        <f t="shared" si="30"/>
        <v>2011</v>
      </c>
      <c r="N203" s="92">
        <f t="shared" si="30"/>
        <v>2012</v>
      </c>
      <c r="O203" s="218">
        <f t="shared" si="30"/>
        <v>2013</v>
      </c>
      <c r="P203" s="218">
        <f t="shared" si="30"/>
        <v>2014</v>
      </c>
      <c r="Q203" s="53" t="s">
        <v>224</v>
      </c>
      <c r="R203" s="54" t="s">
        <v>225</v>
      </c>
      <c r="S203" s="53" t="s">
        <v>281</v>
      </c>
    </row>
    <row r="204" spans="3:19" ht="15" x14ac:dyDescent="0.25">
      <c r="C204" s="242"/>
      <c r="D204" s="243"/>
      <c r="E204" s="72" t="str">
        <f t="shared" ref="E204:E235" si="31">E165</f>
        <v>AT</v>
      </c>
      <c r="F204" s="73">
        <f>IF($C$4="National Currency",IF(OtherFin_DATA!E193=0,0,OtherFin_DATA!E193),IF($C$4="Current Exchange rate",IF(OtherFin_DATA!E193=0,0,OtherFin_DATA!E193/ECO!O10),IF($C$4="Constant Exchange rate",IF(OtherFin_DATA!E193=0,0,OtherFin_DATA!E193/ECO!O45))))</f>
        <v>0</v>
      </c>
      <c r="G204" s="73">
        <f>IF($C$4="National Currency",IF(OtherFin_DATA!F193=0,0,OtherFin_DATA!F193),IF($C$4="Current Exchange rate",IF(OtherFin_DATA!F193=0,0,OtherFin_DATA!F193/ECO!P10),IF($C$4="Constant Exchange rate",IF(OtherFin_DATA!F193=0,0,OtherFin_DATA!F193/ECO!P45))))</f>
        <v>0</v>
      </c>
      <c r="H204" s="73">
        <f>IF($C$4="National Currency",IF(OtherFin_DATA!G193=0,0,OtherFin_DATA!G193),IF($C$4="Current Exchange rate",IF(OtherFin_DATA!G193=0,0,OtherFin_DATA!G193/ECO!Q10),IF($C$4="Constant Exchange rate",IF(OtherFin_DATA!G193=0,0,OtherFin_DATA!G193/ECO!Q45))))</f>
        <v>0</v>
      </c>
      <c r="I204" s="73">
        <f>IF($C$4="National Currency",IF(OtherFin_DATA!H193=0,0,OtherFin_DATA!H193),IF($C$4="Current Exchange rate",IF(OtherFin_DATA!H193=0,0,OtherFin_DATA!H193/ECO!R10),IF($C$4="Constant Exchange rate",IF(OtherFin_DATA!H193=0,0,OtherFin_DATA!H193/ECO!R45))))</f>
        <v>0</v>
      </c>
      <c r="J204" s="73">
        <f>IF($C$4="National Currency",IF(OtherFin_DATA!I193=0,0,OtherFin_DATA!I193),IF($C$4="Current Exchange rate",IF(OtherFin_DATA!I193=0,0,OtherFin_DATA!I193/ECO!S10),IF($C$4="Constant Exchange rate",IF(OtherFin_DATA!I193=0,0,OtherFin_DATA!I193/ECO!S45))))</f>
        <v>0</v>
      </c>
      <c r="K204" s="73">
        <f>IF($C$4="National Currency",IF(OtherFin_DATA!J193=0,0,OtherFin_DATA!J193),IF($C$4="Current Exchange rate",IF(OtherFin_DATA!J193=0,0,OtherFin_DATA!J193/ECO!T10),IF($C$4="Constant Exchange rate",IF(OtherFin_DATA!J193=0,0,OtherFin_DATA!J193/ECO!T45))))</f>
        <v>0</v>
      </c>
      <c r="L204" s="73">
        <f>IF($C$4="National Currency",IF(OtherFin_DATA!K193=0,0,OtherFin_DATA!K193),IF($C$4="Current Exchange rate",IF(OtherFin_DATA!K193=0,0,OtherFin_DATA!K193/ECO!U10),IF($C$4="Constant Exchange rate",IF(OtherFin_DATA!K193=0,0,OtherFin_DATA!K193/ECO!U45))))</f>
        <v>0</v>
      </c>
      <c r="M204" s="73">
        <f>IF($C$4="National Currency",IF(OtherFin_DATA!L193=0,0,OtherFin_DATA!L193),IF($C$4="Current Exchange rate",IF(OtherFin_DATA!L193=0,0,OtherFin_DATA!L193/ECO!V10),IF($C$4="Constant Exchange rate",IF(OtherFin_DATA!L193=0,0,OtherFin_DATA!L193/ECO!V45))))</f>
        <v>0</v>
      </c>
      <c r="N204" s="73">
        <f>IF($C$4="National Currency",IF(OtherFin_DATA!M193=0,0,OtherFin_DATA!M193),IF($C$4="Current Exchange rate",IF(OtherFin_DATA!M193=0,0,OtherFin_DATA!M193/ECO!W10),IF($C$4="Constant Exchange rate",IF(OtherFin_DATA!M193=0,0,OtherFin_DATA!M193/ECO!W45))))</f>
        <v>67945</v>
      </c>
      <c r="O204" s="73">
        <f>IF($C$4="National Currency",IF(OtherFin_DATA!N193=0,0,OtherFin_DATA!N193),IF($C$4="Current Exchange rate",IF(OtherFin_DATA!N193=0,0,OtherFin_DATA!N193/ECO!X10),IF($C$4="Constant Exchange rate",IF(OtherFin_DATA!N193=0,0,OtherFin_DATA!N193/ECO!X45))))</f>
        <v>0</v>
      </c>
      <c r="P204" s="209">
        <f>IF($C$4="National Currency",IF(OtherFin_DATA!O193=0,0,OtherFin_DATA!O193),IF($C$4="Current Exchange rate",IF(OtherFin_DATA!O193=0,0,OtherFin_DATA!O193/ECO!Y10),IF($C$4="Constant Exchange rate",IF(OtherFin_DATA!O193=0,0,OtherFin_DATA!O193/ECO!Y45))))</f>
        <v>0</v>
      </c>
      <c r="Q204" s="77">
        <f>O204/$O$236</f>
        <v>0</v>
      </c>
      <c r="R204" s="77" t="str">
        <f>IF(OR(O204=0, N204=0),"-",O204/N204-1)</f>
        <v>-</v>
      </c>
      <c r="S204" s="77" t="str">
        <f>IF(OR(O204=0, F204=0),"-",O204/F204-1)</f>
        <v>-</v>
      </c>
    </row>
    <row r="205" spans="3:19" ht="15" x14ac:dyDescent="0.25">
      <c r="C205" s="242"/>
      <c r="D205" s="243"/>
      <c r="E205" s="72" t="str">
        <f t="shared" si="31"/>
        <v>BE</v>
      </c>
      <c r="F205" s="74">
        <f>IF($C$4="National Currency",IF(OtherFin_DATA!E194=0,0,OtherFin_DATA!E194),IF($C$4="Current Exchange rate",IF(OtherFin_DATA!E194=0,0,OtherFin_DATA!E194/ECO!O11),IF($C$4="Constant Exchange rate",IF(OtherFin_DATA!E194=0,0,OtherFin_DATA!E194/ECO!O46))))</f>
        <v>107789.96402898</v>
      </c>
      <c r="G205" s="74">
        <f>IF($C$4="National Currency",IF(OtherFin_DATA!F194=0,0,OtherFin_DATA!F194),IF($C$4="Current Exchange rate",IF(OtherFin_DATA!F194=0,0,OtherFin_DATA!F194/ECO!P11),IF($C$4="Constant Exchange rate",IF(OtherFin_DATA!F194=0,0,OtherFin_DATA!F194/ECO!P46))))</f>
        <v>128400.21656201</v>
      </c>
      <c r="H205" s="74">
        <f>IF($C$4="National Currency",IF(OtherFin_DATA!G194=0,0,OtherFin_DATA!G194),IF($C$4="Current Exchange rate",IF(OtherFin_DATA!G194=0,0,OtherFin_DATA!G194/ECO!Q11),IF($C$4="Constant Exchange rate",IF(OtherFin_DATA!G194=0,0,OtherFin_DATA!G194/ECO!Q46))))</f>
        <v>140701.25498306</v>
      </c>
      <c r="I205" s="74">
        <f>IF($C$4="National Currency",IF(OtherFin_DATA!H194=0,0,OtherFin_DATA!H194),IF($C$4="Current Exchange rate",IF(OtherFin_DATA!H194=0,0,OtherFin_DATA!H194/ECO!R11),IF($C$4="Constant Exchange rate",IF(OtherFin_DATA!H194=0,0,OtherFin_DATA!H194/ECO!R46))))</f>
        <v>155528.35052024003</v>
      </c>
      <c r="J205" s="74">
        <f>IF($C$4="National Currency",IF(OtherFin_DATA!I194=0,0,OtherFin_DATA!I194),IF($C$4="Current Exchange rate",IF(OtherFin_DATA!I194=0,0,OtherFin_DATA!I194/ECO!S11),IF($C$4="Constant Exchange rate",IF(OtherFin_DATA!I194=0,0,OtherFin_DATA!I194/ECO!S46))))</f>
        <v>156871.23842175998</v>
      </c>
      <c r="K205" s="74">
        <f>IF($C$4="National Currency",IF(OtherFin_DATA!J194=0,0,OtherFin_DATA!J194),IF($C$4="Current Exchange rate",IF(OtherFin_DATA!J194=0,0,OtherFin_DATA!J194/ECO!T11),IF($C$4="Constant Exchange rate",IF(OtherFin_DATA!J194=0,0,OtherFin_DATA!J194/ECO!T46))))</f>
        <v>168004.70630914002</v>
      </c>
      <c r="L205" s="74">
        <f>IF($C$4="National Currency",IF(OtherFin_DATA!K194=0,0,OtherFin_DATA!K194),IF($C$4="Current Exchange rate",IF(OtherFin_DATA!K194=0,0,OtherFin_DATA!K194/ECO!U11),IF($C$4="Constant Exchange rate",IF(OtherFin_DATA!K194=0,0,OtherFin_DATA!K194/ECO!U46))))</f>
        <v>179733.25134080002</v>
      </c>
      <c r="M205" s="74">
        <f>IF($C$4="National Currency",IF(OtherFin_DATA!L194=0,0,OtherFin_DATA!L194),IF($C$4="Current Exchange rate",IF(OtherFin_DATA!L194=0,0,OtherFin_DATA!L194/ECO!V11),IF($C$4="Constant Exchange rate",IF(OtherFin_DATA!L194=0,0,OtherFin_DATA!L194/ECO!V46))))</f>
        <v>185542.20951983004</v>
      </c>
      <c r="N205" s="74">
        <f>IF($C$4="National Currency",IF(OtherFin_DATA!M194=0,0,OtherFin_DATA!M194),IF($C$4="Current Exchange rate",IF(OtherFin_DATA!M194=0,0,OtherFin_DATA!M194/ECO!W11),IF($C$4="Constant Exchange rate",IF(OtherFin_DATA!M194=0,0,OtherFin_DATA!M194/ECO!W46))))</f>
        <v>194108.34911956999</v>
      </c>
      <c r="O205" s="74">
        <f>IF($C$4="National Currency",IF(OtherFin_DATA!N194=0,0,OtherFin_DATA!N194),IF($C$4="Current Exchange rate",IF(OtherFin_DATA!N194=0,0,OtherFin_DATA!N194/ECO!X11),IF($C$4="Constant Exchange rate",IF(OtherFin_DATA!N194=0,0,OtherFin_DATA!N194/ECO!X46))))</f>
        <v>198283.45971164003</v>
      </c>
      <c r="P205" s="210">
        <f>IF($C$4="National Currency",IF(OtherFin_DATA!O194=0,0,OtherFin_DATA!O194),IF($C$4="Current Exchange rate",IF(OtherFin_DATA!O194=0,0,OtherFin_DATA!O194/ECO!Y11),IF($C$4="Constant Exchange rate",IF(OtherFin_DATA!O194=0,0,OtherFin_DATA!O194/ECO!Y46))))</f>
        <v>204320.06006608997</v>
      </c>
      <c r="Q205" s="77">
        <f t="shared" ref="Q205:Q237" si="32">O205/$O$236</f>
        <v>3.1433868768659293E-2</v>
      </c>
      <c r="R205" s="77">
        <f t="shared" ref="R205:R235" si="33">IF(OR(O205=0, N205=0),"-",O205/N205-1)</f>
        <v>2.1509175731015073E-2</v>
      </c>
      <c r="S205" s="77">
        <f t="shared" ref="S205:S235" si="34">IF(OR(O205=0, F205=0),"-",O205/F205-1)</f>
        <v>0.83953544745900732</v>
      </c>
    </row>
    <row r="206" spans="3:19" ht="15" x14ac:dyDescent="0.25">
      <c r="C206" s="242"/>
      <c r="D206" s="243"/>
      <c r="E206" s="72" t="str">
        <f t="shared" si="31"/>
        <v>BG</v>
      </c>
      <c r="F206" s="74">
        <f>IF($C$4="National Currency",IF(OtherFin_DATA!E195=0,0,OtherFin_DATA!E195),IF($C$4="Current Exchange rate",IF(OtherFin_DATA!E195=0,0,OtherFin_DATA!E195/ECO!O12),IF($C$4="Constant Exchange rate",IF(OtherFin_DATA!E195=0,0,OtherFin_DATA!E195/ECO!O47))))</f>
        <v>0</v>
      </c>
      <c r="G206" s="74">
        <f>IF($C$4="National Currency",IF(OtherFin_DATA!F195=0,0,OtherFin_DATA!F195),IF($C$4="Current Exchange rate",IF(OtherFin_DATA!F195=0,0,OtherFin_DATA!F195/ECO!P12),IF($C$4="Constant Exchange rate",IF(OtherFin_DATA!F195=0,0,OtherFin_DATA!F195/ECO!P47))))</f>
        <v>0</v>
      </c>
      <c r="H206" s="74">
        <f>IF($C$4="National Currency",IF(OtherFin_DATA!G195=0,0,OtherFin_DATA!G195),IF($C$4="Current Exchange rate",IF(OtherFin_DATA!G195=0,0,OtherFin_DATA!G195/ECO!Q12),IF($C$4="Constant Exchange rate",IF(OtherFin_DATA!G195=0,0,OtherFin_DATA!G195/ECO!Q47))))</f>
        <v>0</v>
      </c>
      <c r="I206" s="74">
        <f>IF($C$4="National Currency",IF(OtherFin_DATA!H195=0,0,OtherFin_DATA!H195),IF($C$4="Current Exchange rate",IF(OtherFin_DATA!H195=0,0,OtherFin_DATA!H195/ECO!R12),IF($C$4="Constant Exchange rate",IF(OtherFin_DATA!H195=0,0,OtherFin_DATA!H195/ECO!R47))))</f>
        <v>182.53400143163924</v>
      </c>
      <c r="J206" s="74">
        <f>IF($C$4="National Currency",IF(OtherFin_DATA!I195=0,0,OtherFin_DATA!I195),IF($C$4="Current Exchange rate",IF(OtherFin_DATA!I195=0,0,OtherFin_DATA!I195/ECO!S12),IF($C$4="Constant Exchange rate",IF(OtherFin_DATA!I195=0,0,OtherFin_DATA!I195/ECO!S47))))</f>
        <v>224.97187851518561</v>
      </c>
      <c r="K206" s="74">
        <f>IF($C$4="National Currency",IF(OtherFin_DATA!J195=0,0,OtherFin_DATA!J195),IF($C$4="Current Exchange rate",IF(OtherFin_DATA!J195=0,0,OtherFin_DATA!J195/ECO!T12),IF($C$4="Constant Exchange rate",IF(OtherFin_DATA!J195=0,0,OtherFin_DATA!J195/ECO!T47))))</f>
        <v>250.53686471009306</v>
      </c>
      <c r="L206" s="74">
        <f>IF($C$4="National Currency",IF(OtherFin_DATA!K195=0,0,OtherFin_DATA!K195),IF($C$4="Current Exchange rate",IF(OtherFin_DATA!K195=0,0,OtherFin_DATA!K195/ECO!U12),IF($C$4="Constant Exchange rate",IF(OtherFin_DATA!K195=0,0,OtherFin_DATA!K195/ECO!U47))))</f>
        <v>285.6530831373351</v>
      </c>
      <c r="M206" s="74">
        <f>IF($C$4="National Currency",IF(OtherFin_DATA!L195=0,0,OtherFin_DATA!L195),IF($C$4="Current Exchange rate",IF(OtherFin_DATA!L195=0,0,OtherFin_DATA!L195/ECO!V12),IF($C$4="Constant Exchange rate",IF(OtherFin_DATA!L195=0,0,OtherFin_DATA!L195/ECO!V47))))</f>
        <v>319.35780754678393</v>
      </c>
      <c r="N206" s="74">
        <f>IF($C$4="National Currency",IF(OtherFin_DATA!M195=0,0,OtherFin_DATA!M195),IF($C$4="Current Exchange rate",IF(OtherFin_DATA!M195=0,0,OtherFin_DATA!M195/ECO!W12),IF($C$4="Constant Exchange rate",IF(OtherFin_DATA!M195=0,0,OtherFin_DATA!M195/ECO!W47))))</f>
        <v>365.57930258717658</v>
      </c>
      <c r="O206" s="74">
        <f>IF($C$4="National Currency",IF(OtherFin_DATA!N195=0,0,OtherFin_DATA!N195),IF($C$4="Current Exchange rate",IF(OtherFin_DATA!N195=0,0,OtherFin_DATA!N195/ECO!X12),IF($C$4="Constant Exchange rate",IF(OtherFin_DATA!N195=0,0,OtherFin_DATA!N195/ECO!X47))))</f>
        <v>420.34437462853441</v>
      </c>
      <c r="P206" s="210">
        <f>IF($C$4="National Currency",IF(OtherFin_DATA!O195=0,0,OtherFin_DATA!O195),IF($C$4="Current Exchange rate",IF(OtherFin_DATA!O195=0,0,OtherFin_DATA!O195/ECO!Y12),IF($C$4="Constant Exchange rate",IF(OtherFin_DATA!O195=0,0,OtherFin_DATA!O195/ECO!Y47))))</f>
        <v>0</v>
      </c>
      <c r="Q206" s="77">
        <f t="shared" si="32"/>
        <v>6.6637176539752766E-5</v>
      </c>
      <c r="R206" s="77">
        <f t="shared" si="33"/>
        <v>0.14980353552236036</v>
      </c>
      <c r="S206" s="77" t="str">
        <f t="shared" si="34"/>
        <v>-</v>
      </c>
    </row>
    <row r="207" spans="3:19" ht="15" x14ac:dyDescent="0.25">
      <c r="C207" s="242"/>
      <c r="D207" s="243"/>
      <c r="E207" s="72" t="str">
        <f t="shared" si="31"/>
        <v>CH</v>
      </c>
      <c r="F207" s="74">
        <f>IF($C$4="National Currency",IF(OtherFin_DATA!E196=0,0,OtherFin_DATA!E196),IF($C$4="Current Exchange rate",IF(OtherFin_DATA!E196=0,0,OtherFin_DATA!E196/ECO!O13),IF($C$4="Constant Exchange rate",IF(OtherFin_DATA!E196=0,0,OtherFin_DATA!E196/ECO!O48))))</f>
        <v>187957.41849634066</v>
      </c>
      <c r="G207" s="74">
        <f>IF($C$4="National Currency",IF(OtherFin_DATA!F196=0,0,OtherFin_DATA!F196),IF($C$4="Current Exchange rate",IF(OtherFin_DATA!F196=0,0,OtherFin_DATA!F196/ECO!P13),IF($C$4="Constant Exchange rate",IF(OtherFin_DATA!F196=0,0,OtherFin_DATA!F196/ECO!P48))))</f>
        <v>191803.06054557554</v>
      </c>
      <c r="H207" s="74">
        <f>IF($C$4="National Currency",IF(OtherFin_DATA!G196=0,0,OtherFin_DATA!G196),IF($C$4="Current Exchange rate",IF(OtherFin_DATA!G196=0,0,OtherFin_DATA!G196/ECO!Q13),IF($C$4="Constant Exchange rate",IF(OtherFin_DATA!G196=0,0,OtherFin_DATA!G196/ECO!Q48))))</f>
        <v>193361.61011310713</v>
      </c>
      <c r="I207" s="74">
        <f>IF($C$4="National Currency",IF(OtherFin_DATA!H196=0,0,OtherFin_DATA!H196),IF($C$4="Current Exchange rate",IF(OtherFin_DATA!H196=0,0,OtherFin_DATA!H196/ECO!R13),IF($C$4="Constant Exchange rate",IF(OtherFin_DATA!H196=0,0,OtherFin_DATA!H196/ECO!R48))))</f>
        <v>192989.02195608785</v>
      </c>
      <c r="J207" s="74">
        <f>IF($C$4="National Currency",IF(OtherFin_DATA!I196=0,0,OtherFin_DATA!I196),IF($C$4="Current Exchange rate",IF(OtherFin_DATA!I196=0,0,OtherFin_DATA!I196/ECO!S13),IF($C$4="Constant Exchange rate",IF(OtherFin_DATA!I196=0,0,OtherFin_DATA!I196/ECO!S48))))</f>
        <v>212705.13722554891</v>
      </c>
      <c r="K207" s="74">
        <f>IF($C$4="National Currency",IF(OtherFin_DATA!J196=0,0,OtherFin_DATA!J196),IF($C$4="Current Exchange rate",IF(OtherFin_DATA!J196=0,0,OtherFin_DATA!J196/ECO!T13),IF($C$4="Constant Exchange rate",IF(OtherFin_DATA!J196=0,0,OtherFin_DATA!J196/ECO!T48))))</f>
        <v>216795.13972055889</v>
      </c>
      <c r="L207" s="74">
        <f>IF($C$4="National Currency",IF(OtherFin_DATA!K196=0,0,OtherFin_DATA!K196),IF($C$4="Current Exchange rate",IF(OtherFin_DATA!K196=0,0,OtherFin_DATA!K196/ECO!U13),IF($C$4="Constant Exchange rate",IF(OtherFin_DATA!K196=0,0,OtherFin_DATA!K196/ECO!U48))))</f>
        <v>217883.06969394546</v>
      </c>
      <c r="M207" s="74">
        <f>IF($C$4="National Currency",IF(OtherFin_DATA!L196=0,0,OtherFin_DATA!L196),IF($C$4="Current Exchange rate",IF(OtherFin_DATA!L196=0,0,OtherFin_DATA!L196/ECO!V13),IF($C$4="Constant Exchange rate",IF(OtherFin_DATA!L196=0,0,OtherFin_DATA!L196/ECO!V48))))</f>
        <v>222179.0859946773</v>
      </c>
      <c r="N207" s="74">
        <f>IF($C$4="National Currency",IF(OtherFin_DATA!M196=0,0,OtherFin_DATA!M196),IF($C$4="Current Exchange rate",IF(OtherFin_DATA!M196=0,0,OtherFin_DATA!M196/ECO!W13),IF($C$4="Constant Exchange rate",IF(OtherFin_DATA!M196=0,0,OtherFin_DATA!M196/ECO!W48))))</f>
        <v>225361.07361360613</v>
      </c>
      <c r="O207" s="74">
        <f>IF($C$4="National Currency",IF(OtherFin_DATA!N196=0,0,OtherFin_DATA!N196),IF($C$4="Current Exchange rate",IF(OtherFin_DATA!N196=0,0,OtherFin_DATA!N196/ECO!X13),IF($C$4="Constant Exchange rate",IF(OtherFin_DATA!N196=0,0,OtherFin_DATA!N196/ECO!X48))))</f>
        <v>234200.10656936129</v>
      </c>
      <c r="P207" s="210">
        <f>IF($C$4="National Currency",IF(OtherFin_DATA!O196=0,0,OtherFin_DATA!O196),IF($C$4="Current Exchange rate",IF(OtherFin_DATA!O196=0,0,OtherFin_DATA!O196/ECO!Y13),IF($C$4="Constant Exchange rate",IF(OtherFin_DATA!O196=0,0,OtherFin_DATA!O196/ECO!Y48))))</f>
        <v>239796.35318862277</v>
      </c>
      <c r="Q207" s="77">
        <f t="shared" si="32"/>
        <v>3.7127733327900758E-2</v>
      </c>
      <c r="R207" s="77">
        <f t="shared" si="33"/>
        <v>3.9221649125217528E-2</v>
      </c>
      <c r="S207" s="77">
        <f t="shared" si="34"/>
        <v>0.24602746964159294</v>
      </c>
    </row>
    <row r="208" spans="3:19" ht="15" x14ac:dyDescent="0.25">
      <c r="C208" s="242"/>
      <c r="D208" s="243"/>
      <c r="E208" s="72" t="str">
        <f t="shared" si="31"/>
        <v>CY</v>
      </c>
      <c r="F208" s="74">
        <f>IF($C$4="National Currency",IF(OtherFin_DATA!E197=0,0,OtherFin_DATA!E197),IF($C$4="Current Exchange rate",IF(OtherFin_DATA!E197=0,0,OtherFin_DATA!E197/ECO!O14),IF($C$4="Constant Exchange rate",IF(OtherFin_DATA!E197=0,0,OtherFin_DATA!E197/ECO!O49))))</f>
        <v>1267.6200727869189</v>
      </c>
      <c r="G208" s="74">
        <f>IF($C$4="National Currency",IF(OtherFin_DATA!F197=0,0,OtherFin_DATA!F197),IF($C$4="Current Exchange rate",IF(OtherFin_DATA!F197=0,0,OtherFin_DATA!F197/ECO!P14),IF($C$4="Constant Exchange rate",IF(OtherFin_DATA!F197=0,0,OtherFin_DATA!F197/ECO!P49))))</f>
        <v>1483.0761870589643</v>
      </c>
      <c r="H208" s="74">
        <f>IF($C$4="National Currency",IF(OtherFin_DATA!G197=0,0,OtherFin_DATA!G197),IF($C$4="Current Exchange rate",IF(OtherFin_DATA!G197=0,0,OtherFin_DATA!G197/ECO!Q14),IF($C$4="Constant Exchange rate",IF(OtherFin_DATA!G197=0,0,OtherFin_DATA!G197/ECO!Q49))))</f>
        <v>1804.2954533804912</v>
      </c>
      <c r="I208" s="74">
        <f>IF($C$4="National Currency",IF(OtherFin_DATA!H197=0,0,OtherFin_DATA!H197),IF($C$4="Current Exchange rate",IF(OtherFin_DATA!H197=0,0,OtherFin_DATA!H197/ECO!R14),IF($C$4="Constant Exchange rate",IF(OtherFin_DATA!H197=0,0,OtherFin_DATA!H197/ECO!R49))))</f>
        <v>1950.2110137201637</v>
      </c>
      <c r="J208" s="74">
        <f>IF($C$4="National Currency",IF(OtherFin_DATA!I197=0,0,OtherFin_DATA!I197),IF($C$4="Current Exchange rate",IF(OtherFin_DATA!I197=0,0,OtherFin_DATA!I197/ECO!S14),IF($C$4="Constant Exchange rate",IF(OtherFin_DATA!I197=0,0,OtherFin_DATA!I197/ECO!S49))))</f>
        <v>1646</v>
      </c>
      <c r="K208" s="74">
        <f>IF($C$4="National Currency",IF(OtherFin_DATA!J197=0,0,OtherFin_DATA!J197),IF($C$4="Current Exchange rate",IF(OtherFin_DATA!J197=0,0,OtherFin_DATA!J197/ECO!T14),IF($C$4="Constant Exchange rate",IF(OtherFin_DATA!J197=0,0,OtherFin_DATA!J197/ECO!T49))))</f>
        <v>1544</v>
      </c>
      <c r="L208" s="74">
        <f>IF($C$4="National Currency",IF(OtherFin_DATA!K197=0,0,OtherFin_DATA!K197),IF($C$4="Current Exchange rate",IF(OtherFin_DATA!K197=0,0,OtherFin_DATA!K197/ECO!U14),IF($C$4="Constant Exchange rate",IF(OtherFin_DATA!K197=0,0,OtherFin_DATA!K197/ECO!U49))))</f>
        <v>1518</v>
      </c>
      <c r="M208" s="74">
        <f>IF($C$4="National Currency",IF(OtherFin_DATA!L197=0,0,OtherFin_DATA!L197),IF($C$4="Current Exchange rate",IF(OtherFin_DATA!L197=0,0,OtherFin_DATA!L197/ECO!V14),IF($C$4="Constant Exchange rate",IF(OtherFin_DATA!L197=0,0,OtherFin_DATA!L197/ECO!V49))))</f>
        <v>1537</v>
      </c>
      <c r="N208" s="74">
        <f>IF($C$4="National Currency",IF(OtherFin_DATA!M197=0,0,OtherFin_DATA!M197),IF($C$4="Current Exchange rate",IF(OtherFin_DATA!M197=0,0,OtherFin_DATA!M197/ECO!W14),IF($C$4="Constant Exchange rate",IF(OtherFin_DATA!M197=0,0,OtherFin_DATA!M197/ECO!W49))))</f>
        <v>0</v>
      </c>
      <c r="O208" s="74">
        <f>IF($C$4="National Currency",IF(OtherFin_DATA!N197=0,0,OtherFin_DATA!N197),IF($C$4="Current Exchange rate",IF(OtherFin_DATA!N197=0,0,OtherFin_DATA!N197/ECO!X14),IF($C$4="Constant Exchange rate",IF(OtherFin_DATA!N197=0,0,OtherFin_DATA!N197/ECO!X49))))</f>
        <v>0</v>
      </c>
      <c r="P208" s="210">
        <f>IF($C$4="National Currency",IF(OtherFin_DATA!O197=0,0,OtherFin_DATA!O197),IF($C$4="Current Exchange rate",IF(OtherFin_DATA!O197=0,0,OtherFin_DATA!O197/ECO!Y14),IF($C$4="Constant Exchange rate",IF(OtherFin_DATA!O197=0,0,OtherFin_DATA!O197/ECO!Y49))))</f>
        <v>0</v>
      </c>
      <c r="Q208" s="77">
        <f t="shared" si="32"/>
        <v>0</v>
      </c>
      <c r="R208" s="77" t="str">
        <f t="shared" si="33"/>
        <v>-</v>
      </c>
      <c r="S208" s="77" t="str">
        <f t="shared" si="34"/>
        <v>-</v>
      </c>
    </row>
    <row r="209" spans="3:19" ht="15" x14ac:dyDescent="0.25">
      <c r="C209" s="242"/>
      <c r="D209" s="243"/>
      <c r="E209" s="72" t="str">
        <f t="shared" si="31"/>
        <v xml:space="preserve">CZ </v>
      </c>
      <c r="F209" s="74">
        <f>IF($C$4="National Currency",IF(OtherFin_DATA!E198=0,0,OtherFin_DATA!E198),IF($C$4="Current Exchange rate",IF(OtherFin_DATA!E198=0,0,OtherFin_DATA!E198/ECO!O15),IF($C$4="Constant Exchange rate",IF(OtherFin_DATA!E198=0,0,OtherFin_DATA!E198/ECO!O50))))</f>
        <v>5015.5759870200109</v>
      </c>
      <c r="G209" s="74">
        <f>IF($C$4="National Currency",IF(OtherFin_DATA!F198=0,0,OtherFin_DATA!F198),IF($C$4="Current Exchange rate",IF(OtherFin_DATA!F198=0,0,OtherFin_DATA!F198/ECO!P15),IF($C$4="Constant Exchange rate",IF(OtherFin_DATA!F198=0,0,OtherFin_DATA!F198/ECO!P50))))</f>
        <v>5681.5575987020011</v>
      </c>
      <c r="H209" s="74">
        <f>IF($C$4="National Currency",IF(OtherFin_DATA!G198=0,0,OtherFin_DATA!G198),IF($C$4="Current Exchange rate",IF(OtherFin_DATA!G198=0,0,OtherFin_DATA!G198/ECO!Q15),IF($C$4="Constant Exchange rate",IF(OtherFin_DATA!G198=0,0,OtherFin_DATA!G198/ECO!Q50))))</f>
        <v>6320.2091220479542</v>
      </c>
      <c r="I209" s="74">
        <f>IF($C$4="National Currency",IF(OtherFin_DATA!H198=0,0,OtherFin_DATA!H198),IF($C$4="Current Exchange rate",IF(OtherFin_DATA!H198=0,0,OtherFin_DATA!H198/ECO!R15),IF($C$4="Constant Exchange rate",IF(OtherFin_DATA!H198=0,0,OtherFin_DATA!H198/ECO!R50))))</f>
        <v>6127.0596718947181</v>
      </c>
      <c r="J209" s="74">
        <f>IF($C$4="National Currency",IF(OtherFin_DATA!I198=0,0,OtherFin_DATA!I198),IF($C$4="Current Exchange rate",IF(OtherFin_DATA!I198=0,0,OtherFin_DATA!I198/ECO!S15),IF($C$4="Constant Exchange rate",IF(OtherFin_DATA!I198=0,0,OtherFin_DATA!I198/ECO!S50))))</f>
        <v>6363.2954750315484</v>
      </c>
      <c r="K209" s="74">
        <f>IF($C$4="National Currency",IF(OtherFin_DATA!J198=0,0,OtherFin_DATA!J198),IF($C$4="Current Exchange rate",IF(OtherFin_DATA!J198=0,0,OtherFin_DATA!J198/ECO!T15),IF($C$4="Constant Exchange rate",IF(OtherFin_DATA!J198=0,0,OtherFin_DATA!J198/ECO!T50))))</f>
        <v>6923.1296196142057</v>
      </c>
      <c r="L209" s="74">
        <f>IF($C$4="National Currency",IF(OtherFin_DATA!K198=0,0,OtherFin_DATA!K198),IF($C$4="Current Exchange rate",IF(OtherFin_DATA!K198=0,0,OtherFin_DATA!K198/ECO!U15),IF($C$4="Constant Exchange rate",IF(OtherFin_DATA!K198=0,0,OtherFin_DATA!K198/ECO!U50))))</f>
        <v>7719.2716783847127</v>
      </c>
      <c r="M209" s="74">
        <f>IF($C$4="National Currency",IF(OtherFin_DATA!L198=0,0,OtherFin_DATA!L198),IF($C$4="Current Exchange rate",IF(OtherFin_DATA!L198=0,0,OtherFin_DATA!L198/ECO!V15),IF($C$4="Constant Exchange rate",IF(OtherFin_DATA!L198=0,0,OtherFin_DATA!L198/ECO!V50))))</f>
        <v>9264.7917793401848</v>
      </c>
      <c r="N209" s="74">
        <f>IF($C$4="National Currency",IF(OtherFin_DATA!M198=0,0,OtherFin_DATA!M198),IF($C$4="Current Exchange rate",IF(OtherFin_DATA!M198=0,0,OtherFin_DATA!M198/ECO!W15),IF($C$4="Constant Exchange rate",IF(OtherFin_DATA!M198=0,0,OtherFin_DATA!M198/ECO!W50))))</f>
        <v>9835.911303407247</v>
      </c>
      <c r="O209" s="74">
        <f>IF($C$4="National Currency",IF(OtherFin_DATA!N198=0,0,OtherFin_DATA!N198),IF($C$4="Current Exchange rate",IF(OtherFin_DATA!N198=0,0,OtherFin_DATA!N198/ECO!X15),IF($C$4="Constant Exchange rate",IF(OtherFin_DATA!N198=0,0,OtherFin_DATA!N198/ECO!X50))))</f>
        <v>10046.151072651885</v>
      </c>
      <c r="P209" s="210">
        <f>IF($C$4="National Currency",IF(OtherFin_DATA!O198=0,0,OtherFin_DATA!O198),IF($C$4="Current Exchange rate",IF(OtherFin_DATA!O198=0,0,OtherFin_DATA!O198/ECO!Y15),IF($C$4="Constant Exchange rate",IF(OtherFin_DATA!O198=0,0,OtherFin_DATA!O198/ECO!Y50))))</f>
        <v>10092.518478456825</v>
      </c>
      <c r="Q209" s="77">
        <f t="shared" si="32"/>
        <v>1.5926159191851496E-3</v>
      </c>
      <c r="R209" s="77">
        <f t="shared" si="33"/>
        <v>2.1374711784134082E-2</v>
      </c>
      <c r="S209" s="77">
        <f t="shared" si="34"/>
        <v>1.0029905037129692</v>
      </c>
    </row>
    <row r="210" spans="3:19" ht="15" x14ac:dyDescent="0.25">
      <c r="C210" s="242"/>
      <c r="D210" s="243"/>
      <c r="E210" s="72" t="str">
        <f t="shared" si="31"/>
        <v>DE</v>
      </c>
      <c r="F210" s="74">
        <f>IF($C$4="National Currency",IF(OtherFin_DATA!E199=0,0,OtherFin_DATA!E199),IF($C$4="Current Exchange rate",IF(OtherFin_DATA!E199=0,0,OtherFin_DATA!E199/ECO!O16),IF($C$4="Constant Exchange rate",IF(OtherFin_DATA!E199=0,0,OtherFin_DATA!E199/ECO!O51))))</f>
        <v>625272</v>
      </c>
      <c r="G210" s="74">
        <f>IF($C$4="National Currency",IF(OtherFin_DATA!F199=0,0,OtherFin_DATA!F199),IF($C$4="Current Exchange rate",IF(OtherFin_DATA!F199=0,0,OtherFin_DATA!F199/ECO!P16),IF($C$4="Constant Exchange rate",IF(OtherFin_DATA!F199=0,0,OtherFin_DATA!F199/ECO!P51))))</f>
        <v>655889</v>
      </c>
      <c r="H210" s="74">
        <f>IF($C$4="National Currency",IF(OtherFin_DATA!G199=0,0,OtherFin_DATA!G199),IF($C$4="Current Exchange rate",IF(OtherFin_DATA!G199=0,0,OtherFin_DATA!G199/ECO!Q16),IF($C$4="Constant Exchange rate",IF(OtherFin_DATA!G199=0,0,OtherFin_DATA!G199/ECO!Q51))))</f>
        <v>684805</v>
      </c>
      <c r="I210" s="74">
        <f>IF($C$4="National Currency",IF(OtherFin_DATA!H199=0,0,OtherFin_DATA!H199),IF($C$4="Current Exchange rate",IF(OtherFin_DATA!H199=0,0,OtherFin_DATA!H199/ECO!R16),IF($C$4="Constant Exchange rate",IF(OtherFin_DATA!H199=0,0,OtherFin_DATA!H199/ECO!R51))))</f>
        <v>709513</v>
      </c>
      <c r="J210" s="74">
        <f>IF($C$4="National Currency",IF(OtherFin_DATA!I199=0,0,OtherFin_DATA!I199),IF($C$4="Current Exchange rate",IF(OtherFin_DATA!I199=0,0,OtherFin_DATA!I199/ECO!S16),IF($C$4="Constant Exchange rate",IF(OtherFin_DATA!I199=0,0,OtherFin_DATA!I199/ECO!S51))))</f>
        <v>708417</v>
      </c>
      <c r="K210" s="74">
        <f>IF($C$4="National Currency",IF(OtherFin_DATA!J199=0,0,OtherFin_DATA!J199),IF($C$4="Current Exchange rate",IF(OtherFin_DATA!J199=0,0,OtherFin_DATA!J199/ECO!T16),IF($C$4="Constant Exchange rate",IF(OtherFin_DATA!J199=0,0,OtherFin_DATA!J199/ECO!T51))))</f>
        <v>741868</v>
      </c>
      <c r="L210" s="74">
        <f>IF($C$4="National Currency",IF(OtherFin_DATA!K199=0,0,OtherFin_DATA!K199),IF($C$4="Current Exchange rate",IF(OtherFin_DATA!K199=0,0,OtherFin_DATA!K199/ECO!U16),IF($C$4="Constant Exchange rate",IF(OtherFin_DATA!K199=0,0,OtherFin_DATA!K199/ECO!U51))))</f>
        <v>777314</v>
      </c>
      <c r="M210" s="74">
        <f>IF($C$4="National Currency",IF(OtherFin_DATA!L199=0,0,OtherFin_DATA!L199),IF($C$4="Current Exchange rate",IF(OtherFin_DATA!L199=0,0,OtherFin_DATA!L199/ECO!V16),IF($C$4="Constant Exchange rate",IF(OtherFin_DATA!L199=0,0,OtherFin_DATA!L199/ECO!V51))))</f>
        <v>785351</v>
      </c>
      <c r="N210" s="74">
        <f>IF($C$4="National Currency",IF(OtherFin_DATA!M199=0,0,OtherFin_DATA!M199),IF($C$4="Current Exchange rate",IF(OtherFin_DATA!M199=0,0,OtherFin_DATA!M199/ECO!W16),IF($C$4="Constant Exchange rate",IF(OtherFin_DATA!M199=0,0,OtherFin_DATA!M199/ECO!W51))))</f>
        <v>821112</v>
      </c>
      <c r="O210" s="74">
        <f>IF($C$4="National Currency",IF(OtherFin_DATA!N199=0,0,OtherFin_DATA!N199),IF($C$4="Current Exchange rate",IF(OtherFin_DATA!N199=0,0,OtherFin_DATA!N199/ECO!X16),IF($C$4="Constant Exchange rate",IF(OtherFin_DATA!N199=0,0,OtherFin_DATA!N199/ECO!X51))))</f>
        <v>858352</v>
      </c>
      <c r="P210" s="210">
        <f>IF($C$4="National Currency",IF(OtherFin_DATA!O199=0,0,OtherFin_DATA!O199),IF($C$4="Current Exchange rate",IF(OtherFin_DATA!O199=0,0,OtherFin_DATA!O199/ECO!Y16),IF($C$4="Constant Exchange rate",IF(OtherFin_DATA!O199=0,0,OtherFin_DATA!O199/ECO!Y51))))</f>
        <v>894872</v>
      </c>
      <c r="Q210" s="77">
        <f t="shared" si="32"/>
        <v>0.1360745074982789</v>
      </c>
      <c r="R210" s="77">
        <f t="shared" si="33"/>
        <v>4.535313087617765E-2</v>
      </c>
      <c r="S210" s="77">
        <f t="shared" si="34"/>
        <v>0.37276577233587949</v>
      </c>
    </row>
    <row r="211" spans="3:19" ht="15" x14ac:dyDescent="0.25">
      <c r="C211" s="242"/>
      <c r="D211" s="243"/>
      <c r="E211" s="72" t="str">
        <f t="shared" si="31"/>
        <v>DK</v>
      </c>
      <c r="F211" s="74">
        <f>IF($C$4="National Currency",IF(OtherFin_DATA!E200=0,0,OtherFin_DATA!E200),IF($C$4="Current Exchange rate",IF(OtherFin_DATA!E200=0,0,OtherFin_DATA!E200/ECO!O17),IF($C$4="Constant Exchange rate",IF(OtherFin_DATA!E200=0,0,OtherFin_DATA!E200/ECO!O52))))</f>
        <v>135802.45255396023</v>
      </c>
      <c r="G211" s="74">
        <f>IF($C$4="National Currency",IF(OtherFin_DATA!F200=0,0,OtherFin_DATA!F200),IF($C$4="Current Exchange rate",IF(OtherFin_DATA!F200=0,0,OtherFin_DATA!F200/ECO!P17),IF($C$4="Constant Exchange rate",IF(OtherFin_DATA!F200=0,0,OtherFin_DATA!F200/ECO!P52))))</f>
        <v>146224.86669442468</v>
      </c>
      <c r="H211" s="74">
        <f>IF($C$4="National Currency",IF(OtherFin_DATA!G200=0,0,OtherFin_DATA!G200),IF($C$4="Current Exchange rate",IF(OtherFin_DATA!G200=0,0,OtherFin_DATA!G200/ECO!Q17),IF($C$4="Constant Exchange rate",IF(OtherFin_DATA!G200=0,0,OtherFin_DATA!G200/ECO!Q52))))</f>
        <v>151257.97482975837</v>
      </c>
      <c r="I211" s="74">
        <f>IF($C$4="National Currency",IF(OtherFin_DATA!H200=0,0,OtherFin_DATA!H200),IF($C$4="Current Exchange rate",IF(OtherFin_DATA!H200=0,0,OtherFin_DATA!H200/ECO!R17),IF($C$4="Constant Exchange rate",IF(OtherFin_DATA!H200=0,0,OtherFin_DATA!H200/ECO!R52))))</f>
        <v>157126.91228023049</v>
      </c>
      <c r="J211" s="74">
        <f>IF($C$4="National Currency",IF(OtherFin_DATA!I200=0,0,OtherFin_DATA!I200),IF($C$4="Current Exchange rate",IF(OtherFin_DATA!I200=0,0,OtherFin_DATA!I200/ECO!S17),IF($C$4="Constant Exchange rate",IF(OtherFin_DATA!I200=0,0,OtherFin_DATA!I200/ECO!S52))))</f>
        <v>166444.4683222973</v>
      </c>
      <c r="K211" s="74">
        <f>IF($C$4="National Currency",IF(OtherFin_DATA!J200=0,0,OtherFin_DATA!J200),IF($C$4="Current Exchange rate",IF(OtherFin_DATA!J200=0,0,OtherFin_DATA!J200/ECO!T17),IF($C$4="Constant Exchange rate",IF(OtherFin_DATA!J200=0,0,OtherFin_DATA!J200/ECO!T52))))</f>
        <v>191196.09512041154</v>
      </c>
      <c r="L211" s="74">
        <f>IF($C$4="National Currency",IF(OtherFin_DATA!K200=0,0,OtherFin_DATA!K200),IF($C$4="Current Exchange rate",IF(OtherFin_DATA!K200=0,0,OtherFin_DATA!K200/ECO!U17),IF($C$4="Constant Exchange rate",IF(OtherFin_DATA!K200=0,0,OtherFin_DATA!K200/ECO!U52))))</f>
        <v>216230.37352423678</v>
      </c>
      <c r="M211" s="74">
        <f>IF($C$4="National Currency",IF(OtherFin_DATA!L200=0,0,OtherFin_DATA!L200),IF($C$4="Current Exchange rate",IF(OtherFin_DATA!L200=0,0,OtherFin_DATA!L200/ECO!V17),IF($C$4="Constant Exchange rate",IF(OtherFin_DATA!L200=0,0,OtherFin_DATA!L200/ECO!V52))))</f>
        <v>235331.82007440936</v>
      </c>
      <c r="N211" s="74">
        <f>IF($C$4="National Currency",IF(OtherFin_DATA!M200=0,0,OtherFin_DATA!M200),IF($C$4="Current Exchange rate",IF(OtherFin_DATA!M200=0,0,OtherFin_DATA!M200/ECO!W17),IF($C$4="Constant Exchange rate",IF(OtherFin_DATA!M200=0,0,OtherFin_DATA!M200/ECO!W52))))</f>
        <v>260422.68276630895</v>
      </c>
      <c r="O211" s="208">
        <f>IF($C$4="National Currency",IF(OtherFin_DATA!N200=0,0,OtherFin_DATA!N200),IF($C$4="Current Exchange rate",IF(OtherFin_DATA!N200=0,0,OtherFin_DATA!N200/ECO!X17),IF($C$4="Constant Exchange rate",IF(OtherFin_DATA!N200=0,0,OtherFin_DATA!N200/ECO!X52))))</f>
        <v>260422.68276630895</v>
      </c>
      <c r="P211" s="210">
        <f>IF($C$4="National Currency",IF(OtherFin_DATA!O200=0,0,OtherFin_DATA!O200),IF($C$4="Current Exchange rate",IF(OtherFin_DATA!O200=0,0,OtherFin_DATA!O200/ECO!Y17),IF($C$4="Constant Exchange rate",IF(OtherFin_DATA!O200=0,0,OtherFin_DATA!O200/ECO!Y52))))</f>
        <v>0</v>
      </c>
      <c r="Q211" s="77">
        <f t="shared" si="32"/>
        <v>4.1284797261270455E-2</v>
      </c>
      <c r="R211" s="77">
        <f t="shared" si="33"/>
        <v>0</v>
      </c>
      <c r="S211" s="77">
        <f t="shared" si="34"/>
        <v>0.91765817088488633</v>
      </c>
    </row>
    <row r="212" spans="3:19" ht="15" x14ac:dyDescent="0.25">
      <c r="C212" s="242"/>
      <c r="D212" s="243"/>
      <c r="E212" s="72" t="str">
        <f t="shared" si="31"/>
        <v>EE</v>
      </c>
      <c r="F212" s="74">
        <f>IF($C$4="National Currency",IF(OtherFin_DATA!E201=0,0,OtherFin_DATA!E201),IF($C$4="Current Exchange rate",IF(OtherFin_DATA!E201=0,0,OtherFin_DATA!E201/ECO!O18),IF($C$4="Constant Exchange rate",IF(OtherFin_DATA!E201=0,0,OtherFin_DATA!E201/ECO!O53))))</f>
        <v>126.79431953267803</v>
      </c>
      <c r="G212" s="74">
        <f>IF($C$4="National Currency",IF(OtherFin_DATA!F201=0,0,OtherFin_DATA!F201),IF($C$4="Current Exchange rate",IF(OtherFin_DATA!F201=0,0,OtherFin_DATA!F201/ECO!P18),IF($C$4="Constant Exchange rate",IF(OtherFin_DATA!F201=0,0,OtherFin_DATA!F201/ECO!P53))))</f>
        <v>203.74394437130113</v>
      </c>
      <c r="H212" s="74">
        <f>IF($C$4="National Currency",IF(OtherFin_DATA!G201=0,0,OtherFin_DATA!G201),IF($C$4="Current Exchange rate",IF(OtherFin_DATA!G201=0,0,OtherFin_DATA!G201/ECO!Q18),IF($C$4="Constant Exchange rate",IF(OtherFin_DATA!G201=0,0,OtherFin_DATA!G201/ECO!Q53))))</f>
        <v>289.53255020259991</v>
      </c>
      <c r="I212" s="74">
        <f>IF($C$4="National Currency",IF(OtherFin_DATA!H201=0,0,OtherFin_DATA!H201),IF($C$4="Current Exchange rate",IF(OtherFin_DATA!H201=0,0,OtherFin_DATA!H201/ECO!R18),IF($C$4="Constant Exchange rate",IF(OtherFin_DATA!H201=0,0,OtherFin_DATA!H201/ECO!R53))))</f>
        <v>473.9815678805619</v>
      </c>
      <c r="J212" s="74">
        <f>IF($C$4="National Currency",IF(OtherFin_DATA!I201=0,0,OtherFin_DATA!I201),IF($C$4="Current Exchange rate",IF(OtherFin_DATA!I201=0,0,OtherFin_DATA!I201/ECO!S18),IF($C$4="Constant Exchange rate",IF(OtherFin_DATA!I201=0,0,OtherFin_DATA!I201/ECO!S53))))</f>
        <v>343.49954622729541</v>
      </c>
      <c r="K212" s="74">
        <f>IF($C$4="National Currency",IF(OtherFin_DATA!J201=0,0,OtherFin_DATA!J201),IF($C$4="Current Exchange rate",IF(OtherFin_DATA!J201=0,0,OtherFin_DATA!J201/ECO!T18),IF($C$4="Constant Exchange rate",IF(OtherFin_DATA!J201=0,0,OtherFin_DATA!J201/ECO!T53))))</f>
        <v>621.65281914281707</v>
      </c>
      <c r="L212" s="74">
        <f>IF($C$4="National Currency",IF(OtherFin_DATA!K201=0,0,OtherFin_DATA!K201),IF($C$4="Current Exchange rate",IF(OtherFin_DATA!K201=0,0,OtherFin_DATA!K201/ECO!U18),IF($C$4="Constant Exchange rate",IF(OtherFin_DATA!K201=0,0,OtherFin_DATA!K201/ECO!U53))))</f>
        <v>740.94052381987149</v>
      </c>
      <c r="M212" s="74">
        <f>IF($C$4="National Currency",IF(OtherFin_DATA!L201=0,0,OtherFin_DATA!L201),IF($C$4="Current Exchange rate",IF(OtherFin_DATA!L201=0,0,OtherFin_DATA!L201/ECO!V18),IF($C$4="Constant Exchange rate",IF(OtherFin_DATA!L201=0,0,OtherFin_DATA!L201/ECO!V53))))</f>
        <v>323.52999999999997</v>
      </c>
      <c r="N212" s="74">
        <f>IF($C$4="National Currency",IF(OtherFin_DATA!M201=0,0,OtherFin_DATA!M201),IF($C$4="Current Exchange rate",IF(OtherFin_DATA!M201=0,0,OtherFin_DATA!M201/ECO!W18),IF($C$4="Constant Exchange rate",IF(OtherFin_DATA!M201=0,0,OtherFin_DATA!M201/ECO!W53))))</f>
        <v>357.9</v>
      </c>
      <c r="O212" s="208">
        <f>IF($C$4="National Currency",IF(OtherFin_DATA!N201=0,0,OtherFin_DATA!N201),IF($C$4="Current Exchange rate",IF(OtherFin_DATA!N201=0,0,OtherFin_DATA!N201/ECO!X18),IF($C$4="Constant Exchange rate",IF(OtherFin_DATA!N201=0,0,OtherFin_DATA!N201/ECO!X53))))</f>
        <v>357.9</v>
      </c>
      <c r="P212" s="210">
        <f>IF($C$4="National Currency",IF(OtherFin_DATA!O201=0,0,OtherFin_DATA!O201),IF($C$4="Current Exchange rate",IF(OtherFin_DATA!O201=0,0,OtherFin_DATA!O201/ECO!Y18),IF($C$4="Constant Exchange rate",IF(OtherFin_DATA!O201=0,0,OtherFin_DATA!O201/ECO!Y53))))</f>
        <v>0</v>
      </c>
      <c r="Q212" s="77">
        <f t="shared" si="32"/>
        <v>5.6737872380601449E-5</v>
      </c>
      <c r="R212" s="77">
        <f t="shared" si="33"/>
        <v>0</v>
      </c>
      <c r="S212" s="77">
        <f t="shared" si="34"/>
        <v>1.8226816573415996</v>
      </c>
    </row>
    <row r="213" spans="3:19" ht="15" x14ac:dyDescent="0.25">
      <c r="C213" s="242"/>
      <c r="D213" s="243"/>
      <c r="E213" s="72" t="str">
        <f t="shared" si="31"/>
        <v>ES</v>
      </c>
      <c r="F213" s="74">
        <f>IF($C$4="National Currency",IF(OtherFin_DATA!E202=0,0,OtherFin_DATA!E202),IF($C$4="Current Exchange rate",IF(OtherFin_DATA!E202=0,0,OtherFin_DATA!E202/ECO!O19),IF($C$4="Constant Exchange rate",IF(OtherFin_DATA!E202=0,0,OtherFin_DATA!E202/ECO!O54))))</f>
        <v>116279</v>
      </c>
      <c r="G213" s="74">
        <f>IF($C$4="National Currency",IF(OtherFin_DATA!F202=0,0,OtherFin_DATA!F202),IF($C$4="Current Exchange rate",IF(OtherFin_DATA!F202=0,0,OtherFin_DATA!F202/ECO!P19),IF($C$4="Constant Exchange rate",IF(OtherFin_DATA!F202=0,0,OtherFin_DATA!F202/ECO!P54))))</f>
        <v>124181</v>
      </c>
      <c r="H213" s="74">
        <f>IF($C$4="National Currency",IF(OtherFin_DATA!G202=0,0,OtherFin_DATA!G202),IF($C$4="Current Exchange rate",IF(OtherFin_DATA!G202=0,0,OtherFin_DATA!G202/ECO!Q19),IF($C$4="Constant Exchange rate",IF(OtherFin_DATA!G202=0,0,OtherFin_DATA!G202/ECO!Q54))))</f>
        <v>130695.27503729289</v>
      </c>
      <c r="I213" s="74">
        <f>IF($C$4="National Currency",IF(OtherFin_DATA!H202=0,0,OtherFin_DATA!H202),IF($C$4="Current Exchange rate",IF(OtherFin_DATA!H202=0,0,OtherFin_DATA!H202/ECO!R19),IF($C$4="Constant Exchange rate",IF(OtherFin_DATA!H202=0,0,OtherFin_DATA!H202/ECO!R54))))</f>
        <v>126264.69493136001</v>
      </c>
      <c r="J213" s="74">
        <f>IF($C$4="National Currency",IF(OtherFin_DATA!I202=0,0,OtherFin_DATA!I202),IF($C$4="Current Exchange rate",IF(OtherFin_DATA!I202=0,0,OtherFin_DATA!I202/ECO!S19),IF($C$4="Constant Exchange rate",IF(OtherFin_DATA!I202=0,0,OtherFin_DATA!I202/ECO!S54))))</f>
        <v>137740.31477798222</v>
      </c>
      <c r="K213" s="74">
        <f>IF($C$4="National Currency",IF(OtherFin_DATA!J202=0,0,OtherFin_DATA!J202),IF($C$4="Current Exchange rate",IF(OtherFin_DATA!J202=0,0,OtherFin_DATA!J202/ECO!T19),IF($C$4="Constant Exchange rate",IF(OtherFin_DATA!J202=0,0,OtherFin_DATA!J202/ECO!T54))))</f>
        <v>147402.94722466182</v>
      </c>
      <c r="L213" s="74">
        <f>IF($C$4="National Currency",IF(OtherFin_DATA!K202=0,0,OtherFin_DATA!K202),IF($C$4="Current Exchange rate",IF(OtherFin_DATA!K202=0,0,OtherFin_DATA!K202/ECO!U19),IF($C$4="Constant Exchange rate",IF(OtherFin_DATA!K202=0,0,OtherFin_DATA!K202/ECO!U54))))</f>
        <v>151322.46898142854</v>
      </c>
      <c r="M213" s="74">
        <f>IF($C$4="National Currency",IF(OtherFin_DATA!L202=0,0,OtherFin_DATA!L202),IF($C$4="Current Exchange rate",IF(OtherFin_DATA!L202=0,0,OtherFin_DATA!L202/ECO!V19),IF($C$4="Constant Exchange rate",IF(OtherFin_DATA!L202=0,0,OtherFin_DATA!L202/ECO!V54))))</f>
        <v>158891.2501147314</v>
      </c>
      <c r="N213" s="74">
        <f>IF($C$4="National Currency",IF(OtherFin_DATA!M202=0,0,OtherFin_DATA!M202),IF($C$4="Current Exchange rate",IF(OtherFin_DATA!M202=0,0,OtherFin_DATA!M202/ECO!W19),IF($C$4="Constant Exchange rate",IF(OtherFin_DATA!M202=0,0,OtherFin_DATA!M202/ECO!W54))))</f>
        <v>160844.01353760384</v>
      </c>
      <c r="O213" s="74">
        <f>IF($C$4="National Currency",IF(OtherFin_DATA!N202=0,0,OtherFin_DATA!N202),IF($C$4="Current Exchange rate",IF(OtherFin_DATA!N202=0,0,OtherFin_DATA!N202/ECO!X19),IF($C$4="Constant Exchange rate",IF(OtherFin_DATA!N202=0,0,OtherFin_DATA!N202/ECO!X54))))</f>
        <v>166869.14843967202</v>
      </c>
      <c r="P213" s="210">
        <f>IF($C$4="National Currency",IF(OtherFin_DATA!O202=0,0,OtherFin_DATA!O202),IF($C$4="Current Exchange rate",IF(OtherFin_DATA!O202=0,0,OtherFin_DATA!O202/ECO!Y19),IF($C$4="Constant Exchange rate",IF(OtherFin_DATA!O202=0,0,OtherFin_DATA!O202/ECO!Y54))))</f>
        <v>169588.9014600869</v>
      </c>
      <c r="Q213" s="77">
        <f t="shared" si="32"/>
        <v>2.6453759285917158E-2</v>
      </c>
      <c r="R213" s="77">
        <f t="shared" si="33"/>
        <v>3.7459491152647573E-2</v>
      </c>
      <c r="S213" s="77">
        <f t="shared" si="34"/>
        <v>0.43507553762650186</v>
      </c>
    </row>
    <row r="214" spans="3:19" ht="15" x14ac:dyDescent="0.25">
      <c r="C214" s="242"/>
      <c r="D214" s="243"/>
      <c r="E214" s="72" t="str">
        <f t="shared" si="31"/>
        <v>FI</v>
      </c>
      <c r="F214" s="74">
        <f>IF($C$4="National Currency",IF(OtherFin_DATA!E203=0,0,OtherFin_DATA!E203),IF($C$4="Current Exchange rate",IF(OtherFin_DATA!E203=0,0,OtherFin_DATA!E203/ECO!O20),IF($C$4="Constant Exchange rate",IF(OtherFin_DATA!E203=0,0,OtherFin_DATA!E203/ECO!O55))))</f>
        <v>78884</v>
      </c>
      <c r="G214" s="74">
        <f>IF($C$4="National Currency",IF(OtherFin_DATA!F203=0,0,OtherFin_DATA!F203),IF($C$4="Current Exchange rate",IF(OtherFin_DATA!F203=0,0,OtherFin_DATA!F203/ECO!P20),IF($C$4="Constant Exchange rate",IF(OtherFin_DATA!F203=0,0,OtherFin_DATA!F203/ECO!P55))))</f>
        <v>88848</v>
      </c>
      <c r="H214" s="74">
        <f>IF($C$4="National Currency",IF(OtherFin_DATA!G203=0,0,OtherFin_DATA!G203),IF($C$4="Current Exchange rate",IF(OtherFin_DATA!G203=0,0,OtherFin_DATA!G203/ECO!Q20),IF($C$4="Constant Exchange rate",IF(OtherFin_DATA!G203=0,0,OtherFin_DATA!G203/ECO!Q55))))</f>
        <v>95208</v>
      </c>
      <c r="I214" s="74">
        <f>IF($C$4="National Currency",IF(OtherFin_DATA!H203=0,0,OtherFin_DATA!H203),IF($C$4="Current Exchange rate",IF(OtherFin_DATA!H203=0,0,OtherFin_DATA!H203/ECO!R20),IF($C$4="Constant Exchange rate",IF(OtherFin_DATA!H203=0,0,OtherFin_DATA!H203/ECO!R55))))</f>
        <v>101280</v>
      </c>
      <c r="J214" s="74">
        <f>IF($C$4="National Currency",IF(OtherFin_DATA!I203=0,0,OtherFin_DATA!I203),IF($C$4="Current Exchange rate",IF(OtherFin_DATA!I203=0,0,OtherFin_DATA!I203/ECO!S20),IF($C$4="Constant Exchange rate",IF(OtherFin_DATA!I203=0,0,OtherFin_DATA!I203/ECO!S55))))</f>
        <v>93581</v>
      </c>
      <c r="K214" s="74">
        <f>IF($C$4="National Currency",IF(OtherFin_DATA!J203=0,0,OtherFin_DATA!J203),IF($C$4="Current Exchange rate",IF(OtherFin_DATA!J203=0,0,OtherFin_DATA!J203/ECO!T20),IF($C$4="Constant Exchange rate",IF(OtherFin_DATA!J203=0,0,OtherFin_DATA!J203/ECO!T55))))</f>
        <v>103269</v>
      </c>
      <c r="L214" s="74">
        <f>IF($C$4="National Currency",IF(OtherFin_DATA!K203=0,0,OtherFin_DATA!K203),IF($C$4="Current Exchange rate",IF(OtherFin_DATA!K203=0,0,OtherFin_DATA!K203/ECO!U20),IF($C$4="Constant Exchange rate",IF(OtherFin_DATA!K203=0,0,OtherFin_DATA!K203/ECO!U55))))</f>
        <v>111279</v>
      </c>
      <c r="M214" s="74">
        <f>IF($C$4="National Currency",IF(OtherFin_DATA!L203=0,0,OtherFin_DATA!L203),IF($C$4="Current Exchange rate",IF(OtherFin_DATA!L203=0,0,OtherFin_DATA!L203/ECO!V20),IF($C$4="Constant Exchange rate",IF(OtherFin_DATA!L203=0,0,OtherFin_DATA!L203/ECO!V55))))</f>
        <v>110277</v>
      </c>
      <c r="N214" s="74">
        <f>IF($C$4="National Currency",IF(OtherFin_DATA!M203=0,0,OtherFin_DATA!M203),IF($C$4="Current Exchange rate",IF(OtherFin_DATA!M203=0,0,OtherFin_DATA!M203/ECO!W20),IF($C$4="Constant Exchange rate",IF(OtherFin_DATA!M203=0,0,OtherFin_DATA!M203/ECO!W55))))</f>
        <v>117207</v>
      </c>
      <c r="O214" s="74">
        <f>IF($C$4="National Currency",IF(OtherFin_DATA!N203=0,0,OtherFin_DATA!N203),IF($C$4="Current Exchange rate",IF(OtherFin_DATA!N203=0,0,OtherFin_DATA!N203/ECO!X20),IF($C$4="Constant Exchange rate",IF(OtherFin_DATA!N203=0,0,OtherFin_DATA!N203/ECO!X55))))</f>
        <v>124665</v>
      </c>
      <c r="P214" s="210">
        <f>IF($C$4="National Currency",IF(OtherFin_DATA!O203=0,0,OtherFin_DATA!O203),IF($C$4="Current Exchange rate",IF(OtherFin_DATA!O203=0,0,OtherFin_DATA!O203/ECO!Y20),IF($C$4="Constant Exchange rate",IF(OtherFin_DATA!O203=0,0,OtherFin_DATA!O203/ECO!Y55))))</f>
        <v>131096</v>
      </c>
      <c r="Q214" s="77">
        <f t="shared" si="32"/>
        <v>1.9763137357719139E-2</v>
      </c>
      <c r="R214" s="77">
        <f t="shared" si="33"/>
        <v>6.3631011799636594E-2</v>
      </c>
      <c r="S214" s="77">
        <f t="shared" si="34"/>
        <v>0.58035850109020837</v>
      </c>
    </row>
    <row r="215" spans="3:19" ht="15" x14ac:dyDescent="0.25">
      <c r="C215" s="242"/>
      <c r="D215" s="243"/>
      <c r="E215" s="72" t="str">
        <f t="shared" si="31"/>
        <v>FR</v>
      </c>
      <c r="F215" s="74">
        <f>IF($C$4="National Currency",IF(OtherFin_DATA!E204=0,0,OtherFin_DATA!E204),IF($C$4="Current Exchange rate",IF(OtherFin_DATA!E204=0,0,OtherFin_DATA!E204/ECO!O21),IF($C$4="Constant Exchange rate",IF(OtherFin_DATA!E204=0,0,OtherFin_DATA!E204/ECO!O56))))</f>
        <v>856298.41362639365</v>
      </c>
      <c r="G215" s="74">
        <f>IF($C$4="National Currency",IF(OtherFin_DATA!F204=0,0,OtherFin_DATA!F204),IF($C$4="Current Exchange rate",IF(OtherFin_DATA!F204=0,0,OtherFin_DATA!F204/ECO!P21),IF($C$4="Constant Exchange rate",IF(OtherFin_DATA!F204=0,0,OtherFin_DATA!F204/ECO!P56))))</f>
        <v>949187.59241845913</v>
      </c>
      <c r="H215" s="74">
        <f>IF($C$4="National Currency",IF(OtherFin_DATA!G204=0,0,OtherFin_DATA!G204),IF($C$4="Current Exchange rate",IF(OtherFin_DATA!G204=0,0,OtherFin_DATA!G204/ECO!Q21),IF($C$4="Constant Exchange rate",IF(OtherFin_DATA!G204=0,0,OtherFin_DATA!G204/ECO!Q56))))</f>
        <v>1054540.2681774525</v>
      </c>
      <c r="I215" s="74">
        <f>IF($C$4="National Currency",IF(OtherFin_DATA!H204=0,0,OtherFin_DATA!H204),IF($C$4="Current Exchange rate",IF(OtherFin_DATA!H204=0,0,OtherFin_DATA!H204/ECO!R21),IF($C$4="Constant Exchange rate",IF(OtherFin_DATA!H204=0,0,OtherFin_DATA!H204/ECO!R56))))</f>
        <v>1137755.803877925</v>
      </c>
      <c r="J215" s="74">
        <f>IF($C$4="National Currency",IF(OtherFin_DATA!I204=0,0,OtherFin_DATA!I204),IF($C$4="Current Exchange rate",IF(OtherFin_DATA!I204=0,0,OtherFin_DATA!I204/ECO!S21),IF($C$4="Constant Exchange rate",IF(OtherFin_DATA!I204=0,0,OtherFin_DATA!I204/ECO!S56))))</f>
        <v>1144961.6225947568</v>
      </c>
      <c r="K215" s="74">
        <f>IF($C$4="National Currency",IF(OtherFin_DATA!J204=0,0,OtherFin_DATA!J204),IF($C$4="Current Exchange rate",IF(OtherFin_DATA!J204=0,0,OtherFin_DATA!J204/ECO!T21),IF($C$4="Constant Exchange rate",IF(OtherFin_DATA!J204=0,0,OtherFin_DATA!J204/ECO!T56))))</f>
        <v>1245074.0562028936</v>
      </c>
      <c r="L215" s="74">
        <f>IF($C$4="National Currency",IF(OtherFin_DATA!K204=0,0,OtherFin_DATA!K204),IF($C$4="Current Exchange rate",IF(OtherFin_DATA!K204=0,0,OtherFin_DATA!K204/ECO!U21),IF($C$4="Constant Exchange rate",IF(OtherFin_DATA!K204=0,0,OtherFin_DATA!K204/ECO!U56))))</f>
        <v>1333661.4031161871</v>
      </c>
      <c r="M215" s="74">
        <f>IF($C$4="National Currency",IF(OtherFin_DATA!L204=0,0,OtherFin_DATA!L204),IF($C$4="Current Exchange rate",IF(OtherFin_DATA!L204=0,0,OtherFin_DATA!L204/ECO!V21),IF($C$4="Constant Exchange rate",IF(OtherFin_DATA!L204=0,0,OtherFin_DATA!L204/ECO!V56))))</f>
        <v>1354874.1748907058</v>
      </c>
      <c r="N215" s="74">
        <f>IF($C$4="National Currency",IF(OtherFin_DATA!M204=0,0,OtherFin_DATA!M204),IF($C$4="Current Exchange rate",IF(OtherFin_DATA!M204=0,0,OtherFin_DATA!M204/ECO!W21),IF($C$4="Constant Exchange rate",IF(OtherFin_DATA!M204=0,0,OtherFin_DATA!M204/ECO!W56))))</f>
        <v>1397249.3353948363</v>
      </c>
      <c r="O215" s="74">
        <f>IF($C$4="National Currency",IF(OtherFin_DATA!N204=0,0,OtherFin_DATA!N204),IF($C$4="Current Exchange rate",IF(OtherFin_DATA!N204=0,0,OtherFin_DATA!N204/ECO!X21),IF($C$4="Constant Exchange rate",IF(OtherFin_DATA!N204=0,0,OtherFin_DATA!N204/ECO!X56))))</f>
        <v>1451013.0501369801</v>
      </c>
      <c r="P215" s="210">
        <f>IF($C$4="National Currency",IF(OtherFin_DATA!O204=0,0,OtherFin_DATA!O204),IF($C$4="Current Exchange rate",IF(OtherFin_DATA!O204=0,0,OtherFin_DATA!O204/ECO!Y21),IF($C$4="Constant Exchange rate",IF(OtherFin_DATA!O204=0,0,OtherFin_DATA!O204/ECO!Y56))))</f>
        <v>0</v>
      </c>
      <c r="Q215" s="77">
        <f t="shared" si="32"/>
        <v>0.23002903956764245</v>
      </c>
      <c r="R215" s="77">
        <f t="shared" si="33"/>
        <v>3.8478253938085683E-2</v>
      </c>
      <c r="S215" s="77">
        <f t="shared" si="34"/>
        <v>0.69451797065930654</v>
      </c>
    </row>
    <row r="216" spans="3:19" ht="15" x14ac:dyDescent="0.25">
      <c r="C216" s="242"/>
      <c r="D216" s="243"/>
      <c r="E216" s="72" t="str">
        <f t="shared" si="31"/>
        <v>GR</v>
      </c>
      <c r="F216" s="74">
        <f>IF($C$4="National Currency",IF(OtherFin_DATA!E205=0,0,OtherFin_DATA!E205),IF($C$4="Current Exchange rate",IF(OtherFin_DATA!E205=0,0,OtherFin_DATA!E205/ECO!O22),IF($C$4="Constant Exchange rate",IF(OtherFin_DATA!E205=0,0,OtherFin_DATA!E205/ECO!O57))))</f>
        <v>5301</v>
      </c>
      <c r="G216" s="74">
        <f>IF($C$4="National Currency",IF(OtherFin_DATA!F205=0,0,OtherFin_DATA!F205),IF($C$4="Current Exchange rate",IF(OtherFin_DATA!F205=0,0,OtherFin_DATA!F205/ECO!P22),IF($C$4="Constant Exchange rate",IF(OtherFin_DATA!F205=0,0,OtherFin_DATA!F205/ECO!P57))))</f>
        <v>6174</v>
      </c>
      <c r="H216" s="74">
        <f>IF($C$4="National Currency",IF(OtherFin_DATA!G205=0,0,OtherFin_DATA!G205),IF($C$4="Current Exchange rate",IF(OtherFin_DATA!G205=0,0,OtherFin_DATA!G205/ECO!Q22),IF($C$4="Constant Exchange rate",IF(OtherFin_DATA!G205=0,0,OtherFin_DATA!G205/ECO!Q57))))</f>
        <v>7226</v>
      </c>
      <c r="I216" s="74">
        <f>IF($C$4="National Currency",IF(OtherFin_DATA!H205=0,0,OtherFin_DATA!H205),IF($C$4="Current Exchange rate",IF(OtherFin_DATA!H205=0,0,OtherFin_DATA!H205/ECO!R22),IF($C$4="Constant Exchange rate",IF(OtherFin_DATA!H205=0,0,OtherFin_DATA!H205/ECO!R57))))</f>
        <v>6915</v>
      </c>
      <c r="J216" s="74">
        <f>IF($C$4="National Currency",IF(OtherFin_DATA!I205=0,0,OtherFin_DATA!I205),IF($C$4="Current Exchange rate",IF(OtherFin_DATA!I205=0,0,OtherFin_DATA!I205/ECO!S22),IF($C$4="Constant Exchange rate",IF(OtherFin_DATA!I205=0,0,OtherFin_DATA!I205/ECO!S57))))</f>
        <v>7083</v>
      </c>
      <c r="K216" s="74">
        <f>IF($C$4="National Currency",IF(OtherFin_DATA!J205=0,0,OtherFin_DATA!J205),IF($C$4="Current Exchange rate",IF(OtherFin_DATA!J205=0,0,OtherFin_DATA!J205/ECO!T22),IF($C$4="Constant Exchange rate",IF(OtherFin_DATA!J205=0,0,OtherFin_DATA!J205/ECO!T57))))</f>
        <v>9240</v>
      </c>
      <c r="L216" s="74">
        <f>IF($C$4="National Currency",IF(OtherFin_DATA!K205=0,0,OtherFin_DATA!K205),IF($C$4="Current Exchange rate",IF(OtherFin_DATA!K205=0,0,OtherFin_DATA!K205/ECO!U22),IF($C$4="Constant Exchange rate",IF(OtherFin_DATA!K205=0,0,OtherFin_DATA!K205/ECO!U57))))</f>
        <v>8792</v>
      </c>
      <c r="M216" s="74">
        <f>IF($C$4="National Currency",IF(OtherFin_DATA!L205=0,0,OtherFin_DATA!L205),IF($C$4="Current Exchange rate",IF(OtherFin_DATA!L205=0,0,OtherFin_DATA!L205/ECO!V22),IF($C$4="Constant Exchange rate",IF(OtherFin_DATA!L205=0,0,OtherFin_DATA!L205/ECO!V57))))</f>
        <v>7980</v>
      </c>
      <c r="N216" s="74">
        <f>IF($C$4="National Currency",IF(OtherFin_DATA!M205=0,0,OtherFin_DATA!M205),IF($C$4="Current Exchange rate",IF(OtherFin_DATA!M205=0,0,OtherFin_DATA!M205/ECO!W22),IF($C$4="Constant Exchange rate",IF(OtherFin_DATA!M205=0,0,OtherFin_DATA!M205/ECO!W57))))</f>
        <v>7772</v>
      </c>
      <c r="O216" s="74">
        <f>IF($C$4="National Currency",IF(OtherFin_DATA!N205=0,0,OtherFin_DATA!N205),IF($C$4="Current Exchange rate",IF(OtherFin_DATA!N205=0,0,OtherFin_DATA!N205/ECO!X22),IF($C$4="Constant Exchange rate",IF(OtherFin_DATA!N205=0,0,OtherFin_DATA!N205/ECO!X57))))</f>
        <v>7074</v>
      </c>
      <c r="P216" s="210">
        <f>IF($C$4="National Currency",IF(OtherFin_DATA!O205=0,0,OtherFin_DATA!O205),IF($C$4="Current Exchange rate",IF(OtherFin_DATA!O205=0,0,OtherFin_DATA!O205/ECO!Y22),IF($C$4="Constant Exchange rate",IF(OtherFin_DATA!O205=0,0,OtherFin_DATA!O205/ECO!Y57))))</f>
        <v>0</v>
      </c>
      <c r="Q216" s="77">
        <f t="shared" si="32"/>
        <v>1.1214409310432375E-3</v>
      </c>
      <c r="R216" s="77">
        <f t="shared" si="33"/>
        <v>-8.9809572825527484E-2</v>
      </c>
      <c r="S216" s="77">
        <f t="shared" si="34"/>
        <v>0.3344651952461799</v>
      </c>
    </row>
    <row r="217" spans="3:19" ht="15" x14ac:dyDescent="0.25">
      <c r="C217" s="242"/>
      <c r="D217" s="243"/>
      <c r="E217" s="72" t="str">
        <f t="shared" si="31"/>
        <v>HR</v>
      </c>
      <c r="F217" s="74">
        <f>IF($C$4="National Currency",IF(OtherFin_DATA!E206=0,0,OtherFin_DATA!E206),IF($C$4="Current Exchange rate",IF(OtherFin_DATA!E206=0,0,OtherFin_DATA!E206/ECO!O23),IF($C$4="Constant Exchange rate",IF(OtherFin_DATA!E206=0,0,OtherFin_DATA!E206/ECO!O58))))</f>
        <v>0</v>
      </c>
      <c r="G217" s="74">
        <f>IF($C$4="National Currency",IF(OtherFin_DATA!F206=0,0,OtherFin_DATA!F206),IF($C$4="Current Exchange rate",IF(OtherFin_DATA!F206=0,0,OtherFin_DATA!F206/ECO!P23),IF($C$4="Constant Exchange rate",IF(OtherFin_DATA!F206=0,0,OtherFin_DATA!F206/ECO!P58))))</f>
        <v>0</v>
      </c>
      <c r="H217" s="74">
        <f>IF($C$4="National Currency",IF(OtherFin_DATA!G206=0,0,OtherFin_DATA!G206),IF($C$4="Current Exchange rate",IF(OtherFin_DATA!G206=0,0,OtherFin_DATA!G206/ECO!Q23),IF($C$4="Constant Exchange rate",IF(OtherFin_DATA!G206=0,0,OtherFin_DATA!G206/ECO!Q58))))</f>
        <v>0</v>
      </c>
      <c r="I217" s="74">
        <f>IF($C$4="National Currency",IF(OtherFin_DATA!H206=0,0,OtherFin_DATA!H206),IF($C$4="Current Exchange rate",IF(OtherFin_DATA!H206=0,0,OtherFin_DATA!H206/ECO!R23),IF($C$4="Constant Exchange rate",IF(OtherFin_DATA!H206=0,0,OtherFin_DATA!H206/ECO!R58))))</f>
        <v>0</v>
      </c>
      <c r="J217" s="74">
        <f>IF($C$4="National Currency",IF(OtherFin_DATA!I206=0,0,OtherFin_DATA!I206),IF($C$4="Current Exchange rate",IF(OtherFin_DATA!I206=0,0,OtherFin_DATA!I206/ECO!S23),IF($C$4="Constant Exchange rate",IF(OtherFin_DATA!I206=0,0,OtherFin_DATA!I206/ECO!S58))))</f>
        <v>1234.0036563071296</v>
      </c>
      <c r="K217" s="74">
        <f>IF($C$4="National Currency",IF(OtherFin_DATA!J206=0,0,OtherFin_DATA!J206),IF($C$4="Current Exchange rate",IF(OtherFin_DATA!J206=0,0,OtherFin_DATA!J206/ECO!T23),IF($C$4="Constant Exchange rate",IF(OtherFin_DATA!J206=0,0,OtherFin_DATA!J206/ECO!T58))))</f>
        <v>1407.1559153826063</v>
      </c>
      <c r="L217" s="74">
        <f>IF($C$4="National Currency",IF(OtherFin_DATA!K206=0,0,OtherFin_DATA!K206),IF($C$4="Current Exchange rate",IF(OtherFin_DATA!K206=0,0,OtherFin_DATA!K206/ECO!U23),IF($C$4="Constant Exchange rate",IF(OtherFin_DATA!K206=0,0,OtherFin_DATA!K206/ECO!U58))))</f>
        <v>1555.1057717419692</v>
      </c>
      <c r="M217" s="74">
        <f>IF($C$4="National Currency",IF(OtherFin_DATA!L206=0,0,OtherFin_DATA!L206),IF($C$4="Current Exchange rate",IF(OtherFin_DATA!L206=0,0,OtherFin_DATA!L206/ECO!V23),IF($C$4="Constant Exchange rate",IF(OtherFin_DATA!L206=0,0,OtherFin_DATA!L206/ECO!V58))))</f>
        <v>1680.4648733350743</v>
      </c>
      <c r="N217" s="74">
        <f>IF($C$4="National Currency",IF(OtherFin_DATA!M206=0,0,OtherFin_DATA!M206),IF($C$4="Current Exchange rate",IF(OtherFin_DATA!M206=0,0,OtherFin_DATA!M206/ECO!W23),IF($C$4="Constant Exchange rate",IF(OtherFin_DATA!M206=0,0,OtherFin_DATA!M206/ECO!W58))))</f>
        <v>1776.4429354922956</v>
      </c>
      <c r="O217" s="74">
        <f>IF($C$4="National Currency",IF(OtherFin_DATA!N206=0,0,OtherFin_DATA!N206),IF($C$4="Current Exchange rate",IF(OtherFin_DATA!N206=0,0,OtherFin_DATA!N206/ECO!X23),IF($C$4="Constant Exchange rate",IF(OtherFin_DATA!N206=0,0,OtherFin_DATA!N206/ECO!X58))))</f>
        <v>1887.4379733611909</v>
      </c>
      <c r="P217" s="210">
        <f>IF($C$4="National Currency",IF(OtherFin_DATA!O206=0,0,OtherFin_DATA!O206),IF($C$4="Current Exchange rate",IF(OtherFin_DATA!O206=0,0,OtherFin_DATA!O206/ECO!Y23),IF($C$4="Constant Exchange rate",IF(OtherFin_DATA!O206=0,0,OtherFin_DATA!O206/ECO!Y58))))</f>
        <v>0</v>
      </c>
      <c r="Q217" s="77">
        <f t="shared" si="32"/>
        <v>2.9921546481941405E-4</v>
      </c>
      <c r="R217" s="77">
        <f t="shared" si="33"/>
        <v>6.2481623052043522E-2</v>
      </c>
      <c r="S217" s="77" t="str">
        <f t="shared" si="34"/>
        <v>-</v>
      </c>
    </row>
    <row r="218" spans="3:19" ht="15" x14ac:dyDescent="0.25">
      <c r="C218" s="242"/>
      <c r="D218" s="243"/>
      <c r="E218" s="72" t="str">
        <f t="shared" si="31"/>
        <v>HU</v>
      </c>
      <c r="F218" s="74">
        <f>IF($C$4="National Currency",IF(OtherFin_DATA!E207=0,0,OtherFin_DATA!E207),IF($C$4="Current Exchange rate",IF(OtherFin_DATA!E207=0,0,OtherFin_DATA!E207/ECO!O24),IF($C$4="Constant Exchange rate",IF(OtherFin_DATA!E207=0,0,OtherFin_DATA!E207/ECO!O59))))</f>
        <v>2716.1817836090513</v>
      </c>
      <c r="G218" s="74">
        <f>IF($C$4="National Currency",IF(OtherFin_DATA!F207=0,0,OtherFin_DATA!F207),IF($C$4="Current Exchange rate",IF(OtherFin_DATA!F207=0,0,OtherFin_DATA!F207/ECO!P24),IF($C$4="Constant Exchange rate",IF(OtherFin_DATA!F207=0,0,OtherFin_DATA!F207/ECO!P59))))</f>
        <v>3251.3183748494635</v>
      </c>
      <c r="H218" s="74">
        <f>IF($C$4="National Currency",IF(OtherFin_DATA!G207=0,0,OtherFin_DATA!G207),IF($C$4="Current Exchange rate",IF(OtherFin_DATA!G207=0,0,OtherFin_DATA!G207/ECO!Q24),IF($C$4="Constant Exchange rate",IF(OtherFin_DATA!G207=0,0,OtherFin_DATA!G207/ECO!Q59))))</f>
        <v>4014.2037206059458</v>
      </c>
      <c r="I218" s="74">
        <f>IF($C$4="National Currency",IF(OtherFin_DATA!H207=0,0,OtherFin_DATA!H207),IF($C$4="Current Exchange rate",IF(OtherFin_DATA!H207=0,0,OtherFin_DATA!H207/ECO!R24),IF($C$4="Constant Exchange rate",IF(OtherFin_DATA!H207=0,0,OtherFin_DATA!H207/ECO!R59))))</f>
        <v>4705.7744469797808</v>
      </c>
      <c r="J218" s="74">
        <f>IF($C$4="National Currency",IF(OtherFin_DATA!I207=0,0,OtherFin_DATA!I207),IF($C$4="Current Exchange rate",IF(OtherFin_DATA!I207=0,0,OtherFin_DATA!I207/ECO!S24),IF($C$4="Constant Exchange rate",IF(OtherFin_DATA!I207=0,0,OtherFin_DATA!I207/ECO!S59))))</f>
        <v>4379.9154497052668</v>
      </c>
      <c r="K218" s="74">
        <f>IF($C$4="National Currency",IF(OtherFin_DATA!J207=0,0,OtherFin_DATA!J207),IF($C$4="Current Exchange rate",IF(OtherFin_DATA!J207=0,0,OtherFin_DATA!J207/ECO!T24),IF($C$4="Constant Exchange rate",IF(OtherFin_DATA!J207=0,0,OtherFin_DATA!J207/ECO!T59))))</f>
        <v>4964.302804715725</v>
      </c>
      <c r="L218" s="74">
        <f>IF($C$4="National Currency",IF(OtherFin_DATA!K207=0,0,OtherFin_DATA!K207),IF($C$4="Current Exchange rate",IF(OtherFin_DATA!K207=0,0,OtherFin_DATA!K207/ECO!U24),IF($C$4="Constant Exchange rate",IF(OtherFin_DATA!K207=0,0,OtherFin_DATA!K207/ECO!U59))))</f>
        <v>5291.6606103822005</v>
      </c>
      <c r="M218" s="74">
        <f>IF($C$4="National Currency",IF(OtherFin_DATA!L207=0,0,OtherFin_DATA!L207),IF($C$4="Current Exchange rate",IF(OtherFin_DATA!L207=0,0,OtherFin_DATA!L207/ECO!V24),IF($C$4="Constant Exchange rate",IF(OtherFin_DATA!L207=0,0,OtherFin_DATA!L207/ECO!V59))))</f>
        <v>5121.2725454775937</v>
      </c>
      <c r="N218" s="74">
        <f>IF($C$4="National Currency",IF(OtherFin_DATA!M207=0,0,OtherFin_DATA!M207),IF($C$4="Current Exchange rate",IF(OtherFin_DATA!M207=0,0,OtherFin_DATA!M207/ECO!W24),IF($C$4="Constant Exchange rate",IF(OtherFin_DATA!M207=0,0,OtherFin_DATA!M207/ECO!W59))))</f>
        <v>5125.672066932877</v>
      </c>
      <c r="O218" s="74">
        <f>IF($C$4="National Currency",IF(OtherFin_DATA!N207=0,0,OtherFin_DATA!N207),IF($C$4="Current Exchange rate",IF(OtherFin_DATA!N207=0,0,OtherFin_DATA!N207/ECO!X24),IF($C$4="Constant Exchange rate",IF(OtherFin_DATA!N207=0,0,OtherFin_DATA!N207/ECO!X59))))</f>
        <v>5218.1244057805661</v>
      </c>
      <c r="P218" s="210">
        <f>IF($C$4="National Currency",IF(OtherFin_DATA!O207=0,0,OtherFin_DATA!O207),IF($C$4="Current Exchange rate",IF(OtherFin_DATA!O207=0,0,OtherFin_DATA!O207/ECO!Y24),IF($C$4="Constant Exchange rate",IF(OtherFin_DATA!O207=0,0,OtherFin_DATA!O207/ECO!Y59))))</f>
        <v>0</v>
      </c>
      <c r="Q218" s="77">
        <f t="shared" si="32"/>
        <v>8.272290488999149E-4</v>
      </c>
      <c r="R218" s="77">
        <f t="shared" si="33"/>
        <v>1.8037115453430008E-2</v>
      </c>
      <c r="S218" s="77">
        <f t="shared" si="34"/>
        <v>0.92112488098905065</v>
      </c>
    </row>
    <row r="219" spans="3:19" ht="15" x14ac:dyDescent="0.25">
      <c r="C219" s="242"/>
      <c r="D219" s="243"/>
      <c r="E219" s="72" t="str">
        <f t="shared" si="31"/>
        <v>IE</v>
      </c>
      <c r="F219" s="74">
        <f>IF($C$4="National Currency",IF(OtherFin_DATA!E208=0,0,OtherFin_DATA!E208),IF($C$4="Current Exchange rate",IF(OtherFin_DATA!E208=0,0,OtherFin_DATA!E208/ECO!O25),IF($C$4="Constant Exchange rate",IF(OtherFin_DATA!E208=0,0,OtherFin_DATA!E208/ECO!O60))))</f>
        <v>0</v>
      </c>
      <c r="G219" s="74">
        <f>IF($C$4="National Currency",IF(OtherFin_DATA!F208=0,0,OtherFin_DATA!F208),IF($C$4="Current Exchange rate",IF(OtherFin_DATA!F208=0,0,OtherFin_DATA!F208/ECO!P25),IF($C$4="Constant Exchange rate",IF(OtherFin_DATA!F208=0,0,OtherFin_DATA!F208/ECO!P60))))</f>
        <v>0</v>
      </c>
      <c r="H219" s="74">
        <f>IF($C$4="National Currency",IF(OtherFin_DATA!G208=0,0,OtherFin_DATA!G208),IF($C$4="Current Exchange rate",IF(OtherFin_DATA!G208=0,0,OtherFin_DATA!G208/ECO!Q25),IF($C$4="Constant Exchange rate",IF(OtherFin_DATA!G208=0,0,OtherFin_DATA!G208/ECO!Q60))))</f>
        <v>0</v>
      </c>
      <c r="I219" s="74">
        <f>IF($C$4="National Currency",IF(OtherFin_DATA!H208=0,0,OtherFin_DATA!H208),IF($C$4="Current Exchange rate",IF(OtherFin_DATA!H208=0,0,OtherFin_DATA!H208/ECO!R25),IF($C$4="Constant Exchange rate",IF(OtherFin_DATA!H208=0,0,OtherFin_DATA!H208/ECO!R60))))</f>
        <v>0</v>
      </c>
      <c r="J219" s="74">
        <f>IF($C$4="National Currency",IF(OtherFin_DATA!I208=0,0,OtherFin_DATA!I208),IF($C$4="Current Exchange rate",IF(OtherFin_DATA!I208=0,0,OtherFin_DATA!I208/ECO!S25),IF($C$4="Constant Exchange rate",IF(OtherFin_DATA!I208=0,0,OtherFin_DATA!I208/ECO!S60))))</f>
        <v>0</v>
      </c>
      <c r="K219" s="74">
        <f>IF($C$4="National Currency",IF(OtherFin_DATA!J208=0,0,OtherFin_DATA!J208),IF($C$4="Current Exchange rate",IF(OtherFin_DATA!J208=0,0,OtherFin_DATA!J208/ECO!T25),IF($C$4="Constant Exchange rate",IF(OtherFin_DATA!J208=0,0,OtherFin_DATA!J208/ECO!T60))))</f>
        <v>0</v>
      </c>
      <c r="L219" s="74">
        <f>IF($C$4="National Currency",IF(OtherFin_DATA!K208=0,0,OtherFin_DATA!K208),IF($C$4="Current Exchange rate",IF(OtherFin_DATA!K208=0,0,OtherFin_DATA!K208/ECO!U25),IF($C$4="Constant Exchange rate",IF(OtherFin_DATA!K208=0,0,OtherFin_DATA!K208/ECO!U60))))</f>
        <v>0</v>
      </c>
      <c r="M219" s="74">
        <f>IF($C$4="National Currency",IF(OtherFin_DATA!L208=0,0,OtherFin_DATA!L208),IF($C$4="Current Exchange rate",IF(OtherFin_DATA!L208=0,0,OtherFin_DATA!L208/ECO!V25),IF($C$4="Constant Exchange rate",IF(OtherFin_DATA!L208=0,0,OtherFin_DATA!L208/ECO!V60))))</f>
        <v>0</v>
      </c>
      <c r="N219" s="74">
        <f>IF($C$4="National Currency",IF(OtherFin_DATA!M208=0,0,OtherFin_DATA!M208),IF($C$4="Current Exchange rate",IF(OtherFin_DATA!M208=0,0,OtherFin_DATA!M208/ECO!W25),IF($C$4="Constant Exchange rate",IF(OtherFin_DATA!M208=0,0,OtherFin_DATA!M208/ECO!W60))))</f>
        <v>0</v>
      </c>
      <c r="O219" s="74">
        <f>IF($C$4="National Currency",IF(OtherFin_DATA!N208=0,0,OtherFin_DATA!N208),IF($C$4="Current Exchange rate",IF(OtherFin_DATA!N208=0,0,OtherFin_DATA!N208/ECO!X25),IF($C$4="Constant Exchange rate",IF(OtherFin_DATA!N208=0,0,OtherFin_DATA!N208/ECO!X60))))</f>
        <v>0</v>
      </c>
      <c r="P219" s="210">
        <f>IF($C$4="National Currency",IF(OtherFin_DATA!O208=0,0,OtherFin_DATA!O208),IF($C$4="Current Exchange rate",IF(OtherFin_DATA!O208=0,0,OtherFin_DATA!O208/ECO!Y25),IF($C$4="Constant Exchange rate",IF(OtherFin_DATA!O208=0,0,OtherFin_DATA!O208/ECO!Y60))))</f>
        <v>0</v>
      </c>
      <c r="Q219" s="77">
        <f t="shared" si="32"/>
        <v>0</v>
      </c>
      <c r="R219" s="77" t="str">
        <f t="shared" si="33"/>
        <v>-</v>
      </c>
      <c r="S219" s="77" t="str">
        <f t="shared" si="34"/>
        <v>-</v>
      </c>
    </row>
    <row r="220" spans="3:19" ht="15" x14ac:dyDescent="0.25">
      <c r="C220" s="242"/>
      <c r="D220" s="243"/>
      <c r="E220" s="72" t="str">
        <f t="shared" si="31"/>
        <v>IS</v>
      </c>
      <c r="F220" s="74">
        <f>IF($C$4="National Currency",IF(OtherFin_DATA!E209=0,0,OtherFin_DATA!E209),IF($C$4="Current Exchange rate",IF(OtherFin_DATA!E209=0,0,OtherFin_DATA!E209/ECO!O26),IF($C$4="Constant Exchange rate",IF(OtherFin_DATA!E209=0,0,OtherFin_DATA!E209/ECO!O61))))</f>
        <v>0</v>
      </c>
      <c r="G220" s="74">
        <f>IF($C$4="National Currency",IF(OtherFin_DATA!F209=0,0,OtherFin_DATA!F209),IF($C$4="Current Exchange rate",IF(OtherFin_DATA!F209=0,0,OtherFin_DATA!F209/ECO!P26),IF($C$4="Constant Exchange rate",IF(OtherFin_DATA!F209=0,0,OtherFin_DATA!F209/ECO!P61))))</f>
        <v>0</v>
      </c>
      <c r="H220" s="74">
        <f>IF($C$4="National Currency",IF(OtherFin_DATA!G209=0,0,OtherFin_DATA!G209),IF($C$4="Current Exchange rate",IF(OtherFin_DATA!G209=0,0,OtherFin_DATA!G209/ECO!Q26),IF($C$4="Constant Exchange rate",IF(OtherFin_DATA!G209=0,0,OtherFin_DATA!G209/ECO!Q61))))</f>
        <v>0</v>
      </c>
      <c r="I220" s="74">
        <f>IF($C$4="National Currency",IF(OtherFin_DATA!H209=0,0,OtherFin_DATA!H209),IF($C$4="Current Exchange rate",IF(OtherFin_DATA!H209=0,0,OtherFin_DATA!H209/ECO!R26),IF($C$4="Constant Exchange rate",IF(OtherFin_DATA!H209=0,0,OtherFin_DATA!H209/ECO!R61))))</f>
        <v>16.491433021806852</v>
      </c>
      <c r="J220" s="74">
        <f>IF($C$4="National Currency",IF(OtherFin_DATA!I209=0,0,OtherFin_DATA!I209),IF($C$4="Current Exchange rate",IF(OtherFin_DATA!I209=0,0,OtherFin_DATA!I209/ECO!S26),IF($C$4="Constant Exchange rate",IF(OtherFin_DATA!I209=0,0,OtherFin_DATA!I209/ECO!S61))))</f>
        <v>17.490913811007267</v>
      </c>
      <c r="K220" s="74">
        <f>IF($C$4="National Currency",IF(OtherFin_DATA!J209=0,0,OtherFin_DATA!J209),IF($C$4="Current Exchange rate",IF(OtherFin_DATA!J209=0,0,OtherFin_DATA!J209/ECO!T26),IF($C$4="Constant Exchange rate",IF(OtherFin_DATA!J209=0,0,OtherFin_DATA!J209/ECO!T61))))</f>
        <v>19.184839044652126</v>
      </c>
      <c r="L220" s="74">
        <f>IF($C$4="National Currency",IF(OtherFin_DATA!K209=0,0,OtherFin_DATA!K209),IF($C$4="Current Exchange rate",IF(OtherFin_DATA!K209=0,0,OtherFin_DATA!K209/ECO!U26),IF($C$4="Constant Exchange rate",IF(OtherFin_DATA!K209=0,0,OtherFin_DATA!K209/ECO!U61))))</f>
        <v>21.904205607476634</v>
      </c>
      <c r="M220" s="74">
        <f>IF($C$4="National Currency",IF(OtherFin_DATA!L209=0,0,OtherFin_DATA!L209),IF($C$4="Current Exchange rate",IF(OtherFin_DATA!L209=0,0,OtherFin_DATA!L209/ECO!V26),IF($C$4="Constant Exchange rate",IF(OtherFin_DATA!L209=0,0,OtherFin_DATA!L209/ECO!V61))))</f>
        <v>23.669522326064381</v>
      </c>
      <c r="N220" s="74">
        <f>IF($C$4="National Currency",IF(OtherFin_DATA!M209=0,0,OtherFin_DATA!M209),IF($C$4="Current Exchange rate",IF(OtherFin_DATA!M209=0,0,OtherFin_DATA!M209/ECO!W26),IF($C$4="Constant Exchange rate",IF(OtherFin_DATA!M209=0,0,OtherFin_DATA!M209/ECO!W61))))</f>
        <v>23.669522326064381</v>
      </c>
      <c r="O220" s="74">
        <f>IF($C$4="National Currency",IF(OtherFin_DATA!N209=0,0,OtherFin_DATA!N209),IF($C$4="Current Exchange rate",IF(OtherFin_DATA!N209=0,0,OtherFin_DATA!N209/ECO!X26),IF($C$4="Constant Exchange rate",IF(OtherFin_DATA!N209=0,0,OtherFin_DATA!N209/ECO!X61))))</f>
        <v>25.467413164471658</v>
      </c>
      <c r="P220" s="210">
        <f>IF($C$4="National Currency",IF(OtherFin_DATA!O209=0,0,OtherFin_DATA!O209),IF($C$4="Current Exchange rate",IF(OtherFin_DATA!O209=0,0,OtherFin_DATA!O209/ECO!Y26),IF($C$4="Constant Exchange rate",IF(OtherFin_DATA!O209=0,0,OtherFin_DATA!O209/ECO!Y61))))</f>
        <v>0</v>
      </c>
      <c r="Q220" s="77">
        <f t="shared" si="32"/>
        <v>4.0373479686779616E-6</v>
      </c>
      <c r="R220" s="77">
        <f t="shared" si="33"/>
        <v>7.5958053299093331E-2</v>
      </c>
      <c r="S220" s="77" t="str">
        <f t="shared" si="34"/>
        <v>-</v>
      </c>
    </row>
    <row r="221" spans="3:19" ht="15" x14ac:dyDescent="0.25">
      <c r="C221" s="242"/>
      <c r="D221" s="243"/>
      <c r="E221" s="72" t="str">
        <f t="shared" si="31"/>
        <v>IT</v>
      </c>
      <c r="F221" s="74">
        <f>IF($C$4="National Currency",IF(OtherFin_DATA!E210=0,0,OtherFin_DATA!E210),IF($C$4="Current Exchange rate",IF(OtherFin_DATA!E210=0,0,OtherFin_DATA!E210/ECO!O27),IF($C$4="Constant Exchange rate",IF(OtherFin_DATA!E210=0,0,OtherFin_DATA!E210/ECO!O62))))</f>
        <v>305511.609</v>
      </c>
      <c r="G221" s="74">
        <f>IF($C$4="National Currency",IF(OtherFin_DATA!F210=0,0,OtherFin_DATA!F210),IF($C$4="Current Exchange rate",IF(OtherFin_DATA!F210=0,0,OtherFin_DATA!F210/ECO!P27),IF($C$4="Constant Exchange rate",IF(OtherFin_DATA!F210=0,0,OtherFin_DATA!F210/ECO!P62))))</f>
        <v>352302.57500000001</v>
      </c>
      <c r="H221" s="74">
        <f>IF($C$4="National Currency",IF(OtherFin_DATA!G210=0,0,OtherFin_DATA!G210),IF($C$4="Current Exchange rate",IF(OtherFin_DATA!G210=0,0,OtherFin_DATA!G210/ECO!Q27),IF($C$4="Constant Exchange rate",IF(OtherFin_DATA!G210=0,0,OtherFin_DATA!G210/ECO!Q62))))</f>
        <v>370141.01699999999</v>
      </c>
      <c r="I221" s="74">
        <f>IF($C$4="National Currency",IF(OtherFin_DATA!H210=0,0,OtherFin_DATA!H210),IF($C$4="Current Exchange rate",IF(OtherFin_DATA!H210=0,0,OtherFin_DATA!H210/ECO!R27),IF($C$4="Constant Exchange rate",IF(OtherFin_DATA!H210=0,0,OtherFin_DATA!H210/ECO!R62))))</f>
        <v>360164.43599999999</v>
      </c>
      <c r="J221" s="74">
        <f>IF($C$4="National Currency",IF(OtherFin_DATA!I210=0,0,OtherFin_DATA!I210),IF($C$4="Current Exchange rate",IF(OtherFin_DATA!I210=0,0,OtherFin_DATA!I210/ECO!S27),IF($C$4="Constant Exchange rate",IF(OtherFin_DATA!I210=0,0,OtherFin_DATA!I210/ECO!S62))))</f>
        <v>337528.04800000001</v>
      </c>
      <c r="K221" s="74">
        <f>IF($C$4="National Currency",IF(OtherFin_DATA!J210=0,0,OtherFin_DATA!J210),IF($C$4="Current Exchange rate",IF(OtherFin_DATA!J210=0,0,OtherFin_DATA!J210/ECO!T27),IF($C$4="Constant Exchange rate",IF(OtherFin_DATA!J210=0,0,OtherFin_DATA!J210/ECO!T62))))</f>
        <v>378861</v>
      </c>
      <c r="L221" s="74">
        <f>IF($C$4="National Currency",IF(OtherFin_DATA!K210=0,0,OtherFin_DATA!K210),IF($C$4="Current Exchange rate",IF(OtherFin_DATA!K210=0,0,OtherFin_DATA!K210/ECO!U27),IF($C$4="Constant Exchange rate",IF(OtherFin_DATA!K210=0,0,OtherFin_DATA!K210/ECO!U62))))</f>
        <v>411074</v>
      </c>
      <c r="M221" s="74">
        <f>IF($C$4="National Currency",IF(OtherFin_DATA!L210=0,0,OtherFin_DATA!L210),IF($C$4="Current Exchange rate",IF(OtherFin_DATA!L210=0,0,OtherFin_DATA!L210/ECO!V27),IF($C$4="Constant Exchange rate",IF(OtherFin_DATA!L210=0,0,OtherFin_DATA!L210/ECO!V62))))</f>
        <v>413599</v>
      </c>
      <c r="N221" s="74">
        <f>IF($C$4="National Currency",IF(OtherFin_DATA!M210=0,0,OtherFin_DATA!M210),IF($C$4="Current Exchange rate",IF(OtherFin_DATA!M210=0,0,OtherFin_DATA!M210/ECO!W27),IF($C$4="Constant Exchange rate",IF(OtherFin_DATA!M210=0,0,OtherFin_DATA!M210/ECO!W62))))</f>
        <v>423428</v>
      </c>
      <c r="O221" s="74">
        <f>IF($C$4="National Currency",IF(OtherFin_DATA!N210=0,0,OtherFin_DATA!N210),IF($C$4="Current Exchange rate",IF(OtherFin_DATA!N210=0,0,OtherFin_DATA!N210/ECO!X27),IF($C$4="Constant Exchange rate",IF(OtherFin_DATA!N210=0,0,OtherFin_DATA!N210/ECO!X62))))</f>
        <v>453088</v>
      </c>
      <c r="P221" s="210">
        <f>IF($C$4="National Currency",IF(OtherFin_DATA!O210=0,0,OtherFin_DATA!O210),IF($C$4="Current Exchange rate",IF(OtherFin_DATA!O210=0,0,OtherFin_DATA!O210/ECO!Y27),IF($C$4="Constant Exchange rate",IF(OtherFin_DATA!O210=0,0,OtherFin_DATA!O210/ECO!Y62))))</f>
        <v>514941</v>
      </c>
      <c r="Q221" s="77">
        <f t="shared" si="32"/>
        <v>7.18280221323888E-2</v>
      </c>
      <c r="R221" s="77">
        <f t="shared" si="33"/>
        <v>7.004732799909319E-2</v>
      </c>
      <c r="S221" s="77">
        <f t="shared" si="34"/>
        <v>0.48304675387965368</v>
      </c>
    </row>
    <row r="222" spans="3:19" ht="15" x14ac:dyDescent="0.25">
      <c r="C222" s="242"/>
      <c r="D222" s="243"/>
      <c r="E222" s="72" t="str">
        <f t="shared" si="31"/>
        <v>LI</v>
      </c>
      <c r="F222" s="74">
        <f>IF($C$4="National Currency",IF(OtherFin_DATA!E211=0,0,OtherFin_DATA!E211),IF($C$4="Current Exchange rate",IF(OtherFin_DATA!E211=0,0,OtherFin_DATA!E211/ECO!O28),IF($C$4="Constant Exchange rate",IF(OtherFin_DATA!E211=0,0,OtherFin_DATA!E211/ECO!O63))))</f>
        <v>0</v>
      </c>
      <c r="G222" s="74">
        <f>IF($C$4="National Currency",IF(OtherFin_DATA!F211=0,0,OtherFin_DATA!F211),IF($C$4="Current Exchange rate",IF(OtherFin_DATA!F211=0,0,OtherFin_DATA!F211/ECO!P28),IF($C$4="Constant Exchange rate",IF(OtherFin_DATA!F211=0,0,OtherFin_DATA!F211/ECO!P63))))</f>
        <v>0</v>
      </c>
      <c r="H222" s="74">
        <f>IF($C$4="National Currency",IF(OtherFin_DATA!G211=0,0,OtherFin_DATA!G211),IF($C$4="Current Exchange rate",IF(OtherFin_DATA!G211=0,0,OtherFin_DATA!G211/ECO!Q28),IF($C$4="Constant Exchange rate",IF(OtherFin_DATA!G211=0,0,OtherFin_DATA!G211/ECO!Q63))))</f>
        <v>0</v>
      </c>
      <c r="I222" s="74">
        <f>IF($C$4="National Currency",IF(OtherFin_DATA!H211=0,0,OtherFin_DATA!H211),IF($C$4="Current Exchange rate",IF(OtherFin_DATA!H211=0,0,OtherFin_DATA!H211/ECO!R28),IF($C$4="Constant Exchange rate",IF(OtherFin_DATA!H211=0,0,OtherFin_DATA!H211/ECO!R63))))</f>
        <v>0</v>
      </c>
      <c r="J222" s="74">
        <f>IF($C$4="National Currency",IF(OtherFin_DATA!I211=0,0,OtherFin_DATA!I211),IF($C$4="Current Exchange rate",IF(OtherFin_DATA!I211=0,0,OtherFin_DATA!I211/ECO!S28),IF($C$4="Constant Exchange rate",IF(OtherFin_DATA!I211=0,0,OtherFin_DATA!I211/ECO!S63))))</f>
        <v>0</v>
      </c>
      <c r="K222" s="74">
        <f>IF($C$4="National Currency",IF(OtherFin_DATA!J211=0,0,OtherFin_DATA!J211),IF($C$4="Current Exchange rate",IF(OtherFin_DATA!J211=0,0,OtherFin_DATA!J211/ECO!T28),IF($C$4="Constant Exchange rate",IF(OtherFin_DATA!J211=0,0,OtherFin_DATA!J211/ECO!T63))))</f>
        <v>0</v>
      </c>
      <c r="L222" s="74">
        <f>IF($C$4="National Currency",IF(OtherFin_DATA!K211=0,0,OtherFin_DATA!K211),IF($C$4="Current Exchange rate",IF(OtherFin_DATA!K211=0,0,OtherFin_DATA!K211/ECO!U28),IF($C$4="Constant Exchange rate",IF(OtherFin_DATA!K211=0,0,OtherFin_DATA!K211/ECO!U63))))</f>
        <v>0</v>
      </c>
      <c r="M222" s="74">
        <f>IF($C$4="National Currency",IF(OtherFin_DATA!L211=0,0,OtherFin_DATA!L211),IF($C$4="Current Exchange rate",IF(OtherFin_DATA!L211=0,0,OtherFin_DATA!L211/ECO!V28),IF($C$4="Constant Exchange rate",IF(OtherFin_DATA!L211=0,0,OtherFin_DATA!L211/ECO!V63))))</f>
        <v>0</v>
      </c>
      <c r="N222" s="74">
        <f>IF($C$4="National Currency",IF(OtherFin_DATA!M211=0,0,OtherFin_DATA!M211),IF($C$4="Current Exchange rate",IF(OtherFin_DATA!M211=0,0,OtherFin_DATA!M211/ECO!W28),IF($C$4="Constant Exchange rate",IF(OtherFin_DATA!M211=0,0,OtherFin_DATA!M211/ECO!W63))))</f>
        <v>0</v>
      </c>
      <c r="O222" s="74">
        <f>IF($C$4="National Currency",IF(OtherFin_DATA!N211=0,0,OtherFin_DATA!N211),IF($C$4="Current Exchange rate",IF(OtherFin_DATA!N211=0,0,OtherFin_DATA!N211/ECO!X28),IF($C$4="Constant Exchange rate",IF(OtherFin_DATA!N211=0,0,OtherFin_DATA!N211/ECO!X63))))</f>
        <v>0</v>
      </c>
      <c r="P222" s="210">
        <f>IF($C$4="National Currency",IF(OtherFin_DATA!O211=0,0,OtherFin_DATA!O211),IF($C$4="Current Exchange rate",IF(OtherFin_DATA!O211=0,0,OtherFin_DATA!O211/ECO!Y28),IF($C$4="Constant Exchange rate",IF(OtherFin_DATA!O211=0,0,OtherFin_DATA!O211/ECO!Y63))))</f>
        <v>0</v>
      </c>
      <c r="Q222" s="77">
        <f t="shared" si="32"/>
        <v>0</v>
      </c>
      <c r="R222" s="77" t="str">
        <f t="shared" si="33"/>
        <v>-</v>
      </c>
      <c r="S222" s="77" t="str">
        <f t="shared" si="34"/>
        <v>-</v>
      </c>
    </row>
    <row r="223" spans="3:19" ht="15" x14ac:dyDescent="0.25">
      <c r="C223" s="242"/>
      <c r="D223" s="243"/>
      <c r="E223" s="72" t="str">
        <f t="shared" si="31"/>
        <v>LU</v>
      </c>
      <c r="F223" s="74">
        <f>IF($C$4="National Currency",IF(OtherFin_DATA!E212=0,0,OtherFin_DATA!E212),IF($C$4="Current Exchange rate",IF(OtherFin_DATA!E212=0,0,OtherFin_DATA!E212/ECO!O29),IF($C$4="Constant Exchange rate",IF(OtherFin_DATA!E212=0,0,OtherFin_DATA!E212/ECO!O64))))</f>
        <v>0</v>
      </c>
      <c r="G223" s="74">
        <f>IF($C$4="National Currency",IF(OtherFin_DATA!F212=0,0,OtherFin_DATA!F212),IF($C$4="Current Exchange rate",IF(OtherFin_DATA!F212=0,0,OtherFin_DATA!F212/ECO!P29),IF($C$4="Constant Exchange rate",IF(OtherFin_DATA!F212=0,0,OtherFin_DATA!F212/ECO!P64))))</f>
        <v>0</v>
      </c>
      <c r="H223" s="74">
        <f>IF($C$4="National Currency",IF(OtherFin_DATA!G212=0,0,OtherFin_DATA!G212),IF($C$4="Current Exchange rate",IF(OtherFin_DATA!G212=0,0,OtherFin_DATA!G212/ECO!Q29),IF($C$4="Constant Exchange rate",IF(OtherFin_DATA!G212=0,0,OtherFin_DATA!G212/ECO!Q64))))</f>
        <v>0</v>
      </c>
      <c r="I223" s="74">
        <f>IF($C$4="National Currency",IF(OtherFin_DATA!H212=0,0,OtherFin_DATA!H212),IF($C$4="Current Exchange rate",IF(OtherFin_DATA!H212=0,0,OtherFin_DATA!H212/ECO!R29),IF($C$4="Constant Exchange rate",IF(OtherFin_DATA!H212=0,0,OtherFin_DATA!H212/ECO!R64))))</f>
        <v>0</v>
      </c>
      <c r="J223" s="74">
        <f>IF($C$4="National Currency",IF(OtherFin_DATA!I212=0,0,OtherFin_DATA!I212),IF($C$4="Current Exchange rate",IF(OtherFin_DATA!I212=0,0,OtherFin_DATA!I212/ECO!S29),IF($C$4="Constant Exchange rate",IF(OtherFin_DATA!I212=0,0,OtherFin_DATA!I212/ECO!S64))))</f>
        <v>0</v>
      </c>
      <c r="K223" s="74">
        <f>IF($C$4="National Currency",IF(OtherFin_DATA!J212=0,0,OtherFin_DATA!J212),IF($C$4="Current Exchange rate",IF(OtherFin_DATA!J212=0,0,OtherFin_DATA!J212/ECO!T29),IF($C$4="Constant Exchange rate",IF(OtherFin_DATA!J212=0,0,OtherFin_DATA!J212/ECO!T64))))</f>
        <v>0</v>
      </c>
      <c r="L223" s="74">
        <f>IF($C$4="National Currency",IF(OtherFin_DATA!K212=0,0,OtherFin_DATA!K212),IF($C$4="Current Exchange rate",IF(OtherFin_DATA!K212=0,0,OtherFin_DATA!K212/ECO!U29),IF($C$4="Constant Exchange rate",IF(OtherFin_DATA!K212=0,0,OtherFin_DATA!K212/ECO!U64))))</f>
        <v>0</v>
      </c>
      <c r="M223" s="74">
        <f>IF($C$4="National Currency",IF(OtherFin_DATA!L212=0,0,OtherFin_DATA!L212),IF($C$4="Current Exchange rate",IF(OtherFin_DATA!L212=0,0,OtherFin_DATA!L212/ECO!V29),IF($C$4="Constant Exchange rate",IF(OtherFin_DATA!L212=0,0,OtherFin_DATA!L212/ECO!V64))))</f>
        <v>0</v>
      </c>
      <c r="N223" s="74">
        <f>IF($C$4="National Currency",IF(OtherFin_DATA!M212=0,0,OtherFin_DATA!M212),IF($C$4="Current Exchange rate",IF(OtherFin_DATA!M212=0,0,OtherFin_DATA!M212/ECO!W29),IF($C$4="Constant Exchange rate",IF(OtherFin_DATA!M212=0,0,OtherFin_DATA!M212/ECO!W64))))</f>
        <v>0</v>
      </c>
      <c r="O223" s="74">
        <f>IF($C$4="National Currency",IF(OtherFin_DATA!N212=0,0,OtherFin_DATA!N212),IF($C$4="Current Exchange rate",IF(OtherFin_DATA!N212=0,0,OtherFin_DATA!N212/ECO!X29),IF($C$4="Constant Exchange rate",IF(OtherFin_DATA!N212=0,0,OtherFin_DATA!N212/ECO!X64))))</f>
        <v>0</v>
      </c>
      <c r="P223" s="210">
        <f>IF($C$4="National Currency",IF(OtherFin_DATA!O212=0,0,OtherFin_DATA!O212),IF($C$4="Current Exchange rate",IF(OtherFin_DATA!O212=0,0,OtherFin_DATA!O212/ECO!Y29),IF($C$4="Constant Exchange rate",IF(OtherFin_DATA!O212=0,0,OtherFin_DATA!O212/ECO!Y64))))</f>
        <v>0</v>
      </c>
      <c r="Q223" s="77">
        <f t="shared" si="32"/>
        <v>0</v>
      </c>
      <c r="R223" s="77" t="str">
        <f t="shared" si="33"/>
        <v>-</v>
      </c>
      <c r="S223" s="77" t="str">
        <f t="shared" si="34"/>
        <v>-</v>
      </c>
    </row>
    <row r="224" spans="3:19" ht="15" x14ac:dyDescent="0.25">
      <c r="C224" s="242"/>
      <c r="D224" s="243"/>
      <c r="E224" s="72" t="str">
        <f t="shared" si="31"/>
        <v>LV</v>
      </c>
      <c r="F224" s="74">
        <f>IF($C$4="National Currency",IF(OtherFin_DATA!E213=0,0,OtherFin_DATA!E213),IF($C$4="Current Exchange rate",IF(OtherFin_DATA!E213=0,0,OtherFin_DATA!E213/ECO!O30),IF($C$4="Constant Exchange rate",IF(OtherFin_DATA!E213=0,0,OtherFin_DATA!E213/ECO!O65))))</f>
        <v>23.477518497438815</v>
      </c>
      <c r="G224" s="74">
        <f>IF($C$4="National Currency",IF(OtherFin_DATA!F213=0,0,OtherFin_DATA!F213),IF($C$4="Current Exchange rate",IF(OtherFin_DATA!F213=0,0,OtherFin_DATA!F213/ECO!P30),IF($C$4="Constant Exchange rate",IF(OtherFin_DATA!F213=0,0,OtherFin_DATA!F213/ECO!P65))))</f>
        <v>33.437677859988618</v>
      </c>
      <c r="H224" s="74">
        <f>IF($C$4="National Currency",IF(OtherFin_DATA!G213=0,0,OtherFin_DATA!G213),IF($C$4="Current Exchange rate",IF(OtherFin_DATA!G213=0,0,OtherFin_DATA!G213/ECO!Q30),IF($C$4="Constant Exchange rate",IF(OtherFin_DATA!G213=0,0,OtherFin_DATA!G213/ECO!Q65))))</f>
        <v>43.454752418895843</v>
      </c>
      <c r="I224" s="74">
        <f>IF($C$4="National Currency",IF(OtherFin_DATA!H213=0,0,OtherFin_DATA!H213),IF($C$4="Current Exchange rate",IF(OtherFin_DATA!H213=0,0,OtherFin_DATA!H213/ECO!R30),IF($C$4="Constant Exchange rate",IF(OtherFin_DATA!H213=0,0,OtherFin_DATA!H213/ECO!R65))))</f>
        <v>48.804780876494021</v>
      </c>
      <c r="J224" s="74">
        <f>IF($C$4="National Currency",IF(OtherFin_DATA!I213=0,0,OtherFin_DATA!I213),IF($C$4="Current Exchange rate",IF(OtherFin_DATA!I213=0,0,OtherFin_DATA!I213/ECO!S30),IF($C$4="Constant Exchange rate",IF(OtherFin_DATA!I213=0,0,OtherFin_DATA!I213/ECO!S65))))</f>
        <v>66.306203756402965</v>
      </c>
      <c r="K224" s="74">
        <f>IF($C$4="National Currency",IF(OtherFin_DATA!J213=0,0,OtherFin_DATA!J213),IF($C$4="Current Exchange rate",IF(OtherFin_DATA!J213=0,0,OtherFin_DATA!J213/ECO!T30),IF($C$4="Constant Exchange rate",IF(OtherFin_DATA!J213=0,0,OtherFin_DATA!J213/ECO!T65))))</f>
        <v>74.644280022766083</v>
      </c>
      <c r="L224" s="74">
        <f>IF($C$4="National Currency",IF(OtherFin_DATA!K213=0,0,OtherFin_DATA!K213),IF($C$4="Current Exchange rate",IF(OtherFin_DATA!K213=0,0,OtherFin_DATA!K213/ECO!U30),IF($C$4="Constant Exchange rate",IF(OtherFin_DATA!K213=0,0,OtherFin_DATA!K213/ECO!U65))))</f>
        <v>89.058053500284586</v>
      </c>
      <c r="M224" s="74">
        <f>IF($C$4="National Currency",IF(OtherFin_DATA!L213=0,0,OtherFin_DATA!L213),IF($C$4="Current Exchange rate",IF(OtherFin_DATA!L213=0,0,OtherFin_DATA!L213/ECO!V30),IF($C$4="Constant Exchange rate",IF(OtherFin_DATA!L213=0,0,OtherFin_DATA!L213/ECO!V65))))</f>
        <v>74.146272054638587</v>
      </c>
      <c r="N224" s="74">
        <f>IF($C$4="National Currency",IF(OtherFin_DATA!M213=0,0,OtherFin_DATA!M213),IF($C$4="Current Exchange rate",IF(OtherFin_DATA!M213=0,0,OtherFin_DATA!M213/ECO!W30),IF($C$4="Constant Exchange rate",IF(OtherFin_DATA!M213=0,0,OtherFin_DATA!M213/ECO!W65))))</f>
        <v>86.212293682413218</v>
      </c>
      <c r="O224" s="74">
        <f>IF($C$4="National Currency",IF(OtherFin_DATA!N213=0,0,OtherFin_DATA!N213),IF($C$4="Current Exchange rate",IF(OtherFin_DATA!N213=0,0,OtherFin_DATA!N213/ECO!X30),IF($C$4="Constant Exchange rate",IF(OtherFin_DATA!N213=0,0,OtherFin_DATA!N213/ECO!X65))))</f>
        <v>92.544109277177014</v>
      </c>
      <c r="P224" s="210">
        <f>IF($C$4="National Currency",IF(OtherFin_DATA!O213=0,0,OtherFin_DATA!O213),IF($C$4="Current Exchange rate",IF(OtherFin_DATA!O213=0,0,OtherFin_DATA!O213/ECO!Y30),IF($C$4="Constant Exchange rate",IF(OtherFin_DATA!O213=0,0,OtherFin_DATA!O213/ECO!Y65))))</f>
        <v>0</v>
      </c>
      <c r="Q224" s="77">
        <f t="shared" si="32"/>
        <v>1.4671013863495124E-5</v>
      </c>
      <c r="R224" s="77">
        <f t="shared" si="33"/>
        <v>7.3444462782637387E-2</v>
      </c>
      <c r="S224" s="77">
        <f t="shared" si="34"/>
        <v>2.9418181818181823</v>
      </c>
    </row>
    <row r="225" spans="3:19" ht="15" x14ac:dyDescent="0.25">
      <c r="C225" s="242"/>
      <c r="D225" s="243"/>
      <c r="E225" s="72" t="str">
        <f t="shared" si="31"/>
        <v>MT</v>
      </c>
      <c r="F225" s="74">
        <f>IF($C$4="National Currency",IF(OtherFin_DATA!E214=0,0,OtherFin_DATA!E214),IF($C$4="Current Exchange rate",IF(OtherFin_DATA!E214=0,0,OtherFin_DATA!E214/ECO!O31),IF($C$4="Constant Exchange rate",IF(OtherFin_DATA!E214=0,0,OtherFin_DATA!E214/ECO!O66))))</f>
        <v>1301.1180992313068</v>
      </c>
      <c r="G225" s="74">
        <f>IF($C$4="National Currency",IF(OtherFin_DATA!F214=0,0,OtherFin_DATA!F214),IF($C$4="Current Exchange rate",IF(OtherFin_DATA!F214=0,0,OtherFin_DATA!F214/ECO!P31),IF($C$4="Constant Exchange rate",IF(OtherFin_DATA!F214=0,0,OtherFin_DATA!F214/ECO!P66))))</f>
        <v>1722.8977405078033</v>
      </c>
      <c r="H225" s="74">
        <f>IF($C$4="National Currency",IF(OtherFin_DATA!G214=0,0,OtherFin_DATA!G214),IF($C$4="Current Exchange rate",IF(OtherFin_DATA!G214=0,0,OtherFin_DATA!G214/ECO!Q31),IF($C$4="Constant Exchange rate",IF(OtherFin_DATA!G214=0,0,OtherFin_DATA!G214/ECO!Q66))))</f>
        <v>2091.4511996273004</v>
      </c>
      <c r="I225" s="74">
        <f>IF($C$4="National Currency",IF(OtherFin_DATA!H214=0,0,OtherFin_DATA!H214),IF($C$4="Current Exchange rate",IF(OtherFin_DATA!H214=0,0,OtherFin_DATA!H214/ECO!R31),IF($C$4="Constant Exchange rate",IF(OtherFin_DATA!H214=0,0,OtherFin_DATA!H214/ECO!R66))))</f>
        <v>2487.0253901700444</v>
      </c>
      <c r="J225" s="74">
        <f>IF($C$4="National Currency",IF(OtherFin_DATA!I214=0,0,OtherFin_DATA!I214),IF($C$4="Current Exchange rate",IF(OtherFin_DATA!I214=0,0,OtherFin_DATA!I214/ECO!S31),IF($C$4="Constant Exchange rate",IF(OtherFin_DATA!I214=0,0,OtherFin_DATA!I214/ECO!S66))))</f>
        <v>1095.72</v>
      </c>
      <c r="K225" s="74">
        <f>IF($C$4="National Currency",IF(OtherFin_DATA!J214=0,0,OtherFin_DATA!J214),IF($C$4="Current Exchange rate",IF(OtherFin_DATA!J214=0,0,OtherFin_DATA!J214/ECO!T31),IF($C$4="Constant Exchange rate",IF(OtherFin_DATA!J214=0,0,OtherFin_DATA!J214/ECO!T66))))</f>
        <v>1302.7</v>
      </c>
      <c r="L225" s="74">
        <f>IF($C$4="National Currency",IF(OtherFin_DATA!K214=0,0,OtherFin_DATA!K214),IF($C$4="Current Exchange rate",IF(OtherFin_DATA!K214=0,0,OtherFin_DATA!K214/ECO!U31),IF($C$4="Constant Exchange rate",IF(OtherFin_DATA!K214=0,0,OtherFin_DATA!K214/ECO!U66))))</f>
        <v>1489.385755</v>
      </c>
      <c r="M225" s="74">
        <f>IF($C$4="National Currency",IF(OtherFin_DATA!L214=0,0,OtherFin_DATA!L214),IF($C$4="Current Exchange rate",IF(OtherFin_DATA!L214=0,0,OtherFin_DATA!L214/ECO!V31),IF($C$4="Constant Exchange rate",IF(OtherFin_DATA!L214=0,0,OtherFin_DATA!L214/ECO!V66))))</f>
        <v>1554.134168</v>
      </c>
      <c r="N225" s="74">
        <f>IF($C$4="National Currency",IF(OtherFin_DATA!M214=0,0,OtherFin_DATA!M214),IF($C$4="Current Exchange rate",IF(OtherFin_DATA!M214=0,0,OtherFin_DATA!M214/ECO!W31),IF($C$4="Constant Exchange rate",IF(OtherFin_DATA!M214=0,0,OtherFin_DATA!M214/ECO!W66))))</f>
        <v>1689.549587</v>
      </c>
      <c r="O225" s="208">
        <f>IF($C$4="National Currency",IF(OtherFin_DATA!N214=0,0,OtherFin_DATA!N214),IF($C$4="Current Exchange rate",IF(OtherFin_DATA!N214=0,0,OtherFin_DATA!N214/ECO!X31),IF($C$4="Constant Exchange rate",IF(OtherFin_DATA!N214=0,0,OtherFin_DATA!N214/ECO!X66))))</f>
        <v>1689.549587</v>
      </c>
      <c r="P225" s="210">
        <f>IF($C$4="National Currency",IF(OtherFin_DATA!O214=0,0,OtherFin_DATA!O214),IF($C$4="Current Exchange rate",IF(OtherFin_DATA!O214=0,0,OtherFin_DATA!O214/ECO!Y31),IF($C$4="Constant Exchange rate",IF(OtherFin_DATA!O214=0,0,OtherFin_DATA!O214/ECO!Y66))))</f>
        <v>0</v>
      </c>
      <c r="Q225" s="77">
        <f t="shared" si="32"/>
        <v>2.6784422701286363E-4</v>
      </c>
      <c r="R225" s="77">
        <f t="shared" si="33"/>
        <v>0</v>
      </c>
      <c r="S225" s="77">
        <f t="shared" si="34"/>
        <v>0.29853668779042897</v>
      </c>
    </row>
    <row r="226" spans="3:19" ht="15" x14ac:dyDescent="0.25">
      <c r="C226" s="242"/>
      <c r="D226" s="243"/>
      <c r="E226" s="72" t="str">
        <f t="shared" si="31"/>
        <v>NL</v>
      </c>
      <c r="F226" s="74">
        <f>IF($C$4="National Currency",IF(OtherFin_DATA!E215=0,0,OtherFin_DATA!E215),IF($C$4="Current Exchange rate",IF(OtherFin_DATA!E215=0,0,OtherFin_DATA!E215/ECO!O32),IF($C$4="Constant Exchange rate",IF(OtherFin_DATA!E215=0,0,OtherFin_DATA!E215/ECO!O67))))</f>
        <v>214669</v>
      </c>
      <c r="G226" s="74">
        <f>IF($C$4="National Currency",IF(OtherFin_DATA!F215=0,0,OtherFin_DATA!F215),IF($C$4="Current Exchange rate",IF(OtherFin_DATA!F215=0,0,OtherFin_DATA!F215/ECO!P32),IF($C$4="Constant Exchange rate",IF(OtherFin_DATA!F215=0,0,OtherFin_DATA!F215/ECO!P67))))</f>
        <v>234909</v>
      </c>
      <c r="H226" s="74">
        <f>IF($C$4="National Currency",IF(OtherFin_DATA!G215=0,0,OtherFin_DATA!G215),IF($C$4="Current Exchange rate",IF(OtherFin_DATA!G215=0,0,OtherFin_DATA!G215/ECO!Q32),IF($C$4="Constant Exchange rate",IF(OtherFin_DATA!G215=0,0,OtherFin_DATA!G215/ECO!Q67))))</f>
        <v>242931</v>
      </c>
      <c r="I226" s="74">
        <f>IF($C$4="National Currency",IF(OtherFin_DATA!H215=0,0,OtherFin_DATA!H215),IF($C$4="Current Exchange rate",IF(OtherFin_DATA!H215=0,0,OtherFin_DATA!H215/ECO!R32),IF($C$4="Constant Exchange rate",IF(OtherFin_DATA!H215=0,0,OtherFin_DATA!H215/ECO!R67))))</f>
        <v>248023</v>
      </c>
      <c r="J226" s="74">
        <f>IF($C$4="National Currency",IF(OtherFin_DATA!I215=0,0,OtherFin_DATA!I215),IF($C$4="Current Exchange rate",IF(OtherFin_DATA!I215=0,0,OtherFin_DATA!I215/ECO!S32),IF($C$4="Constant Exchange rate",IF(OtherFin_DATA!I215=0,0,OtherFin_DATA!I215/ECO!S67))))</f>
        <v>247184</v>
      </c>
      <c r="K226" s="74">
        <f>IF($C$4="National Currency",IF(OtherFin_DATA!J215=0,0,OtherFin_DATA!J215),IF($C$4="Current Exchange rate",IF(OtherFin_DATA!J215=0,0,OtherFin_DATA!J215/ECO!T32),IF($C$4="Constant Exchange rate",IF(OtherFin_DATA!J215=0,0,OtherFin_DATA!J215/ECO!T67))))</f>
        <v>259371</v>
      </c>
      <c r="L226" s="74">
        <f>IF($C$4="National Currency",IF(OtherFin_DATA!K215=0,0,OtherFin_DATA!K215),IF($C$4="Current Exchange rate",IF(OtherFin_DATA!K215=0,0,OtherFin_DATA!K215/ECO!U32),IF($C$4="Constant Exchange rate",IF(OtherFin_DATA!K215=0,0,OtherFin_DATA!K215/ECO!U67))))</f>
        <v>269362</v>
      </c>
      <c r="M226" s="74">
        <f>IF($C$4="National Currency",IF(OtherFin_DATA!L215=0,0,OtherFin_DATA!L215),IF($C$4="Current Exchange rate",IF(OtherFin_DATA!L215=0,0,OtherFin_DATA!L215/ECO!V32),IF($C$4="Constant Exchange rate",IF(OtherFin_DATA!L215=0,0,OtherFin_DATA!L215/ECO!V67))))</f>
        <v>266663</v>
      </c>
      <c r="N226" s="74">
        <f>IF($C$4="National Currency",IF(OtherFin_DATA!M215=0,0,OtherFin_DATA!M215),IF($C$4="Current Exchange rate",IF(OtherFin_DATA!M215=0,0,OtherFin_DATA!M215/ECO!W32),IF($C$4="Constant Exchange rate",IF(OtherFin_DATA!M215=0,0,OtherFin_DATA!M215/ECO!W67))))</f>
        <v>278827</v>
      </c>
      <c r="O226" s="74">
        <f>IF($C$4="National Currency",IF(OtherFin_DATA!N215=0,0,OtherFin_DATA!N215),IF($C$4="Current Exchange rate",IF(OtherFin_DATA!N215=0,0,OtherFin_DATA!N215/ECO!X32),IF($C$4="Constant Exchange rate",IF(OtherFin_DATA!N215=0,0,OtherFin_DATA!N215/ECO!X67))))</f>
        <v>299076</v>
      </c>
      <c r="P226" s="210">
        <f>IF($C$4="National Currency",IF(OtherFin_DATA!O215=0,0,OtherFin_DATA!O215),IF($C$4="Current Exchange rate",IF(OtherFin_DATA!O215=0,0,OtherFin_DATA!O215/ECO!Y32),IF($C$4="Constant Exchange rate",IF(OtherFin_DATA!O215=0,0,OtherFin_DATA!O215/ECO!Y67))))</f>
        <v>341268</v>
      </c>
      <c r="Q226" s="77">
        <f t="shared" si="32"/>
        <v>4.7412506063427666E-2</v>
      </c>
      <c r="R226" s="77">
        <f t="shared" si="33"/>
        <v>7.2622091834721791E-2</v>
      </c>
      <c r="S226" s="77">
        <f t="shared" si="34"/>
        <v>0.39319603668904213</v>
      </c>
    </row>
    <row r="227" spans="3:19" ht="15" x14ac:dyDescent="0.25">
      <c r="C227" s="242"/>
      <c r="D227" s="243"/>
      <c r="E227" s="72" t="str">
        <f t="shared" si="31"/>
        <v>NO</v>
      </c>
      <c r="F227" s="74">
        <f>IF($C$4="National Currency",IF(OtherFin_DATA!E216=0,0,OtherFin_DATA!E216),IF($C$4="Current Exchange rate",IF(OtherFin_DATA!E216=0,0,OtherFin_DATA!E216/ECO!O33),IF($C$4="Constant Exchange rate",IF(OtherFin_DATA!E216=0,0,OtherFin_DATA!E216/ECO!O68))))</f>
        <v>50861.313868613142</v>
      </c>
      <c r="G227" s="74">
        <f>IF($C$4="National Currency",IF(OtherFin_DATA!F216=0,0,OtherFin_DATA!F216),IF($C$4="Current Exchange rate",IF(OtherFin_DATA!F216=0,0,OtherFin_DATA!F216/ECO!P33),IF($C$4="Constant Exchange rate",IF(OtherFin_DATA!F216=0,0,OtherFin_DATA!F216/ECO!P68))))</f>
        <v>57112.585711125859</v>
      </c>
      <c r="H227" s="74">
        <f>IF($C$4="National Currency",IF(OtherFin_DATA!G216=0,0,OtherFin_DATA!G216),IF($C$4="Current Exchange rate",IF(OtherFin_DATA!G216=0,0,OtherFin_DATA!G216/ECO!Q33),IF($C$4="Constant Exchange rate",IF(OtherFin_DATA!G216=0,0,OtherFin_DATA!G216/ECO!Q68))))</f>
        <v>63378.345498783456</v>
      </c>
      <c r="I227" s="74">
        <f>IF($C$4="National Currency",IF(OtherFin_DATA!H216=0,0,OtherFin_DATA!H216),IF($C$4="Current Exchange rate",IF(OtherFin_DATA!H216=0,0,OtherFin_DATA!H216/ECO!R33),IF($C$4="Constant Exchange rate",IF(OtherFin_DATA!H216=0,0,OtherFin_DATA!H216/ECO!R68))))</f>
        <v>67930.214554302147</v>
      </c>
      <c r="J227" s="74">
        <f>IF($C$4="National Currency",IF(OtherFin_DATA!I216=0,0,OtherFin_DATA!I216),IF($C$4="Current Exchange rate",IF(OtherFin_DATA!I216=0,0,OtherFin_DATA!I216/ECO!S33),IF($C$4="Constant Exchange rate",IF(OtherFin_DATA!I216=0,0,OtherFin_DATA!I216/ECO!S68))))</f>
        <v>67409.533289095329</v>
      </c>
      <c r="K227" s="74">
        <f>IF($C$4="National Currency",IF(OtherFin_DATA!J216=0,0,OtherFin_DATA!J216),IF($C$4="Current Exchange rate",IF(OtherFin_DATA!J216=0,0,OtherFin_DATA!J216/ECO!T33),IF($C$4="Constant Exchange rate",IF(OtherFin_DATA!J216=0,0,OtherFin_DATA!J216/ECO!T68))))</f>
        <v>73006.525105065259</v>
      </c>
      <c r="L227" s="74">
        <f>IF($C$4="National Currency",IF(OtherFin_DATA!K216=0,0,OtherFin_DATA!K216),IF($C$4="Current Exchange rate",IF(OtherFin_DATA!K216=0,0,OtherFin_DATA!K216/ECO!U33),IF($C$4="Constant Exchange rate",IF(OtherFin_DATA!K216=0,0,OtherFin_DATA!K216/ECO!U68))))</f>
        <v>83603.295731032966</v>
      </c>
      <c r="M227" s="74">
        <f>IF($C$4="National Currency",IF(OtherFin_DATA!L216=0,0,OtherFin_DATA!L216),IF($C$4="Current Exchange rate",IF(OtherFin_DATA!L216=0,0,OtherFin_DATA!L216/ECO!V33),IF($C$4="Constant Exchange rate",IF(OtherFin_DATA!L216=0,0,OtherFin_DATA!L216/ECO!V68))))</f>
        <v>89068.568900685685</v>
      </c>
      <c r="N227" s="74">
        <f>IF($C$4="National Currency",IF(OtherFin_DATA!M216=0,0,OtherFin_DATA!M216),IF($C$4="Current Exchange rate",IF(OtherFin_DATA!M216=0,0,OtherFin_DATA!M216/ECO!W33),IF($C$4="Constant Exchange rate",IF(OtherFin_DATA!M216=0,0,OtherFin_DATA!M216/ECO!W68))))</f>
        <v>97240.8293519133</v>
      </c>
      <c r="O227" s="74">
        <f>IF($C$4="National Currency",IF(OtherFin_DATA!N216=0,0,OtherFin_DATA!N216),IF($C$4="Current Exchange rate",IF(OtherFin_DATA!N216=0,0,OtherFin_DATA!N216/ECO!X33),IF($C$4="Constant Exchange rate",IF(OtherFin_DATA!N216=0,0,OtherFin_DATA!N216/ECO!X68))))</f>
        <v>105701.50409201505</v>
      </c>
      <c r="P227" s="210">
        <f>IF($C$4="National Currency",IF(OtherFin_DATA!O216=0,0,OtherFin_DATA!O216),IF($C$4="Current Exchange rate",IF(OtherFin_DATA!O216=0,0,OtherFin_DATA!O216/ECO!Y33),IF($C$4="Constant Exchange rate",IF(OtherFin_DATA!O216=0,0,OtherFin_DATA!O216/ECO!Y68))))</f>
        <v>114561.82260561823</v>
      </c>
      <c r="Q227" s="77">
        <f t="shared" si="32"/>
        <v>1.6756855126041834E-2</v>
      </c>
      <c r="R227" s="77">
        <f t="shared" si="33"/>
        <v>8.7007430895952975E-2</v>
      </c>
      <c r="S227" s="77">
        <f t="shared" si="34"/>
        <v>1.0782299168493199</v>
      </c>
    </row>
    <row r="228" spans="3:19" ht="15" x14ac:dyDescent="0.25">
      <c r="C228" s="242"/>
      <c r="D228" s="243"/>
      <c r="E228" s="72" t="str">
        <f t="shared" si="31"/>
        <v>PL</v>
      </c>
      <c r="F228" s="74">
        <f>IF($C$4="National Currency",IF(OtherFin_DATA!E217=0,0,OtherFin_DATA!E217),IF($C$4="Current Exchange rate",IF(OtherFin_DATA!E217=0,0,OtherFin_DATA!E217/ECO!O34),IF($C$4="Constant Exchange rate",IF(OtherFin_DATA!E217=0,0,OtherFin_DATA!E217/ECO!O69))))</f>
        <v>8839.5113732097725</v>
      </c>
      <c r="G228" s="74">
        <f>IF($C$4="National Currency",IF(OtherFin_DATA!F217=0,0,OtherFin_DATA!F217),IF($C$4="Current Exchange rate",IF(OtherFin_DATA!F217=0,0,OtherFin_DATA!F217/ECO!P34),IF($C$4="Constant Exchange rate",IF(OtherFin_DATA!F217=0,0,OtherFin_DATA!F217/ECO!P69))))</f>
        <v>10316.156510343537</v>
      </c>
      <c r="H228" s="74">
        <f>IF($C$4="National Currency",IF(OtherFin_DATA!G217=0,0,OtherFin_DATA!G217),IF($C$4="Current Exchange rate",IF(OtherFin_DATA!G217=0,0,OtherFin_DATA!G217/ECO!Q34),IF($C$4="Constant Exchange rate",IF(OtherFin_DATA!G217=0,0,OtherFin_DATA!G217/ECO!Q69))))</f>
        <v>13003.369839932602</v>
      </c>
      <c r="I228" s="74">
        <f>IF($C$4="National Currency",IF(OtherFin_DATA!H217=0,0,OtherFin_DATA!H217),IF($C$4="Current Exchange rate",IF(OtherFin_DATA!H217=0,0,OtherFin_DATA!H217/ECO!R34),IF($C$4="Constant Exchange rate",IF(OtherFin_DATA!H217=0,0,OtherFin_DATA!H217/ECO!R69))))</f>
        <v>14762.473088083871</v>
      </c>
      <c r="J228" s="74">
        <f>IF($C$4="National Currency",IF(OtherFin_DATA!I217=0,0,OtherFin_DATA!I217),IF($C$4="Current Exchange rate",IF(OtherFin_DATA!I217=0,0,OtherFin_DATA!I217/ECO!S34),IF($C$4="Constant Exchange rate",IF(OtherFin_DATA!I217=0,0,OtherFin_DATA!I217/ECO!S69))))</f>
        <v>15877.56248244875</v>
      </c>
      <c r="K228" s="74">
        <f>IF($C$4="National Currency",IF(OtherFin_DATA!J217=0,0,OtherFin_DATA!J217),IF($C$4="Current Exchange rate",IF(OtherFin_DATA!J217=0,0,OtherFin_DATA!J217/ECO!T34),IF($C$4="Constant Exchange rate",IF(OtherFin_DATA!J217=0,0,OtherFin_DATA!J217/ECO!T69))))</f>
        <v>16666.198633342694</v>
      </c>
      <c r="L228" s="74">
        <f>IF($C$4="National Currency",IF(OtherFin_DATA!K217=0,0,OtherFin_DATA!K217),IF($C$4="Current Exchange rate",IF(OtherFin_DATA!K217=0,0,OtherFin_DATA!K217/ECO!U34),IF($C$4="Constant Exchange rate",IF(OtherFin_DATA!K217=0,0,OtherFin_DATA!K217/ECO!U69))))</f>
        <v>18059.065805485348</v>
      </c>
      <c r="M228" s="74">
        <f>IF($C$4="National Currency",IF(OtherFin_DATA!L217=0,0,OtherFin_DATA!L217),IF($C$4="Current Exchange rate",IF(OtherFin_DATA!L217=0,0,OtherFin_DATA!L217/ECO!V34),IF($C$4="Constant Exchange rate",IF(OtherFin_DATA!L217=0,0,OtherFin_DATA!L217/ECO!V69))))</f>
        <v>17087.896658242065</v>
      </c>
      <c r="N228" s="74">
        <f>IF($C$4="National Currency",IF(OtherFin_DATA!M217=0,0,OtherFin_DATA!M217),IF($C$4="Current Exchange rate",IF(OtherFin_DATA!M217=0,0,OtherFin_DATA!M217/ECO!W34),IF($C$4="Constant Exchange rate",IF(OtherFin_DATA!M217=0,0,OtherFin_DATA!M217/ECO!W69))))</f>
        <v>18904.099971918</v>
      </c>
      <c r="O228" s="208">
        <f>IF($C$4="National Currency",IF(OtherFin_DATA!N217=0,0,OtherFin_DATA!N217),IF($C$4="Current Exchange rate",IF(OtherFin_DATA!N217=0,0,OtherFin_DATA!N217/ECO!X34),IF($C$4="Constant Exchange rate",IF(OtherFin_DATA!N217=0,0,OtherFin_DATA!N217/ECO!X69))))</f>
        <v>18904.099971918</v>
      </c>
      <c r="P228" s="210">
        <f>IF($C$4="National Currency",IF(OtherFin_DATA!O217=0,0,OtherFin_DATA!O217),IF($C$4="Current Exchange rate",IF(OtherFin_DATA!O217=0,0,OtherFin_DATA!O217/ECO!Y34),IF($C$4="Constant Exchange rate",IF(OtherFin_DATA!O217=0,0,OtherFin_DATA!O217/ECO!Y69))))</f>
        <v>0</v>
      </c>
      <c r="Q228" s="77">
        <f t="shared" si="32"/>
        <v>2.9968661963588016E-3</v>
      </c>
      <c r="R228" s="77">
        <f t="shared" si="33"/>
        <v>0</v>
      </c>
      <c r="S228" s="77">
        <f t="shared" si="34"/>
        <v>1.1385910571042808</v>
      </c>
    </row>
    <row r="229" spans="3:19" ht="15" x14ac:dyDescent="0.25">
      <c r="C229" s="242"/>
      <c r="D229" s="243"/>
      <c r="E229" s="72" t="str">
        <f t="shared" si="31"/>
        <v>PT</v>
      </c>
      <c r="F229" s="74">
        <f>IF($C$4="National Currency",IF(OtherFin_DATA!E218=0,0,OtherFin_DATA!E218),IF($C$4="Current Exchange rate",IF(OtherFin_DATA!E218=0,0,OtherFin_DATA!E218/ECO!O35),IF($C$4="Constant Exchange rate",IF(OtherFin_DATA!E218=0,0,OtherFin_DATA!E218/ECO!O70))))</f>
        <v>25851.337</v>
      </c>
      <c r="G229" s="74">
        <f>IF($C$4="National Currency",IF(OtherFin_DATA!F218=0,0,OtherFin_DATA!F218),IF($C$4="Current Exchange rate",IF(OtherFin_DATA!F218=0,0,OtherFin_DATA!F218/ECO!P35),IF($C$4="Constant Exchange rate",IF(OtherFin_DATA!F218=0,0,OtherFin_DATA!F218/ECO!P70))))</f>
        <v>32271.173999999999</v>
      </c>
      <c r="H229" s="74">
        <f>IF($C$4="National Currency",IF(OtherFin_DATA!G218=0,0,OtherFin_DATA!G218),IF($C$4="Current Exchange rate",IF(OtherFin_DATA!G218=0,0,OtherFin_DATA!G218/ECO!Q35),IF($C$4="Constant Exchange rate",IF(OtherFin_DATA!G218=0,0,OtherFin_DATA!G218/ECO!Q70))))</f>
        <v>36568.862999999998</v>
      </c>
      <c r="I229" s="74">
        <f>IF($C$4="National Currency",IF(OtherFin_DATA!H218=0,0,OtherFin_DATA!H218),IF($C$4="Current Exchange rate",IF(OtherFin_DATA!H218=0,0,OtherFin_DATA!H218/ECO!R35),IF($C$4="Constant Exchange rate",IF(OtherFin_DATA!H218=0,0,OtherFin_DATA!H218/ECO!R70))))</f>
        <v>39888.105000000003</v>
      </c>
      <c r="J229" s="74">
        <f>IF($C$4="National Currency",IF(OtherFin_DATA!I218=0,0,OtherFin_DATA!I218),IF($C$4="Current Exchange rate",IF(OtherFin_DATA!I218=0,0,OtherFin_DATA!I218/ECO!S35),IF($C$4="Constant Exchange rate",IF(OtherFin_DATA!I218=0,0,OtherFin_DATA!I218/ECO!S70))))</f>
        <v>41336.228000000003</v>
      </c>
      <c r="K229" s="74">
        <f>IF($C$4="National Currency",IF(OtherFin_DATA!J218=0,0,OtherFin_DATA!J218),IF($C$4="Current Exchange rate",IF(OtherFin_DATA!J218=0,0,OtherFin_DATA!J218/ECO!T35),IF($C$4="Constant Exchange rate",IF(OtherFin_DATA!J218=0,0,OtherFin_DATA!J218/ECO!T70))))</f>
        <v>46929.828999999998</v>
      </c>
      <c r="L229" s="74">
        <f>IF($C$4="National Currency",IF(OtherFin_DATA!K218=0,0,OtherFin_DATA!K218),IF($C$4="Current Exchange rate",IF(OtherFin_DATA!K218=0,0,OtherFin_DATA!K218/ECO!U35),IF($C$4="Constant Exchange rate",IF(OtherFin_DATA!K218=0,0,OtherFin_DATA!K218/ECO!U70))))</f>
        <v>48632.482000000004</v>
      </c>
      <c r="M229" s="74">
        <f>IF($C$4="National Currency",IF(OtherFin_DATA!L218=0,0,OtherFin_DATA!L218),IF($C$4="Current Exchange rate",IF(OtherFin_DATA!L218=0,0,OtherFin_DATA!L218/ECO!V35),IF($C$4="Constant Exchange rate",IF(OtherFin_DATA!L218=0,0,OtherFin_DATA!L218/ECO!V70))))</f>
        <v>38493.101000000002</v>
      </c>
      <c r="N229" s="74">
        <f>IF($C$4="National Currency",IF(OtherFin_DATA!M218=0,0,OtherFin_DATA!M218),IF($C$4="Current Exchange rate",IF(OtherFin_DATA!M218=0,0,OtherFin_DATA!M218/ECO!W35),IF($C$4="Constant Exchange rate",IF(OtherFin_DATA!M218=0,0,OtherFin_DATA!M218/ECO!W70))))</f>
        <v>47918.42</v>
      </c>
      <c r="O229" s="74">
        <f>IF($C$4="National Currency",IF(OtherFin_DATA!N218=0,0,OtherFin_DATA!N218),IF($C$4="Current Exchange rate",IF(OtherFin_DATA!N218=0,0,OtherFin_DATA!N218/ECO!X35),IF($C$4="Constant Exchange rate",IF(OtherFin_DATA!N218=0,0,OtherFin_DATA!N218/ECO!X70))))</f>
        <v>41743.0900557024</v>
      </c>
      <c r="P229" s="210">
        <f>IF($C$4="National Currency",IF(OtherFin_DATA!O218=0,0,OtherFin_DATA!O218),IF($C$4="Current Exchange rate",IF(OtherFin_DATA!O218=0,0,OtherFin_DATA!O218/ECO!Y35),IF($C$4="Constant Exchange rate",IF(OtherFin_DATA!O218=0,0,OtherFin_DATA!O218/ECO!Y70))))</f>
        <v>43985.822636046803</v>
      </c>
      <c r="Q229" s="77">
        <f t="shared" si="32"/>
        <v>6.6175303614204985E-3</v>
      </c>
      <c r="R229" s="77">
        <f t="shared" si="33"/>
        <v>-0.12887173542653529</v>
      </c>
      <c r="S229" s="77">
        <f t="shared" si="34"/>
        <v>0.61473621483107044</v>
      </c>
    </row>
    <row r="230" spans="3:19" ht="15" x14ac:dyDescent="0.25">
      <c r="C230" s="242"/>
      <c r="D230" s="243"/>
      <c r="E230" s="72" t="str">
        <f t="shared" si="31"/>
        <v>RO</v>
      </c>
      <c r="F230" s="74">
        <f>IF($C$4="National Currency",IF(OtherFin_DATA!E219=0,0,OtherFin_DATA!E219),IF($C$4="Current Exchange rate",IF(OtherFin_DATA!E219=0,0,OtherFin_DATA!E219/ECO!O36),IF($C$4="Constant Exchange rate",IF(OtherFin_DATA!E219=0,0,OtherFin_DATA!E219/ECO!O71))))</f>
        <v>215.6920558256223</v>
      </c>
      <c r="G230" s="74">
        <f>IF($C$4="National Currency",IF(OtherFin_DATA!F219=0,0,OtherFin_DATA!F219),IF($C$4="Current Exchange rate",IF(OtherFin_DATA!F219=0,0,OtherFin_DATA!F219/ECO!P36),IF($C$4="Constant Exchange rate",IF(OtherFin_DATA!F219=0,0,OtherFin_DATA!F219/ECO!P71))))</f>
        <v>268.48844472204871</v>
      </c>
      <c r="H230" s="74">
        <f>IF($C$4="National Currency",IF(OtherFin_DATA!G219=0,0,OtherFin_DATA!G219),IF($C$4="Current Exchange rate",IF(OtherFin_DATA!G219=0,0,OtherFin_DATA!G219/ECO!Q36),IF($C$4="Constant Exchange rate",IF(OtherFin_DATA!G219=0,0,OtherFin_DATA!G219/ECO!Q71))))</f>
        <v>300.17009877004273</v>
      </c>
      <c r="I230" s="208">
        <f>IF($C$4="National Currency",IF(OtherFin_DATA!H219=0,0,OtherFin_DATA!H219),IF($C$4="Current Exchange rate",IF(OtherFin_DATA!H219=0,0,OtherFin_DATA!H219/ECO!R36),IF($C$4="Constant Exchange rate",IF(OtherFin_DATA!H219=0,0,OtherFin_DATA!H219/ECO!R71))))</f>
        <v>447.80085642401292</v>
      </c>
      <c r="J230" s="208">
        <f>IF($C$4="National Currency",IF(OtherFin_DATA!I219=0,0,OtherFin_DATA!I219),IF($C$4="Current Exchange rate",IF(OtherFin_DATA!I219=0,0,OtherFin_DATA!I219/ECO!S36),IF($C$4="Constant Exchange rate",IF(OtherFin_DATA!I219=0,0,OtherFin_DATA!I219/ECO!S71))))</f>
        <v>595.43161407798311</v>
      </c>
      <c r="K230" s="74">
        <f>IF($C$4="National Currency",IF(OtherFin_DATA!J219=0,0,OtherFin_DATA!J219),IF($C$4="Current Exchange rate",IF(OtherFin_DATA!J219=0,0,OtherFin_DATA!J219/ECO!T36),IF($C$4="Constant Exchange rate",IF(OtherFin_DATA!J219=0,0,OtherFin_DATA!J219/ECO!T71))))</f>
        <v>743.06237173195325</v>
      </c>
      <c r="L230" s="74">
        <f>IF($C$4="National Currency",IF(OtherFin_DATA!K219=0,0,OtherFin_DATA!K219),IF($C$4="Current Exchange rate",IF(OtherFin_DATA!K219=0,0,OtherFin_DATA!K219/ECO!U36),IF($C$4="Constant Exchange rate",IF(OtherFin_DATA!K219=0,0,OtherFin_DATA!K219/ECO!U71))))</f>
        <v>852.28428660658517</v>
      </c>
      <c r="M230" s="74">
        <f>IF($C$4="National Currency",IF(OtherFin_DATA!L219=0,0,OtherFin_DATA!L219),IF($C$4="Current Exchange rate",IF(OtherFin_DATA!L219=0,0,OtherFin_DATA!L219/ECO!V36),IF($C$4="Constant Exchange rate",IF(OtherFin_DATA!L219=0,0,OtherFin_DATA!L219/ECO!V71))))</f>
        <v>939.81440171321492</v>
      </c>
      <c r="N230" s="74">
        <f>IF($C$4="National Currency",IF(OtherFin_DATA!M219=0,0,OtherFin_DATA!M219),IF($C$4="Current Exchange rate",IF(OtherFin_DATA!M219=0,0,OtherFin_DATA!M219/ECO!W36),IF($C$4="Constant Exchange rate",IF(OtherFin_DATA!M219=0,0,OtherFin_DATA!M219/ECO!W71))))</f>
        <v>1046.8903363968948</v>
      </c>
      <c r="O230" s="208">
        <f>IF($C$4="National Currency",IF(OtherFin_DATA!N219=0,0,OtherFin_DATA!N219),IF($C$4="Current Exchange rate",IF(OtherFin_DATA!N219=0,0,OtherFin_DATA!N219/ECO!X36),IF($C$4="Constant Exchange rate",IF(OtherFin_DATA!N219=0,0,OtherFin_DATA!N219/ECO!X71))))</f>
        <v>1046.8903363968948</v>
      </c>
      <c r="P230" s="210">
        <f>IF($C$4="National Currency",IF(OtherFin_DATA!O219=0,0,OtherFin_DATA!O219),IF($C$4="Current Exchange rate",IF(OtherFin_DATA!O219=0,0,OtherFin_DATA!O219/ECO!Y36),IF($C$4="Constant Exchange rate",IF(OtherFin_DATA!O219=0,0,OtherFin_DATA!O219/ECO!Y71))))</f>
        <v>0</v>
      </c>
      <c r="Q230" s="77">
        <f t="shared" si="32"/>
        <v>1.6596348226591769E-4</v>
      </c>
      <c r="R230" s="77">
        <f t="shared" si="33"/>
        <v>0</v>
      </c>
      <c r="S230" s="77">
        <f t="shared" si="34"/>
        <v>3.8536341887494467</v>
      </c>
    </row>
    <row r="231" spans="3:19" ht="15" x14ac:dyDescent="0.25">
      <c r="C231" s="242"/>
      <c r="D231" s="243"/>
      <c r="E231" s="72" t="str">
        <f t="shared" si="31"/>
        <v>SE</v>
      </c>
      <c r="F231" s="74">
        <f>IF($C$4="National Currency",IF(OtherFin_DATA!E220=0,0,OtherFin_DATA!E220),IF($C$4="Current Exchange rate",IF(OtherFin_DATA!E220=0,0,OtherFin_DATA!E220/ECO!O37),IF($C$4="Constant Exchange rate",IF(OtherFin_DATA!E220=0,0,OtherFin_DATA!E220/ECO!O72))))</f>
        <v>149962.63174704567</v>
      </c>
      <c r="G231" s="74">
        <f>IF($C$4="National Currency",IF(OtherFin_DATA!F220=0,0,OtherFin_DATA!F220),IF($C$4="Current Exchange rate",IF(OtherFin_DATA!F220=0,0,OtherFin_DATA!F220/ECO!P37),IF($C$4="Constant Exchange rate",IF(OtherFin_DATA!F220=0,0,OtherFin_DATA!F220/ECO!P72))))</f>
        <v>163343.12786117321</v>
      </c>
      <c r="H231" s="74">
        <f>IF($C$4="National Currency",IF(OtherFin_DATA!G220=0,0,OtherFin_DATA!G220),IF($C$4="Current Exchange rate",IF(OtherFin_DATA!G220=0,0,OtherFin_DATA!G220/ECO!Q37),IF($C$4="Constant Exchange rate",IF(OtherFin_DATA!G220=0,0,OtherFin_DATA!G220/ECO!Q72))))</f>
        <v>179233.47173427019</v>
      </c>
      <c r="I231" s="74">
        <f>IF($C$4="National Currency",IF(OtherFin_DATA!H220=0,0,OtherFin_DATA!H220),IF($C$4="Current Exchange rate",IF(OtherFin_DATA!H220=0,0,OtherFin_DATA!H220/ECO!R37),IF($C$4="Constant Exchange rate",IF(OtherFin_DATA!H220=0,0,OtherFin_DATA!H220/ECO!R72))))</f>
        <v>186159.79985095281</v>
      </c>
      <c r="J231" s="74">
        <f>IF($C$4="National Currency",IF(OtherFin_DATA!I220=0,0,OtherFin_DATA!I220),IF($C$4="Current Exchange rate",IF(OtherFin_DATA!I220=0,0,OtherFin_DATA!I220/ECO!S37),IF($C$4="Constant Exchange rate",IF(OtherFin_DATA!I220=0,0,OtherFin_DATA!I220/ECO!S72))))</f>
        <v>166062.06749707228</v>
      </c>
      <c r="K231" s="74">
        <f>IF($C$4="National Currency",IF(OtherFin_DATA!J220=0,0,OtherFin_DATA!J220),IF($C$4="Current Exchange rate",IF(OtherFin_DATA!J220=0,0,OtherFin_DATA!J220/ECO!T37),IF($C$4="Constant Exchange rate",IF(OtherFin_DATA!J220=0,0,OtherFin_DATA!J220/ECO!T72))))</f>
        <v>171040.13627169168</v>
      </c>
      <c r="L231" s="74">
        <f>IF($C$4="National Currency",IF(OtherFin_DATA!K220=0,0,OtherFin_DATA!K220),IF($C$4="Current Exchange rate",IF(OtherFin_DATA!K220=0,0,OtherFin_DATA!K220/ECO!U37),IF($C$4="Constant Exchange rate",IF(OtherFin_DATA!K220=0,0,OtherFin_DATA!K220/ECO!U72))))</f>
        <v>184997.65783029914</v>
      </c>
      <c r="M231" s="74">
        <f>IF($C$4="National Currency",IF(OtherFin_DATA!L220=0,0,OtherFin_DATA!L220),IF($C$4="Current Exchange rate",IF(OtherFin_DATA!L220=0,0,OtherFin_DATA!L220/ECO!V37),IF($C$4="Constant Exchange rate",IF(OtherFin_DATA!L220=0,0,OtherFin_DATA!L220/ECO!V72))))</f>
        <v>211194.61300968804</v>
      </c>
      <c r="N231" s="74">
        <f>IF($C$4="National Currency",IF(OtherFin_DATA!M220=0,0,OtherFin_DATA!M220),IF($C$4="Current Exchange rate",IF(OtherFin_DATA!M220=0,0,OtherFin_DATA!M220/ECO!W37),IF($C$4="Constant Exchange rate",IF(OtherFin_DATA!M220=0,0,OtherFin_DATA!M220/ECO!W72))))</f>
        <v>149079.31438305118</v>
      </c>
      <c r="O231" s="208">
        <f>IF($C$4="National Currency",IF(OtherFin_DATA!N220=0,0,OtherFin_DATA!N220),IF($C$4="Current Exchange rate",IF(OtherFin_DATA!N220=0,0,OtherFin_DATA!N220/ECO!X37),IF($C$4="Constant Exchange rate",IF(OtherFin_DATA!N220=0,0,OtherFin_DATA!N220/ECO!X72))))</f>
        <v>149079.31438305118</v>
      </c>
      <c r="P231" s="210">
        <f>IF($C$4="National Currency",IF(OtherFin_DATA!O220=0,0,OtherFin_DATA!O220),IF($C$4="Current Exchange rate",IF(OtherFin_DATA!O220=0,0,OtherFin_DATA!O220/ECO!Y37),IF($C$4="Constant Exchange rate",IF(OtherFin_DATA!O220=0,0,OtherFin_DATA!O220/ECO!Y72))))</f>
        <v>0</v>
      </c>
      <c r="Q231" s="77">
        <f t="shared" si="32"/>
        <v>2.3633537619595198E-2</v>
      </c>
      <c r="R231" s="77">
        <f t="shared" si="33"/>
        <v>0</v>
      </c>
      <c r="S231" s="77">
        <f t="shared" si="34"/>
        <v>-5.8902498155970484E-3</v>
      </c>
    </row>
    <row r="232" spans="3:19" ht="15" x14ac:dyDescent="0.25">
      <c r="C232" s="242"/>
      <c r="D232" s="243"/>
      <c r="E232" s="72" t="str">
        <f t="shared" si="31"/>
        <v>SI</v>
      </c>
      <c r="F232" s="74">
        <f>IF($C$4="National Currency",IF(OtherFin_DATA!E221=0,0,OtherFin_DATA!E221),IF($C$4="Current Exchange rate",IF(OtherFin_DATA!E221=0,0,OtherFin_DATA!E221/ECO!O38),IF($C$4="Constant Exchange rate",IF(OtherFin_DATA!E221=0,0,OtherFin_DATA!E221/ECO!O73))))</f>
        <v>1344.1203471874478</v>
      </c>
      <c r="G232" s="74">
        <f>IF($C$4="National Currency",IF(OtherFin_DATA!F221=0,0,OtherFin_DATA!F221),IF($C$4="Current Exchange rate",IF(OtherFin_DATA!F221=0,0,OtherFin_DATA!F221/ECO!P38),IF($C$4="Constant Exchange rate",IF(OtherFin_DATA!F221=0,0,OtherFin_DATA!F221/ECO!P73))))</f>
        <v>1673.49774661993</v>
      </c>
      <c r="H232" s="74">
        <f>IF($C$4="National Currency",IF(OtherFin_DATA!G221=0,0,OtherFin_DATA!G221),IF($C$4="Current Exchange rate",IF(OtherFin_DATA!G221=0,0,OtherFin_DATA!G221/ECO!Q38),IF($C$4="Constant Exchange rate",IF(OtherFin_DATA!G221=0,0,OtherFin_DATA!G221/ECO!Q73))))</f>
        <v>2081.5932231680854</v>
      </c>
      <c r="I232" s="74">
        <f>IF($C$4="National Currency",IF(OtherFin_DATA!H221=0,0,OtherFin_DATA!H221),IF($C$4="Current Exchange rate",IF(OtherFin_DATA!H221=0,0,OtherFin_DATA!H221/ECO!R38),IF($C$4="Constant Exchange rate",IF(OtherFin_DATA!H221=0,0,OtherFin_DATA!H221/ECO!R73))))</f>
        <v>2727</v>
      </c>
      <c r="J232" s="74">
        <f>IF($C$4="National Currency",IF(OtherFin_DATA!I221=0,0,OtherFin_DATA!I221),IF($C$4="Current Exchange rate",IF(OtherFin_DATA!I221=0,0,OtherFin_DATA!I221/ECO!S38),IF($C$4="Constant Exchange rate",IF(OtherFin_DATA!I221=0,0,OtherFin_DATA!I221/ECO!S73))))</f>
        <v>2733</v>
      </c>
      <c r="K232" s="74">
        <f>IF($C$4="National Currency",IF(OtherFin_DATA!J221=0,0,OtherFin_DATA!J221),IF($C$4="Current Exchange rate",IF(OtherFin_DATA!J221=0,0,OtherFin_DATA!J221/ECO!T38),IF($C$4="Constant Exchange rate",IF(OtherFin_DATA!J221=0,0,OtherFin_DATA!J221/ECO!T73))))</f>
        <v>3143</v>
      </c>
      <c r="L232" s="74">
        <f>IF($C$4="National Currency",IF(OtherFin_DATA!K221=0,0,OtherFin_DATA!K221),IF($C$4="Current Exchange rate",IF(OtherFin_DATA!K221=0,0,OtherFin_DATA!K221/ECO!U38),IF($C$4="Constant Exchange rate",IF(OtherFin_DATA!K221=0,0,OtherFin_DATA!K221/ECO!U73))))</f>
        <v>3481</v>
      </c>
      <c r="M232" s="74">
        <f>IF($C$4="National Currency",IF(OtherFin_DATA!L221=0,0,OtherFin_DATA!L221),IF($C$4="Current Exchange rate",IF(OtherFin_DATA!L221=0,0,OtherFin_DATA!L221/ECO!V38),IF($C$4="Constant Exchange rate",IF(OtherFin_DATA!L221=0,0,OtherFin_DATA!L221/ECO!V73))))</f>
        <v>3468</v>
      </c>
      <c r="N232" s="74">
        <f>IF($C$4="National Currency",IF(OtherFin_DATA!M221=0,0,OtherFin_DATA!M221),IF($C$4="Current Exchange rate",IF(OtherFin_DATA!M221=0,0,OtherFin_DATA!M221/ECO!W38),IF($C$4="Constant Exchange rate",IF(OtherFin_DATA!M221=0,0,OtherFin_DATA!M221/ECO!W73))))</f>
        <v>3699</v>
      </c>
      <c r="O232" s="74">
        <f>IF($C$4="National Currency",IF(OtherFin_DATA!N221=0,0,OtherFin_DATA!N221),IF($C$4="Current Exchange rate",IF(OtherFin_DATA!N221=0,0,OtherFin_DATA!N221/ECO!X38),IF($C$4="Constant Exchange rate",IF(OtherFin_DATA!N221=0,0,OtherFin_DATA!N221/ECO!X73))))</f>
        <v>3018.4</v>
      </c>
      <c r="P232" s="210">
        <f>IF($C$4="National Currency",IF(OtherFin_DATA!O221=0,0,OtherFin_DATA!O221),IF($C$4="Current Exchange rate",IF(OtherFin_DATA!O221=0,0,OtherFin_DATA!O221/ECO!Y38),IF($C$4="Constant Exchange rate",IF(OtherFin_DATA!O221=0,0,OtherFin_DATA!O221/ECO!Y73))))</f>
        <v>0</v>
      </c>
      <c r="Q232" s="77">
        <f t="shared" si="32"/>
        <v>4.7850682870524572E-4</v>
      </c>
      <c r="R232" s="77">
        <f t="shared" si="33"/>
        <v>-0.18399567450662335</v>
      </c>
      <c r="S232" s="77">
        <f t="shared" si="34"/>
        <v>1.2456322503531458</v>
      </c>
    </row>
    <row r="233" spans="3:19" ht="15" x14ac:dyDescent="0.25">
      <c r="C233" s="242"/>
      <c r="D233" s="243"/>
      <c r="E233" s="72" t="str">
        <f t="shared" si="31"/>
        <v xml:space="preserve">SK </v>
      </c>
      <c r="F233" s="74">
        <f>IF($C$4="National Currency",IF(OtherFin_DATA!E222=0,0,OtherFin_DATA!E222),IF($C$4="Current Exchange rate",IF(OtherFin_DATA!E222=0,0,OtherFin_DATA!E222/ECO!O39),IF($C$4="Constant Exchange rate",IF(OtherFin_DATA!E222=0,0,OtherFin_DATA!E222/ECO!O74))))</f>
        <v>1855.5400650600809</v>
      </c>
      <c r="G233" s="74">
        <f>IF($C$4="National Currency",IF(OtherFin_DATA!F222=0,0,OtherFin_DATA!F222),IF($C$4="Current Exchange rate",IF(OtherFin_DATA!F222=0,0,OtherFin_DATA!F222/ECO!P39),IF($C$4="Constant Exchange rate",IF(OtherFin_DATA!F222=0,0,OtherFin_DATA!F222/ECO!P74))))</f>
        <v>2166.6998605855406</v>
      </c>
      <c r="H233" s="74">
        <f>IF($C$4="National Currency",IF(OtherFin_DATA!G222=0,0,OtherFin_DATA!G222),IF($C$4="Current Exchange rate",IF(OtherFin_DATA!G222=0,0,OtherFin_DATA!G222/ECO!Q39),IF($C$4="Constant Exchange rate",IF(OtherFin_DATA!G222=0,0,OtherFin_DATA!G222/ECO!Q74))))</f>
        <v>2456.3168027617339</v>
      </c>
      <c r="I233" s="74">
        <f>IF($C$4="National Currency",IF(OtherFin_DATA!H222=0,0,OtherFin_DATA!H222),IF($C$4="Current Exchange rate",IF(OtherFin_DATA!H222=0,0,OtherFin_DATA!H222/ECO!R39),IF($C$4="Constant Exchange rate",IF(OtherFin_DATA!H222=0,0,OtherFin_DATA!H222/ECO!R74))))</f>
        <v>2745.9337449379273</v>
      </c>
      <c r="J233" s="74">
        <f>IF($C$4="National Currency",IF(OtherFin_DATA!I222=0,0,OtherFin_DATA!I222),IF($C$4="Current Exchange rate",IF(OtherFin_DATA!I222=0,0,OtherFin_DATA!I222/ECO!N39),IF($C$4="Constant Exchange rate",IF(OtherFin_DATA!I222=0,0,OtherFin_DATA!I222/ECO!N74))))</f>
        <v>2990.2741817698998</v>
      </c>
      <c r="K233" s="74">
        <f>IF($C$4="National Currency",IF(OtherFin_DATA!J222=0,0,OtherFin_DATA!J222),IF($C$4="Current Exchange rate",IF(OtherFin_DATA!J222=0,0,OtherFin_DATA!J222/ECO!O39),IF($C$4="Constant Exchange rate",IF(OtherFin_DATA!J222=0,0,OtherFin_DATA!J222/ECO!O74))))</f>
        <v>0</v>
      </c>
      <c r="L233" s="74">
        <f>IF($C$4="National Currency",IF(OtherFin_DATA!K222=0,0,OtherFin_DATA!K222),IF($C$4="Current Exchange rate",IF(OtherFin_DATA!K222=0,0,OtherFin_DATA!K222/ECO!P39),IF($C$4="Constant Exchange rate",IF(OtherFin_DATA!K222=0,0,OtherFin_DATA!K222/ECO!P74))))</f>
        <v>0</v>
      </c>
      <c r="M233" s="74">
        <f>IF($C$4="National Currency",IF(OtherFin_DATA!L222=0,0,OtherFin_DATA!L222),IF($C$4="Current Exchange rate",IF(OtherFin_DATA!L222=0,0,OtherFin_DATA!L222/ECO!Q39),IF($C$4="Constant Exchange rate",IF(OtherFin_DATA!L222=0,0,OtherFin_DATA!L222/ECO!Q74))))</f>
        <v>0</v>
      </c>
      <c r="N233" s="74">
        <f>IF($C$4="National Currency",IF(OtherFin_DATA!M222=0,0,OtherFin_DATA!M222),IF($C$4="Current Exchange rate",IF(OtherFin_DATA!M222=0,0,OtherFin_DATA!M222/ECO!R39),IF($C$4="Constant Exchange rate",IF(OtherFin_DATA!M222=0,0,OtherFin_DATA!M222/ECO!R74))))</f>
        <v>0</v>
      </c>
      <c r="O233" s="74">
        <f>IF($C$4="National Currency",IF(OtherFin_DATA!N222=0,0,OtherFin_DATA!N222),IF($C$4="Current Exchange rate",IF(OtherFin_DATA!N222=0,0,OtherFin_DATA!N222/ECO!S39),IF($C$4="Constant Exchange rate",IF(OtherFin_DATA!N222=0,0,OtherFin_DATA!N222/ECO!S74))))</f>
        <v>0</v>
      </c>
      <c r="P233" s="210">
        <f>IF($C$4="National Currency",IF(OtherFin_DATA!O222=0,0,OtherFin_DATA!O222),IF($C$4="Current Exchange rate",IF(OtherFin_DATA!O222=0,0,OtherFin_DATA!O222/ECO!T39),IF($C$4="Constant Exchange rate",IF(OtherFin_DATA!O222=0,0,OtherFin_DATA!O222/ECO!T74))))</f>
        <v>0</v>
      </c>
      <c r="Q233" s="77">
        <f t="shared" si="32"/>
        <v>0</v>
      </c>
      <c r="R233" s="77" t="str">
        <f t="shared" si="33"/>
        <v>-</v>
      </c>
      <c r="S233" s="77" t="str">
        <f t="shared" si="34"/>
        <v>-</v>
      </c>
    </row>
    <row r="234" spans="3:19" ht="15" x14ac:dyDescent="0.25">
      <c r="C234" s="242"/>
      <c r="D234" s="243"/>
      <c r="E234" s="72" t="str">
        <f t="shared" si="31"/>
        <v>TR</v>
      </c>
      <c r="F234" s="74">
        <f>IF($C$4="National Currency",IF(OtherFin_DATA!E223=0,0,OtherFin_DATA!E223),IF($C$4="Current Exchange rate",IF(OtherFin_DATA!E223=0,0,OtherFin_DATA!E223/ECO!O40),IF($C$4="Constant Exchange rate",IF(OtherFin_DATA!E223=0,0,OtherFin_DATA!E223/ECO!O75))))</f>
        <v>1254.4675141242938</v>
      </c>
      <c r="G234" s="74">
        <f>IF($C$4="National Currency",IF(OtherFin_DATA!F223=0,0,OtherFin_DATA!F223),IF($C$4="Current Exchange rate",IF(OtherFin_DATA!F223=0,0,OtherFin_DATA!F223/ECO!P40),IF($C$4="Constant Exchange rate",IF(OtherFin_DATA!F223=0,0,OtherFin_DATA!F223/ECO!P75))))</f>
        <v>1286.3700564971753</v>
      </c>
      <c r="H234" s="74">
        <f>IF($C$4="National Currency",IF(OtherFin_DATA!G223=0,0,OtherFin_DATA!G223),IF($C$4="Current Exchange rate",IF(OtherFin_DATA!G223=0,0,OtherFin_DATA!G223/ECO!Q40),IF($C$4="Constant Exchange rate",IF(OtherFin_DATA!G223=0,0,OtherFin_DATA!G223/ECO!Q75))))</f>
        <v>1238.7005649717514</v>
      </c>
      <c r="I234" s="74">
        <f>IF($C$4="National Currency",IF(OtherFin_DATA!H223=0,0,OtherFin_DATA!H223),IF($C$4="Current Exchange rate",IF(OtherFin_DATA!H223=0,0,OtherFin_DATA!H223/ECO!R40),IF($C$4="Constant Exchange rate",IF(OtherFin_DATA!H223=0,0,OtherFin_DATA!H223/ECO!R75))))</f>
        <v>1296.6101694915255</v>
      </c>
      <c r="J234" s="74">
        <f>IF($C$4="National Currency",IF(OtherFin_DATA!I223=0,0,OtherFin_DATA!I223),IF($C$4="Current Exchange rate",IF(OtherFin_DATA!I223=0,0,OtherFin_DATA!I223/ECO!S40),IF($C$4="Constant Exchange rate",IF(OtherFin_DATA!I223=0,0,OtherFin_DATA!I223/ECO!S75))))</f>
        <v>1682.5564971751414</v>
      </c>
      <c r="K234" s="74">
        <f>IF($C$4="National Currency",IF(OtherFin_DATA!J223=0,0,OtherFin_DATA!J223),IF($C$4="Current Exchange rate",IF(OtherFin_DATA!J223=0,0,OtherFin_DATA!J223/ECO!T40),IF($C$4="Constant Exchange rate",IF(OtherFin_DATA!J223=0,0,OtherFin_DATA!J223/ECO!T75))))</f>
        <v>1832.6271186440679</v>
      </c>
      <c r="L234" s="74">
        <f>IF($C$4="National Currency",IF(OtherFin_DATA!K223=0,0,OtherFin_DATA!K223),IF($C$4="Current Exchange rate",IF(OtherFin_DATA!K223=0,0,OtherFin_DATA!K223/ECO!U40),IF($C$4="Constant Exchange rate",IF(OtherFin_DATA!K223=0,0,OtherFin_DATA!K223/ECO!U75))))</f>
        <v>2020.8333333333335</v>
      </c>
      <c r="M234" s="74">
        <f>IF($C$4="National Currency",IF(OtherFin_DATA!L223=0,0,OtherFin_DATA!L223),IF($C$4="Current Exchange rate",IF(OtherFin_DATA!L223=0,0,OtherFin_DATA!L223/ECO!V40),IF($C$4="Constant Exchange rate",IF(OtherFin_DATA!L223=0,0,OtherFin_DATA!L223/ECO!V75))))</f>
        <v>2260.2401129943505</v>
      </c>
      <c r="N234" s="74">
        <f>IF($C$4="National Currency",IF(OtherFin_DATA!M223=0,0,OtherFin_DATA!M223),IF($C$4="Current Exchange rate",IF(OtherFin_DATA!M223=0,0,OtherFin_DATA!M223/ECO!W40),IF($C$4="Constant Exchange rate",IF(OtherFin_DATA!M223=0,0,OtherFin_DATA!M223/ECO!W75))))</f>
        <v>2280.7203389830511</v>
      </c>
      <c r="O234" s="74">
        <f>IF($C$4="National Currency",IF(OtherFin_DATA!N223=0,0,OtherFin_DATA!N223),IF($C$4="Current Exchange rate",IF(OtherFin_DATA!N223=0,0,OtherFin_DATA!N223/ECO!X40),IF($C$4="Constant Exchange rate",IF(OtherFin_DATA!N223=0,0,OtherFin_DATA!N223/ECO!X75))))</f>
        <v>2366.1723163841807</v>
      </c>
      <c r="P234" s="210">
        <f>IF($C$4="National Currency",IF(OtherFin_DATA!O223=0,0,OtherFin_DATA!O223),IF($C$4="Current Exchange rate",IF(OtherFin_DATA!O223=0,0,OtherFin_DATA!O223/ECO!Y40),IF($C$4="Constant Exchange rate",IF(OtherFin_DATA!O223=0,0,OtherFin_DATA!O223/ECO!Y75))))</f>
        <v>0</v>
      </c>
      <c r="Q234" s="77">
        <f t="shared" si="32"/>
        <v>3.7510920066364286E-4</v>
      </c>
      <c r="R234" s="77">
        <f t="shared" si="33"/>
        <v>3.7467100170304857E-2</v>
      </c>
      <c r="S234" s="77">
        <f t="shared" si="34"/>
        <v>0.88619656527011359</v>
      </c>
    </row>
    <row r="235" spans="3:19" ht="15" x14ac:dyDescent="0.25">
      <c r="C235" s="242"/>
      <c r="D235" s="243"/>
      <c r="E235" s="72" t="str">
        <f t="shared" si="31"/>
        <v>UK</v>
      </c>
      <c r="F235" s="75">
        <f>IF($C$4="National Currency",IF(OtherFin_DATA!E224=0,0,OtherFin_DATA!E224),IF($C$4="Current Exchange rate",IF(OtherFin_DATA!E224=0,0,OtherFin_DATA!E224/ECO!O41),IF($C$4="Constant Exchange rate",IF(OtherFin_DATA!E224=0,0,OtherFin_DATA!E224/ECO!O76))))</f>
        <v>1479065.348568494</v>
      </c>
      <c r="G235" s="75">
        <f>IF($C$4="National Currency",IF(OtherFin_DATA!F224=0,0,OtherFin_DATA!F224),IF($C$4="Current Exchange rate",IF(OtherFin_DATA!F224=0,0,OtherFin_DATA!F224/ECO!P41),IF($C$4="Constant Exchange rate",IF(OtherFin_DATA!F224=0,0,OtherFin_DATA!F224/ECO!P76))))</f>
        <v>1669887.020156631</v>
      </c>
      <c r="H235" s="75">
        <f>IF($C$4="National Currency",IF(OtherFin_DATA!G224=0,0,OtherFin_DATA!G224),IF($C$4="Current Exchange rate",IF(OtherFin_DATA!G224=0,0,OtherFin_DATA!G224/ECO!Q41),IF($C$4="Constant Exchange rate",IF(OtherFin_DATA!G224=0,0,OtherFin_DATA!G224/ECO!Q76))))</f>
        <v>1820840.9295159839</v>
      </c>
      <c r="I235" s="75">
        <f>IF($C$4="National Currency",IF(OtherFin_DATA!H224=0,0,OtherFin_DATA!H224),IF($C$4="Current Exchange rate",IF(OtherFin_DATA!H224=0,0,OtherFin_DATA!H224/ECO!R41),IF($C$4="Constant Exchange rate",IF(OtherFin_DATA!H224=0,0,OtherFin_DATA!H224/ECO!R76))))</f>
        <v>1894169.9833097958</v>
      </c>
      <c r="J235" s="75">
        <f>IF($C$4="National Currency",IF(OtherFin_DATA!I224=0,0,OtherFin_DATA!I224),IF($C$4="Current Exchange rate",IF(OtherFin_DATA!I224=0,0,OtherFin_DATA!I224/ECO!S41),IF($C$4="Constant Exchange rate",IF(OtherFin_DATA!I224=0,0,OtherFin_DATA!I224/ECO!S76))))</f>
        <v>1650910.231095134</v>
      </c>
      <c r="K235" s="75">
        <f>IF($C$4="National Currency",IF(OtherFin_DATA!J224=0,0,OtherFin_DATA!J224),IF($C$4="Current Exchange rate",IF(OtherFin_DATA!J224=0,0,OtherFin_DATA!J224/ECO!T41),IF($C$4="Constant Exchange rate",IF(OtherFin_DATA!J224=0,0,OtherFin_DATA!J224/ECO!T76))))</f>
        <v>1766109.078187187</v>
      </c>
      <c r="L235" s="75">
        <f>IF($C$4="National Currency",IF(OtherFin_DATA!K224=0,0,OtherFin_DATA!K224),IF($C$4="Current Exchange rate",IF(OtherFin_DATA!K224=0,0,OtherFin_DATA!K224/ECO!U41),IF($C$4="Constant Exchange rate",IF(OtherFin_DATA!K224=0,0,OtherFin_DATA!K224/ECO!U76))))</f>
        <v>1874380.5366542558</v>
      </c>
      <c r="M235" s="75">
        <f>IF($C$4="National Currency",IF(OtherFin_DATA!L224=0,0,OtherFin_DATA!L224),IF($C$4="Current Exchange rate",IF(OtherFin_DATA!L224=0,0,OtherFin_DATA!L224/ECO!V41),IF($C$4="Constant Exchange rate",IF(OtherFin_DATA!L224=0,0,OtherFin_DATA!L224/ECO!V76))))</f>
        <v>1791251.6292206959</v>
      </c>
      <c r="N235" s="75">
        <f>IF($C$4="National Currency",IF(OtherFin_DATA!M224=0,0,OtherFin_DATA!M224),IF($C$4="Current Exchange rate",IF(OtherFin_DATA!M224=0,0,OtherFin_DATA!M224/ECO!W41),IF($C$4="Constant Exchange rate",IF(OtherFin_DATA!M224=0,0,OtherFin_DATA!M224/ECO!W76))))</f>
        <v>1913315.5180382589</v>
      </c>
      <c r="O235" s="212">
        <f>IF($C$4="National Currency",IF(OtherFin_DATA!N224=0,0,OtherFin_DATA!N224),IF($C$4="Current Exchange rate",IF(OtherFin_DATA!N224=0,0,OtherFin_DATA!N224/ECO!X41),IF($C$4="Constant Exchange rate",IF(OtherFin_DATA!N224=0,0,OtherFin_DATA!N224/ECO!X76))))</f>
        <v>1913315.5180382589</v>
      </c>
      <c r="P235" s="211">
        <f>IF($C$4="National Currency",IF(OtherFin_DATA!O224=0,0,OtherFin_DATA!O224),IF($C$4="Current Exchange rate",IF(OtherFin_DATA!O224=0,0,OtherFin_DATA!O224/ECO!Y41),IF($C$4="Constant Exchange rate",IF(OtherFin_DATA!O224=0,0,OtherFin_DATA!O224/ECO!Y76))))</f>
        <v>0</v>
      </c>
      <c r="Q235" s="77">
        <f t="shared" si="32"/>
        <v>0.30331783092003101</v>
      </c>
      <c r="R235" s="77">
        <f t="shared" si="33"/>
        <v>0</v>
      </c>
      <c r="S235" s="77">
        <f t="shared" si="34"/>
        <v>0.29359768984517953</v>
      </c>
    </row>
    <row r="236" spans="3:19" ht="15.75" thickBot="1" x14ac:dyDescent="0.3">
      <c r="C236" s="246"/>
      <c r="D236" s="247"/>
      <c r="E236" s="78" t="s">
        <v>221</v>
      </c>
      <c r="F236" s="86">
        <f t="shared" ref="F236:O236" si="35">SUM(F204:F235)</f>
        <v>4363465.5880259108</v>
      </c>
      <c r="G236" s="86">
        <f t="shared" si="35"/>
        <v>4828620.4630915178</v>
      </c>
      <c r="H236" s="86">
        <f t="shared" si="35"/>
        <v>5204532.3072175952</v>
      </c>
      <c r="I236" s="86">
        <f t="shared" si="35"/>
        <v>5421680.0224458063</v>
      </c>
      <c r="J236" s="102">
        <f t="shared" si="35"/>
        <v>5177483.917122473</v>
      </c>
      <c r="K236" s="86">
        <f t="shared" si="35"/>
        <v>5557659.7084079618</v>
      </c>
      <c r="L236" s="86">
        <f t="shared" si="35"/>
        <v>5911389.7019791845</v>
      </c>
      <c r="M236" s="86">
        <f t="shared" si="35"/>
        <v>5914350.7708664527</v>
      </c>
      <c r="N236" s="86">
        <f t="shared" si="35"/>
        <v>6207022.1838638755</v>
      </c>
      <c r="O236" s="86">
        <f t="shared" si="35"/>
        <v>6307955.9557535537</v>
      </c>
      <c r="P236" s="86" t="s">
        <v>375</v>
      </c>
      <c r="Q236" s="77">
        <f t="shared" si="32"/>
        <v>1</v>
      </c>
    </row>
    <row r="237" spans="3:19" ht="15.75" thickTop="1" x14ac:dyDescent="0.25">
      <c r="C237" s="248"/>
      <c r="D237" s="249"/>
      <c r="E237" s="63" t="s">
        <v>222</v>
      </c>
      <c r="F237" s="93">
        <v>4360342</v>
      </c>
      <c r="G237" s="93">
        <v>4824971</v>
      </c>
      <c r="H237" s="93">
        <v>5200271.5</v>
      </c>
      <c r="I237" s="93">
        <v>5416785</v>
      </c>
      <c r="J237" s="93">
        <v>5171371</v>
      </c>
      <c r="K237" s="93">
        <v>5554439</v>
      </c>
      <c r="L237" s="93">
        <v>5908009</v>
      </c>
      <c r="M237" s="93">
        <v>5910790.5</v>
      </c>
      <c r="N237" s="93">
        <v>6136911.5</v>
      </c>
      <c r="O237" s="93">
        <v>6305622.5</v>
      </c>
      <c r="P237" s="93" t="s">
        <v>375</v>
      </c>
      <c r="Q237" s="77">
        <f t="shared" si="32"/>
        <v>0.99963007735470544</v>
      </c>
      <c r="R237" s="77">
        <f>IF(OR(O237=0, N237=0),"-",O237/N237-1)</f>
        <v>2.7491189990274334E-2</v>
      </c>
      <c r="S237" s="77">
        <f>IF(OR(O237=0, F237=0),"-",O237/F237-1)</f>
        <v>0.44613025767244863</v>
      </c>
    </row>
    <row r="238" spans="3:19" ht="15" x14ac:dyDescent="0.25">
      <c r="E238" s="63" t="s">
        <v>223</v>
      </c>
      <c r="F238" s="94"/>
      <c r="G238" s="94">
        <f t="shared" ref="G238:O238" si="36">G237/F237-1</f>
        <v>0.10655792596085356</v>
      </c>
      <c r="H238" s="94">
        <f t="shared" si="36"/>
        <v>7.7782954550400296E-2</v>
      </c>
      <c r="I238" s="94">
        <f t="shared" si="36"/>
        <v>4.1635037709088829E-2</v>
      </c>
      <c r="J238" s="94">
        <f t="shared" si="36"/>
        <v>-4.5306210233561073E-2</v>
      </c>
      <c r="K238" s="94">
        <f t="shared" si="36"/>
        <v>7.4074747296219989E-2</v>
      </c>
      <c r="L238" s="94">
        <f t="shared" si="36"/>
        <v>6.3655393460977816E-2</v>
      </c>
      <c r="M238" s="94">
        <f t="shared" si="36"/>
        <v>4.7080158476409117E-4</v>
      </c>
      <c r="N238" s="94">
        <f t="shared" si="36"/>
        <v>3.8255627567920003E-2</v>
      </c>
      <c r="O238" s="95">
        <f t="shared" si="36"/>
        <v>2.7491189990274334E-2</v>
      </c>
      <c r="P238" s="95"/>
      <c r="Q238" s="67"/>
      <c r="R238" s="67"/>
      <c r="S238" s="67"/>
    </row>
  </sheetData>
  <mergeCells count="224">
    <mergeCell ref="C236:D236"/>
    <mergeCell ref="C47:D47"/>
    <mergeCell ref="C86:D86"/>
    <mergeCell ref="C164:D164"/>
    <mergeCell ref="C202:D202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197:D197"/>
    <mergeCell ref="C198:D198"/>
    <mergeCell ref="C203:D203"/>
    <mergeCell ref="C204:D204"/>
    <mergeCell ref="C205:D205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57:D157"/>
    <mergeCell ref="C158:D158"/>
    <mergeCell ref="C159:D159"/>
    <mergeCell ref="C165:D165"/>
    <mergeCell ref="C166:D166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18:D118"/>
    <mergeCell ref="C119:D119"/>
    <mergeCell ref="C120:D120"/>
    <mergeCell ref="C125:D125"/>
    <mergeCell ref="C126:D126"/>
    <mergeCell ref="C113:D113"/>
    <mergeCell ref="C114:D114"/>
    <mergeCell ref="C115:D115"/>
    <mergeCell ref="C116:D116"/>
    <mergeCell ref="C117:D117"/>
    <mergeCell ref="C108:D108"/>
    <mergeCell ref="C109:D109"/>
    <mergeCell ref="C110:D110"/>
    <mergeCell ref="C111:D111"/>
    <mergeCell ref="C112:D112"/>
    <mergeCell ref="C103:D103"/>
    <mergeCell ref="C104:D104"/>
    <mergeCell ref="C105:D105"/>
    <mergeCell ref="C106:D106"/>
    <mergeCell ref="C107:D107"/>
    <mergeCell ref="C98:D98"/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78:D78"/>
    <mergeCell ref="C79:D79"/>
    <mergeCell ref="C80:D80"/>
    <mergeCell ref="C81:D81"/>
    <mergeCell ref="C87:D87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22:D2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237:D237"/>
    <mergeCell ref="C4:E4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39:D39"/>
    <mergeCell ref="C40:D40"/>
    <mergeCell ref="C41:D41"/>
    <mergeCell ref="C42:D42"/>
    <mergeCell ref="C8:D8"/>
    <mergeCell ref="C34:D34"/>
    <mergeCell ref="C35:D35"/>
    <mergeCell ref="C36:D36"/>
    <mergeCell ref="C37:D37"/>
    <mergeCell ref="C38:D38"/>
    <mergeCell ref="C29:D29"/>
    <mergeCell ref="E202:P202"/>
    <mergeCell ref="E163:P163"/>
    <mergeCell ref="E124:P124"/>
    <mergeCell ref="E85:P85"/>
    <mergeCell ref="E46:P46"/>
    <mergeCell ref="E7:P7"/>
    <mergeCell ref="F4:P4"/>
    <mergeCell ref="C7:D7"/>
    <mergeCell ref="C46:D46"/>
    <mergeCell ref="C85:D85"/>
    <mergeCell ref="C124:D124"/>
    <mergeCell ref="C163:D163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</mergeCells>
  <conditionalFormatting sqref="S204:S235 S237 E8:N8 F9:J40 E47:N47 E86:N86 F87:J118 E125:N125 F126:J157 E164:N164 F165:J196 E203:N203 F204:J235 E122:P122 F48:J79 F43:P43 F82:P82 F121:P121 F160:P160 F199:P199 F238:P238">
    <cfRule type="cellIs" dxfId="161" priority="112" operator="equal">
      <formula>0</formula>
    </cfRule>
  </conditionalFormatting>
  <conditionalFormatting sqref="R87:R118 R120">
    <cfRule type="cellIs" dxfId="160" priority="176" operator="equal">
      <formula>0</formula>
    </cfRule>
  </conditionalFormatting>
  <conditionalFormatting sqref="E80:E82">
    <cfRule type="cellIs" dxfId="159" priority="197" operator="equal">
      <formula>0</formula>
    </cfRule>
  </conditionalFormatting>
  <conditionalFormatting sqref="S203">
    <cfRule type="cellIs" dxfId="158" priority="95" operator="equal">
      <formula>0</formula>
    </cfRule>
  </conditionalFormatting>
  <conditionalFormatting sqref="S9:S40 S42">
    <cfRule type="cellIs" dxfId="157" priority="226" operator="equal">
      <formula>0</formula>
    </cfRule>
  </conditionalFormatting>
  <conditionalFormatting sqref="S9:S40 S42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{E76958AB-0B6C-4A83-9BB3-87BE29C43F9A}</x14:id>
        </ext>
      </extLst>
    </cfRule>
  </conditionalFormatting>
  <conditionalFormatting sqref="R9:R40 R42">
    <cfRule type="cellIs" dxfId="156" priority="224" operator="equal">
      <formula>0</formula>
    </cfRule>
  </conditionalFormatting>
  <conditionalFormatting sqref="R9:R40 R42">
    <cfRule type="dataBar" priority="2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{78D4AA96-EE70-4F78-9BBD-2CAB7E376517}</x14:id>
        </ext>
      </extLst>
    </cfRule>
  </conditionalFormatting>
  <conditionalFormatting sqref="E41:E43">
    <cfRule type="cellIs" dxfId="155" priority="221" operator="equal">
      <formula>0</formula>
    </cfRule>
  </conditionalFormatting>
  <conditionalFormatting sqref="E9:E40">
    <cfRule type="cellIs" dxfId="154" priority="220" operator="equal">
      <formula>0</formula>
    </cfRule>
  </conditionalFormatting>
  <conditionalFormatting sqref="K9:O40">
    <cfRule type="cellIs" dxfId="153" priority="218" operator="equal">
      <formula>0</formula>
    </cfRule>
  </conditionalFormatting>
  <conditionalFormatting sqref="K48:O66 K68:O79">
    <cfRule type="cellIs" dxfId="152" priority="194" operator="equal">
      <formula>0</formula>
    </cfRule>
  </conditionalFormatting>
  <conditionalFormatting sqref="Q41:Q42">
    <cfRule type="cellIs" dxfId="151" priority="209" operator="equal">
      <formula>0</formula>
    </cfRule>
  </conditionalFormatting>
  <conditionalFormatting sqref="Q9:Q40">
    <cfRule type="cellIs" dxfId="150" priority="211" operator="equal">
      <formula>0</formula>
    </cfRule>
  </conditionalFormatting>
  <conditionalFormatting sqref="Q41:Q42">
    <cfRule type="dataBar" priority="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{CD79F79A-CBCA-4FFE-8C31-A65993DDEC0B}</x14:id>
        </ext>
      </extLst>
    </cfRule>
  </conditionalFormatting>
  <conditionalFormatting sqref="Q9:Q40">
    <cfRule type="dataBar" priority="2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{E5B90D02-C32C-42C2-B1DF-60E525B52442}</x14:id>
        </ext>
      </extLst>
    </cfRule>
  </conditionalFormatting>
  <conditionalFormatting sqref="S8">
    <cfRule type="cellIs" dxfId="149" priority="207" operator="equal">
      <formula>0</formula>
    </cfRule>
  </conditionalFormatting>
  <conditionalFormatting sqref="R8">
    <cfRule type="cellIs" dxfId="148" priority="208" operator="equal">
      <formula>0</formula>
    </cfRule>
  </conditionalFormatting>
  <conditionalFormatting sqref="R204:R235 R237">
    <cfRule type="cellIs" dxfId="147" priority="110" operator="equal">
      <formula>0</formula>
    </cfRule>
  </conditionalFormatting>
  <conditionalFormatting sqref="S48:S79 S81">
    <cfRule type="cellIs" dxfId="146" priority="202" operator="equal">
      <formula>0</formula>
    </cfRule>
  </conditionalFormatting>
  <conditionalFormatting sqref="S48:S79 S81">
    <cfRule type="dataBar" priority="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{BE9A6D80-A1F7-4C47-9A70-0353EBD3F654}</x14:id>
        </ext>
      </extLst>
    </cfRule>
  </conditionalFormatting>
  <conditionalFormatting sqref="R48:R79 R81">
    <cfRule type="cellIs" dxfId="145" priority="200" operator="equal">
      <formula>0</formula>
    </cfRule>
  </conditionalFormatting>
  <conditionalFormatting sqref="R48:R79 R81">
    <cfRule type="dataBar" priority="2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{6A31E6C4-5677-4C45-BEAE-2138D729CF62}</x14:id>
        </ext>
      </extLst>
    </cfRule>
  </conditionalFormatting>
  <conditionalFormatting sqref="E48:E79">
    <cfRule type="cellIs" dxfId="144" priority="196" operator="equal">
      <formula>0</formula>
    </cfRule>
  </conditionalFormatting>
  <conditionalFormatting sqref="K87:O118">
    <cfRule type="cellIs" dxfId="143" priority="172" operator="equal">
      <formula>0</formula>
    </cfRule>
  </conditionalFormatting>
  <conditionalFormatting sqref="Q80:Q81">
    <cfRule type="cellIs" dxfId="142" priority="185" operator="equal">
      <formula>0</formula>
    </cfRule>
  </conditionalFormatting>
  <conditionalFormatting sqref="Q48:Q79">
    <cfRule type="cellIs" dxfId="141" priority="187" operator="equal">
      <formula>0</formula>
    </cfRule>
  </conditionalFormatting>
  <conditionalFormatting sqref="Q80:Q81">
    <cfRule type="dataBar" priority="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{E7F3E482-CC44-47DA-8C8F-B3C1C093D59D}</x14:id>
        </ext>
      </extLst>
    </cfRule>
  </conditionalFormatting>
  <conditionalFormatting sqref="Q48:Q79">
    <cfRule type="dataBar" priority="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{93D7DC09-5303-4343-8329-EBADB476A43C}</x14:id>
        </ext>
      </extLst>
    </cfRule>
  </conditionalFormatting>
  <conditionalFormatting sqref="S47">
    <cfRule type="cellIs" dxfId="140" priority="183" operator="equal">
      <formula>0</formula>
    </cfRule>
  </conditionalFormatting>
  <conditionalFormatting sqref="R47">
    <cfRule type="cellIs" dxfId="139" priority="184" operator="equal">
      <formula>0</formula>
    </cfRule>
  </conditionalFormatting>
  <conditionalFormatting sqref="R122 S87:S118 S120">
    <cfRule type="cellIs" dxfId="138" priority="178" operator="equal">
      <formula>0</formula>
    </cfRule>
  </conditionalFormatting>
  <conditionalFormatting sqref="R122">
    <cfRule type="dataBar" priority="1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{C729509E-8EBA-4A34-93F4-3520E8372A62}</x14:id>
        </ext>
      </extLst>
    </cfRule>
  </conditionalFormatting>
  <conditionalFormatting sqref="S87:S118 S120">
    <cfRule type="dataBar" priority="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{85DE3C84-3A8B-438B-A260-ADD323BC14ED}</x14:id>
        </ext>
      </extLst>
    </cfRule>
  </conditionalFormatting>
  <conditionalFormatting sqref="R122">
    <cfRule type="dataBar" priority="1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{53EC072F-9534-4CCF-A162-DC7F9E2DD920}</x14:id>
        </ext>
      </extLst>
    </cfRule>
  </conditionalFormatting>
  <conditionalFormatting sqref="R87:R118 R120">
    <cfRule type="dataBar" priority="1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{30927DC4-F720-42CC-AAD6-CB52629BF9FC}</x14:id>
        </ext>
      </extLst>
    </cfRule>
  </conditionalFormatting>
  <conditionalFormatting sqref="E119:E121">
    <cfRule type="cellIs" dxfId="137" priority="175" operator="equal">
      <formula>0</formula>
    </cfRule>
  </conditionalFormatting>
  <conditionalFormatting sqref="E87:E118">
    <cfRule type="cellIs" dxfId="136" priority="174" operator="equal">
      <formula>0</formula>
    </cfRule>
  </conditionalFormatting>
  <conditionalFormatting sqref="Q119:Q120">
    <cfRule type="cellIs" dxfId="135" priority="163" operator="equal">
      <formula>0</formula>
    </cfRule>
  </conditionalFormatting>
  <conditionalFormatting sqref="Q122">
    <cfRule type="cellIs" dxfId="134" priority="167" operator="equal">
      <formula>0</formula>
    </cfRule>
  </conditionalFormatting>
  <conditionalFormatting sqref="Q122">
    <cfRule type="dataBar" priority="1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{4DBC0926-EAE7-47E0-BB42-CA53F4CCBA6A}</x14:id>
        </ext>
      </extLst>
    </cfRule>
  </conditionalFormatting>
  <conditionalFormatting sqref="Q122">
    <cfRule type="dataBar" priority="1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{A9D81DD2-622F-4FA6-98F7-57C81E935793}</x14:id>
        </ext>
      </extLst>
    </cfRule>
  </conditionalFormatting>
  <conditionalFormatting sqref="Q87:Q118">
    <cfRule type="cellIs" dxfId="133" priority="165" operator="equal">
      <formula>0</formula>
    </cfRule>
  </conditionalFormatting>
  <conditionalFormatting sqref="Q119:Q120">
    <cfRule type="dataBar" priority="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{39ADEAB5-BFB4-446E-88A4-C892D3DDC6E8}</x14:id>
        </ext>
      </extLst>
    </cfRule>
  </conditionalFormatting>
  <conditionalFormatting sqref="Q87:Q118">
    <cfRule type="dataBar" priority="1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{FE9255DD-6810-4189-BDF3-DFA5EE380947}</x14:id>
        </ext>
      </extLst>
    </cfRule>
  </conditionalFormatting>
  <conditionalFormatting sqref="S86">
    <cfRule type="cellIs" dxfId="132" priority="161" operator="equal">
      <formula>0</formula>
    </cfRule>
  </conditionalFormatting>
  <conditionalFormatting sqref="R86">
    <cfRule type="cellIs" dxfId="131" priority="162" operator="equal">
      <formula>0</formula>
    </cfRule>
  </conditionalFormatting>
  <conditionalFormatting sqref="S126:S157 S159">
    <cfRule type="cellIs" dxfId="130" priority="156" operator="equal">
      <formula>0</formula>
    </cfRule>
  </conditionalFormatting>
  <conditionalFormatting sqref="S126:S157 S159">
    <cfRule type="dataBar" priority="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{B3FC9974-7CDA-42E4-A444-F61EC0A1CED7}</x14:id>
        </ext>
      </extLst>
    </cfRule>
  </conditionalFormatting>
  <conditionalFormatting sqref="R126:R157 R159">
    <cfRule type="cellIs" dxfId="129" priority="154" operator="equal">
      <formula>0</formula>
    </cfRule>
  </conditionalFormatting>
  <conditionalFormatting sqref="R126:R157 R159">
    <cfRule type="dataBar" priority="1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{ECDED06D-90A8-4B3D-87B4-993C82225F82}</x14:id>
        </ext>
      </extLst>
    </cfRule>
  </conditionalFormatting>
  <conditionalFormatting sqref="E158:E160">
    <cfRule type="cellIs" dxfId="128" priority="153" operator="equal">
      <formula>0</formula>
    </cfRule>
  </conditionalFormatting>
  <conditionalFormatting sqref="E126:E157">
    <cfRule type="cellIs" dxfId="127" priority="152" operator="equal">
      <formula>0</formula>
    </cfRule>
  </conditionalFormatting>
  <conditionalFormatting sqref="K126:O157">
    <cfRule type="cellIs" dxfId="126" priority="150" operator="equal">
      <formula>0</formula>
    </cfRule>
  </conditionalFormatting>
  <conditionalFormatting sqref="Q158:Q159">
    <cfRule type="cellIs" dxfId="125" priority="141" operator="equal">
      <formula>0</formula>
    </cfRule>
  </conditionalFormatting>
  <conditionalFormatting sqref="Q126:Q157">
    <cfRule type="cellIs" dxfId="124" priority="143" operator="equal">
      <formula>0</formula>
    </cfRule>
  </conditionalFormatting>
  <conditionalFormatting sqref="Q158:Q159">
    <cfRule type="dataBar" priority="1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{7468A9D0-8D57-4A32-B51E-DAA2111F01FD}</x14:id>
        </ext>
      </extLst>
    </cfRule>
  </conditionalFormatting>
  <conditionalFormatting sqref="Q126:Q157">
    <cfRule type="dataBar" priority="1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{B8178005-2F1D-49BE-9CCB-DA2BAA0B1FBA}</x14:id>
        </ext>
      </extLst>
    </cfRule>
  </conditionalFormatting>
  <conditionalFormatting sqref="S125">
    <cfRule type="cellIs" dxfId="123" priority="139" operator="equal">
      <formula>0</formula>
    </cfRule>
  </conditionalFormatting>
  <conditionalFormatting sqref="R125">
    <cfRule type="cellIs" dxfId="122" priority="140" operator="equal">
      <formula>0</formula>
    </cfRule>
  </conditionalFormatting>
  <conditionalFormatting sqref="S165:S196 S198">
    <cfRule type="cellIs" dxfId="121" priority="134" operator="equal">
      <formula>0</formula>
    </cfRule>
  </conditionalFormatting>
  <conditionalFormatting sqref="S165:S196 S198">
    <cfRule type="dataBar" priority="1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{F135CCED-B76D-4953-967D-71E746710224}</x14:id>
        </ext>
      </extLst>
    </cfRule>
  </conditionalFormatting>
  <conditionalFormatting sqref="R165:R196 R198">
    <cfRule type="cellIs" dxfId="120" priority="132" operator="equal">
      <formula>0</formula>
    </cfRule>
  </conditionalFormatting>
  <conditionalFormatting sqref="R165:R196 R198">
    <cfRule type="dataBar" priority="1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{3DB1CB89-E0EF-4AA9-820D-8C5EE6D1DF1C}</x14:id>
        </ext>
      </extLst>
    </cfRule>
  </conditionalFormatting>
  <conditionalFormatting sqref="E197:E199">
    <cfRule type="cellIs" dxfId="119" priority="131" operator="equal">
      <formula>0</formula>
    </cfRule>
  </conditionalFormatting>
  <conditionalFormatting sqref="E165:E196">
    <cfRule type="cellIs" dxfId="118" priority="130" operator="equal">
      <formula>0</formula>
    </cfRule>
  </conditionalFormatting>
  <conditionalFormatting sqref="K165:O196">
    <cfRule type="cellIs" dxfId="117" priority="128" operator="equal">
      <formula>0</formula>
    </cfRule>
  </conditionalFormatting>
  <conditionalFormatting sqref="Q197:Q198">
    <cfRule type="cellIs" dxfId="116" priority="119" operator="equal">
      <formula>0</formula>
    </cfRule>
  </conditionalFormatting>
  <conditionalFormatting sqref="Q165:Q196">
    <cfRule type="cellIs" dxfId="115" priority="121" operator="equal">
      <formula>0</formula>
    </cfRule>
  </conditionalFormatting>
  <conditionalFormatting sqref="Q197:Q198">
    <cfRule type="dataBar" priority="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{984A7377-2759-43AF-8EA7-4A8345E0F313}</x14:id>
        </ext>
      </extLst>
    </cfRule>
  </conditionalFormatting>
  <conditionalFormatting sqref="Q165:Q196">
    <cfRule type="dataBar" priority="1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{B1734727-E86D-4A57-A02A-51CB07BC2121}</x14:id>
        </ext>
      </extLst>
    </cfRule>
  </conditionalFormatting>
  <conditionalFormatting sqref="S164">
    <cfRule type="cellIs" dxfId="114" priority="117" operator="equal">
      <formula>0</formula>
    </cfRule>
  </conditionalFormatting>
  <conditionalFormatting sqref="R164">
    <cfRule type="cellIs" dxfId="113" priority="118" operator="equal">
      <formula>0</formula>
    </cfRule>
  </conditionalFormatting>
  <conditionalFormatting sqref="S204:S235 S237">
    <cfRule type="dataBar" priority="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{1E1BF755-78C9-41CA-B053-B03F92BAE7BB}</x14:id>
        </ext>
      </extLst>
    </cfRule>
  </conditionalFormatting>
  <conditionalFormatting sqref="R204:R235 R237">
    <cfRule type="dataBar" priority="1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{7A3EEAF3-E40B-4142-B42C-EE52DBE67914}</x14:id>
        </ext>
      </extLst>
    </cfRule>
  </conditionalFormatting>
  <conditionalFormatting sqref="E236:E238">
    <cfRule type="cellIs" dxfId="112" priority="109" operator="equal">
      <formula>0</formula>
    </cfRule>
  </conditionalFormatting>
  <conditionalFormatting sqref="E204:E235">
    <cfRule type="cellIs" dxfId="111" priority="108" operator="equal">
      <formula>0</formula>
    </cfRule>
  </conditionalFormatting>
  <conditionalFormatting sqref="K204:O235">
    <cfRule type="cellIs" dxfId="110" priority="106" operator="equal">
      <formula>0</formula>
    </cfRule>
  </conditionalFormatting>
  <conditionalFormatting sqref="Q236:Q237">
    <cfRule type="cellIs" dxfId="109" priority="97" operator="equal">
      <formula>0</formula>
    </cfRule>
  </conditionalFormatting>
  <conditionalFormatting sqref="Q204:Q235">
    <cfRule type="cellIs" dxfId="108" priority="99" operator="equal">
      <formula>0</formula>
    </cfRule>
  </conditionalFormatting>
  <conditionalFormatting sqref="Q236:Q237">
    <cfRule type="dataBar" priority="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{56D21199-F9EC-4244-9DD6-F690C0A0B405}</x14:id>
        </ext>
      </extLst>
    </cfRule>
  </conditionalFormatting>
  <conditionalFormatting sqref="Q204:Q235">
    <cfRule type="dataBar" priority="1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{9BED3466-6BE7-49C2-AD70-28BC7216CD95}</x14:id>
        </ext>
      </extLst>
    </cfRule>
  </conditionalFormatting>
  <conditionalFormatting sqref="R203">
    <cfRule type="cellIs" dxfId="107" priority="96" operator="equal">
      <formula>0</formula>
    </cfRule>
  </conditionalFormatting>
  <conditionalFormatting sqref="Q47">
    <cfRule type="cellIs" dxfId="106" priority="46" operator="equal">
      <formula>0</formula>
    </cfRule>
  </conditionalFormatting>
  <conditionalFormatting sqref="K67:O67">
    <cfRule type="cellIs" dxfId="105" priority="53" operator="equal">
      <formula>0</formula>
    </cfRule>
  </conditionalFormatting>
  <conditionalFormatting sqref="Q8">
    <cfRule type="cellIs" dxfId="104" priority="48" operator="equal">
      <formula>0</formula>
    </cfRule>
  </conditionalFormatting>
  <conditionalFormatting sqref="O8:P8">
    <cfRule type="cellIs" dxfId="103" priority="47" operator="equal">
      <formula>0</formula>
    </cfRule>
  </conditionalFormatting>
  <conditionalFormatting sqref="O47:P47">
    <cfRule type="cellIs" dxfId="102" priority="45" operator="equal">
      <formula>0</formula>
    </cfRule>
  </conditionalFormatting>
  <conditionalFormatting sqref="Q86">
    <cfRule type="cellIs" dxfId="101" priority="44" operator="equal">
      <formula>0</formula>
    </cfRule>
  </conditionalFormatting>
  <conditionalFormatting sqref="O86:P86">
    <cfRule type="cellIs" dxfId="100" priority="43" operator="equal">
      <formula>0</formula>
    </cfRule>
  </conditionalFormatting>
  <conditionalFormatting sqref="Q125">
    <cfRule type="cellIs" dxfId="99" priority="42" operator="equal">
      <formula>0</formula>
    </cfRule>
  </conditionalFormatting>
  <conditionalFormatting sqref="O125:P125">
    <cfRule type="cellIs" dxfId="98" priority="41" operator="equal">
      <formula>0</formula>
    </cfRule>
  </conditionalFormatting>
  <conditionalFormatting sqref="E122:P122">
    <cfRule type="dataBar" priority="8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{156F54DF-8417-4B95-B6B7-23B9588B1B01}</x14:id>
        </ext>
      </extLst>
    </cfRule>
  </conditionalFormatting>
  <conditionalFormatting sqref="F43:P43">
    <cfRule type="dataBar" priority="8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{8EB9517F-CF28-4B4F-86C1-6F1362D89C03}</x14:id>
        </ext>
      </extLst>
    </cfRule>
  </conditionalFormatting>
  <conditionalFormatting sqref="F82:P82">
    <cfRule type="dataBar" priority="8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{680CE210-1601-4CBB-A2DD-8760AB052502}</x14:id>
        </ext>
      </extLst>
    </cfRule>
  </conditionalFormatting>
  <conditionalFormatting sqref="F121:P121">
    <cfRule type="dataBar" priority="8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{8000C69D-0A4D-47B7-B110-F35D4EDE6626}</x14:id>
        </ext>
      </extLst>
    </cfRule>
  </conditionalFormatting>
  <conditionalFormatting sqref="F160:P160">
    <cfRule type="dataBar" priority="8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{BDA9B691-7BFC-4D68-AE6E-046E64B5D6E6}</x14:id>
        </ext>
      </extLst>
    </cfRule>
  </conditionalFormatting>
  <conditionalFormatting sqref="F199:P199">
    <cfRule type="dataBar" priority="8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{C9A4C2EC-9E55-4C26-881B-2975F39903F7}</x14:id>
        </ext>
      </extLst>
    </cfRule>
  </conditionalFormatting>
  <conditionalFormatting sqref="F238:P238">
    <cfRule type="dataBar" priority="8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{2DA195E4-91D2-4B72-99AE-9E6384D8E778}</x14:id>
        </ext>
      </extLst>
    </cfRule>
  </conditionalFormatting>
  <conditionalFormatting sqref="Q164">
    <cfRule type="cellIs" dxfId="97" priority="40" operator="equal">
      <formula>0</formula>
    </cfRule>
  </conditionalFormatting>
  <conditionalFormatting sqref="O164:P164">
    <cfRule type="cellIs" dxfId="96" priority="39" operator="equal">
      <formula>0</formula>
    </cfRule>
  </conditionalFormatting>
  <conditionalFormatting sqref="Q203">
    <cfRule type="cellIs" dxfId="95" priority="38" operator="equal">
      <formula>0</formula>
    </cfRule>
  </conditionalFormatting>
  <conditionalFormatting sqref="O203:P203">
    <cfRule type="cellIs" dxfId="94" priority="37" operator="equal">
      <formula>0</formula>
    </cfRule>
  </conditionalFormatting>
  <conditionalFormatting sqref="C9">
    <cfRule type="cellIs" dxfId="93" priority="35" operator="equal">
      <formula>0</formula>
    </cfRule>
  </conditionalFormatting>
  <conditionalFormatting sqref="C10:C40">
    <cfRule type="cellIs" dxfId="92" priority="34" operator="equal">
      <formula>0</formula>
    </cfRule>
  </conditionalFormatting>
  <conditionalFormatting sqref="C48">
    <cfRule type="cellIs" dxfId="91" priority="32" operator="equal">
      <formula>0</formula>
    </cfRule>
  </conditionalFormatting>
  <conditionalFormatting sqref="C49:C79">
    <cfRule type="cellIs" dxfId="90" priority="31" operator="equal">
      <formula>0</formula>
    </cfRule>
  </conditionalFormatting>
  <conditionalFormatting sqref="C80:C81">
    <cfRule type="cellIs" dxfId="89" priority="30" operator="equal">
      <formula>0</formula>
    </cfRule>
  </conditionalFormatting>
  <conditionalFormatting sqref="C87">
    <cfRule type="cellIs" dxfId="88" priority="29" operator="equal">
      <formula>0</formula>
    </cfRule>
  </conditionalFormatting>
  <conditionalFormatting sqref="C88:C118">
    <cfRule type="cellIs" dxfId="87" priority="28" operator="equal">
      <formula>0</formula>
    </cfRule>
  </conditionalFormatting>
  <conditionalFormatting sqref="C119:C120">
    <cfRule type="cellIs" dxfId="86" priority="27" operator="equal">
      <formula>0</formula>
    </cfRule>
  </conditionalFormatting>
  <conditionalFormatting sqref="C202">
    <cfRule type="cellIs" dxfId="85" priority="7" operator="equal">
      <formula>0</formula>
    </cfRule>
  </conditionalFormatting>
  <conditionalFormatting sqref="C41:C42">
    <cfRule type="cellIs" dxfId="84" priority="33" operator="equal">
      <formula>0</formula>
    </cfRule>
  </conditionalFormatting>
  <conditionalFormatting sqref="C126">
    <cfRule type="cellIs" dxfId="83" priority="26" operator="equal">
      <formula>0</formula>
    </cfRule>
  </conditionalFormatting>
  <conditionalFormatting sqref="C127:C157">
    <cfRule type="cellIs" dxfId="82" priority="25" operator="equal">
      <formula>0</formula>
    </cfRule>
  </conditionalFormatting>
  <conditionalFormatting sqref="C158:C159">
    <cfRule type="cellIs" dxfId="81" priority="24" operator="equal">
      <formula>0</formula>
    </cfRule>
  </conditionalFormatting>
  <conditionalFormatting sqref="C204">
    <cfRule type="cellIs" dxfId="80" priority="23" operator="equal">
      <formula>0</formula>
    </cfRule>
  </conditionalFormatting>
  <conditionalFormatting sqref="C205:C235">
    <cfRule type="cellIs" dxfId="79" priority="22" operator="equal">
      <formula>0</formula>
    </cfRule>
  </conditionalFormatting>
  <conditionalFormatting sqref="C236:C237">
    <cfRule type="cellIs" dxfId="78" priority="21" operator="equal">
      <formula>0</formula>
    </cfRule>
  </conditionalFormatting>
  <conditionalFormatting sqref="C165">
    <cfRule type="cellIs" dxfId="77" priority="20" operator="equal">
      <formula>0</formula>
    </cfRule>
  </conditionalFormatting>
  <conditionalFormatting sqref="C166:C196">
    <cfRule type="cellIs" dxfId="76" priority="19" operator="equal">
      <formula>0</formula>
    </cfRule>
  </conditionalFormatting>
  <conditionalFormatting sqref="C203">
    <cfRule type="cellIs" dxfId="75" priority="17" operator="equal">
      <formula>0</formula>
    </cfRule>
  </conditionalFormatting>
  <conditionalFormatting sqref="C164">
    <cfRule type="cellIs" dxfId="74" priority="16" operator="equal">
      <formula>0</formula>
    </cfRule>
  </conditionalFormatting>
  <conditionalFormatting sqref="C125">
    <cfRule type="cellIs" dxfId="73" priority="15" operator="equal">
      <formula>0</formula>
    </cfRule>
  </conditionalFormatting>
  <conditionalFormatting sqref="C86">
    <cfRule type="cellIs" dxfId="72" priority="14" operator="equal">
      <formula>0</formula>
    </cfRule>
  </conditionalFormatting>
  <conditionalFormatting sqref="C47">
    <cfRule type="cellIs" dxfId="71" priority="13" operator="equal">
      <formula>0</formula>
    </cfRule>
  </conditionalFormatting>
  <conditionalFormatting sqref="C7:C8">
    <cfRule type="cellIs" dxfId="70" priority="12" operator="equal">
      <formula>0</formula>
    </cfRule>
  </conditionalFormatting>
  <conditionalFormatting sqref="C46">
    <cfRule type="cellIs" dxfId="69" priority="11" operator="equal">
      <formula>0</formula>
    </cfRule>
  </conditionalFormatting>
  <conditionalFormatting sqref="C85">
    <cfRule type="cellIs" dxfId="68" priority="10" operator="equal">
      <formula>0</formula>
    </cfRule>
  </conditionalFormatting>
  <conditionalFormatting sqref="C124">
    <cfRule type="cellIs" dxfId="67" priority="9" operator="equal">
      <formula>0</formula>
    </cfRule>
  </conditionalFormatting>
  <conditionalFormatting sqref="C163">
    <cfRule type="cellIs" dxfId="66" priority="8" operator="equal">
      <formula>0</formula>
    </cfRule>
  </conditionalFormatting>
  <conditionalFormatting sqref="C197:C198">
    <cfRule type="cellIs" dxfId="65" priority="18" operator="equal">
      <formula>0</formula>
    </cfRule>
  </conditionalFormatting>
  <conditionalFormatting sqref="P9:P40">
    <cfRule type="cellIs" dxfId="64" priority="6" operator="equal">
      <formula>0</formula>
    </cfRule>
  </conditionalFormatting>
  <conditionalFormatting sqref="P48:P79">
    <cfRule type="cellIs" dxfId="63" priority="5" operator="equal">
      <formula>0</formula>
    </cfRule>
  </conditionalFormatting>
  <conditionalFormatting sqref="P87:P118">
    <cfRule type="cellIs" dxfId="62" priority="4" operator="equal">
      <formula>0</formula>
    </cfRule>
  </conditionalFormatting>
  <conditionalFormatting sqref="P126:P157">
    <cfRule type="cellIs" dxfId="61" priority="3" operator="equal">
      <formula>0</formula>
    </cfRule>
  </conditionalFormatting>
  <conditionalFormatting sqref="P165:P196">
    <cfRule type="cellIs" dxfId="60" priority="2" operator="equal">
      <formula>0</formula>
    </cfRule>
  </conditionalFormatting>
  <conditionalFormatting sqref="P204:P235">
    <cfRule type="cellIs" dxfId="59" priority="1" operator="equal">
      <formula>0</formula>
    </cfRule>
  </conditionalFormatting>
  <dataValidations count="1">
    <dataValidation type="list" allowBlank="1" showInputMessage="1" showErrorMessage="1" sqref="C4">
      <formula1>$AF$9:$AF$12</formula1>
    </dataValidation>
  </dataValidations>
  <pageMargins left="0.70866141732283472" right="0.70866141732283472" top="0.55118110236220474" bottom="0.35433070866141736" header="0.31496062992125984" footer="0.31496062992125984"/>
  <pageSetup paperSize="9" scale="54" fitToHeight="6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6958AB-0B6C-4A83-9BB3-87BE29C43F9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S9:S40 S42</xm:sqref>
        </x14:conditionalFormatting>
        <x14:conditionalFormatting xmlns:xm="http://schemas.microsoft.com/office/excel/2006/main">
          <x14:cfRule type="dataBar" id="{78D4AA96-EE70-4F78-9BBD-2CAB7E3765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R9:R40 R42</xm:sqref>
        </x14:conditionalFormatting>
        <x14:conditionalFormatting xmlns:xm="http://schemas.microsoft.com/office/excel/2006/main">
          <x14:cfRule type="dataBar" id="{CD79F79A-CBCA-4FFE-8C31-A65993DDEC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Q41:Q42</xm:sqref>
        </x14:conditionalFormatting>
        <x14:conditionalFormatting xmlns:xm="http://schemas.microsoft.com/office/excel/2006/main">
          <x14:cfRule type="dataBar" id="{E5B90D02-C32C-42C2-B1DF-60E525B5244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Q9:Q40</xm:sqref>
        </x14:conditionalFormatting>
        <x14:conditionalFormatting xmlns:xm="http://schemas.microsoft.com/office/excel/2006/main">
          <x14:cfRule type="dataBar" id="{BE9A6D80-A1F7-4C47-9A70-0353EBD3F6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6A31E6C4-5677-4C45-BEAE-2138D729CF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E7F3E482-CC44-47DA-8C8F-B3C1C093D5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Q80:Q81</xm:sqref>
        </x14:conditionalFormatting>
        <x14:conditionalFormatting xmlns:xm="http://schemas.microsoft.com/office/excel/2006/main">
          <x14:cfRule type="dataBar" id="{93D7DC09-5303-4343-8329-EBADB476A4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Q48:Q79</xm:sqref>
        </x14:conditionalFormatting>
        <x14:conditionalFormatting xmlns:xm="http://schemas.microsoft.com/office/excel/2006/main">
          <x14:cfRule type="dataBar" id="{C729509E-8EBA-4A34-93F4-3520E8372A6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R122</xm:sqref>
        </x14:conditionalFormatting>
        <x14:conditionalFormatting xmlns:xm="http://schemas.microsoft.com/office/excel/2006/main">
          <x14:cfRule type="dataBar" id="{85DE3C84-3A8B-438B-A260-ADD323BC14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S87:S118 S120</xm:sqref>
        </x14:conditionalFormatting>
        <x14:conditionalFormatting xmlns:xm="http://schemas.microsoft.com/office/excel/2006/main">
          <x14:cfRule type="dataBar" id="{53EC072F-9534-4CCF-A162-DC7F9E2DD9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R122</xm:sqref>
        </x14:conditionalFormatting>
        <x14:conditionalFormatting xmlns:xm="http://schemas.microsoft.com/office/excel/2006/main">
          <x14:cfRule type="dataBar" id="{30927DC4-F720-42CC-AAD6-CB52629BF9F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R87:R118 R120</xm:sqref>
        </x14:conditionalFormatting>
        <x14:conditionalFormatting xmlns:xm="http://schemas.microsoft.com/office/excel/2006/main">
          <x14:cfRule type="dataBar" id="{4DBC0926-EAE7-47E0-BB42-CA53F4CCBA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Q122</xm:sqref>
        </x14:conditionalFormatting>
        <x14:conditionalFormatting xmlns:xm="http://schemas.microsoft.com/office/excel/2006/main">
          <x14:cfRule type="dataBar" id="{A9D81DD2-622F-4FA6-98F7-57C81E9357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Q122</xm:sqref>
        </x14:conditionalFormatting>
        <x14:conditionalFormatting xmlns:xm="http://schemas.microsoft.com/office/excel/2006/main">
          <x14:cfRule type="dataBar" id="{39ADEAB5-BFB4-446E-88A4-C892D3DDC6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FE9255DD-6810-4189-BDF3-DFA5EE3809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B3FC9974-7CDA-42E4-A444-F61EC0A1CE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S126:S157 S159</xm:sqref>
        </x14:conditionalFormatting>
        <x14:conditionalFormatting xmlns:xm="http://schemas.microsoft.com/office/excel/2006/main">
          <x14:cfRule type="dataBar" id="{ECDED06D-90A8-4B3D-87B4-993C82225F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R126:R157 R159</xm:sqref>
        </x14:conditionalFormatting>
        <x14:conditionalFormatting xmlns:xm="http://schemas.microsoft.com/office/excel/2006/main">
          <x14:cfRule type="dataBar" id="{7468A9D0-8D57-4A32-B51E-DAA2111F01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Q158:Q159</xm:sqref>
        </x14:conditionalFormatting>
        <x14:conditionalFormatting xmlns:xm="http://schemas.microsoft.com/office/excel/2006/main">
          <x14:cfRule type="dataBar" id="{B8178005-2F1D-49BE-9CCB-DA2BAA0B1FB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Q126:Q157</xm:sqref>
        </x14:conditionalFormatting>
        <x14:conditionalFormatting xmlns:xm="http://schemas.microsoft.com/office/excel/2006/main">
          <x14:cfRule type="dataBar" id="{F135CCED-B76D-4953-967D-71E7467102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S165:S196 S198</xm:sqref>
        </x14:conditionalFormatting>
        <x14:conditionalFormatting xmlns:xm="http://schemas.microsoft.com/office/excel/2006/main">
          <x14:cfRule type="dataBar" id="{3DB1CB89-E0EF-4AA9-820D-8C5EE6D1DF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R165:R196 R198</xm:sqref>
        </x14:conditionalFormatting>
        <x14:conditionalFormatting xmlns:xm="http://schemas.microsoft.com/office/excel/2006/main">
          <x14:cfRule type="dataBar" id="{984A7377-2759-43AF-8EA7-4A8345E0F3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Q197:Q198</xm:sqref>
        </x14:conditionalFormatting>
        <x14:conditionalFormatting xmlns:xm="http://schemas.microsoft.com/office/excel/2006/main">
          <x14:cfRule type="dataBar" id="{B1734727-E86D-4A57-A02A-51CB07BC212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Q165:Q196</xm:sqref>
        </x14:conditionalFormatting>
        <x14:conditionalFormatting xmlns:xm="http://schemas.microsoft.com/office/excel/2006/main">
          <x14:cfRule type="dataBar" id="{1E1BF755-78C9-41CA-B053-B03F92BAE7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S204:S235 S237</xm:sqref>
        </x14:conditionalFormatting>
        <x14:conditionalFormatting xmlns:xm="http://schemas.microsoft.com/office/excel/2006/main">
          <x14:cfRule type="dataBar" id="{7A3EEAF3-E40B-4142-B42C-EE52DBE679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R204:R235 R237</xm:sqref>
        </x14:conditionalFormatting>
        <x14:conditionalFormatting xmlns:xm="http://schemas.microsoft.com/office/excel/2006/main">
          <x14:cfRule type="dataBar" id="{56D21199-F9EC-4244-9DD6-F690C0A0B4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Q236:Q237</xm:sqref>
        </x14:conditionalFormatting>
        <x14:conditionalFormatting xmlns:xm="http://schemas.microsoft.com/office/excel/2006/main">
          <x14:cfRule type="dataBar" id="{9BED3466-6BE7-49C2-AD70-28BC7216CD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Q204:Q235</xm:sqref>
        </x14:conditionalFormatting>
        <x14:conditionalFormatting xmlns:xm="http://schemas.microsoft.com/office/excel/2006/main">
          <x14:cfRule type="dataBar" id="{156F54DF-8417-4B95-B6B7-23B9588B1B0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E122:P122</xm:sqref>
        </x14:conditionalFormatting>
        <x14:conditionalFormatting xmlns:xm="http://schemas.microsoft.com/office/excel/2006/main">
          <x14:cfRule type="dataBar" id="{8EB9517F-CF28-4B4F-86C1-6F1362D89C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F43:P43</xm:sqref>
        </x14:conditionalFormatting>
        <x14:conditionalFormatting xmlns:xm="http://schemas.microsoft.com/office/excel/2006/main">
          <x14:cfRule type="dataBar" id="{680CE210-1601-4CBB-A2DD-8760AB0525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F82:P82</xm:sqref>
        </x14:conditionalFormatting>
        <x14:conditionalFormatting xmlns:xm="http://schemas.microsoft.com/office/excel/2006/main">
          <x14:cfRule type="dataBar" id="{8000C69D-0A4D-47B7-B110-F35D4EDE66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F121:P121</xm:sqref>
        </x14:conditionalFormatting>
        <x14:conditionalFormatting xmlns:xm="http://schemas.microsoft.com/office/excel/2006/main">
          <x14:cfRule type="dataBar" id="{BDA9B691-7BFC-4D68-AE6E-046E64B5D6E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F160:P160</xm:sqref>
        </x14:conditionalFormatting>
        <x14:conditionalFormatting xmlns:xm="http://schemas.microsoft.com/office/excel/2006/main">
          <x14:cfRule type="dataBar" id="{C9A4C2EC-9E55-4C26-881B-2975F39903F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F199:P199</xm:sqref>
        </x14:conditionalFormatting>
        <x14:conditionalFormatting xmlns:xm="http://schemas.microsoft.com/office/excel/2006/main">
          <x14:cfRule type="dataBar" id="{2DA195E4-91D2-4B72-99AE-9E6384D8E7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F238:P238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OtherFin!F126:O126</xm:f>
              <xm:sqref>C126</xm:sqref>
            </x14:sparkline>
            <x14:sparkline>
              <xm:f>OtherFin!F127:O127</xm:f>
              <xm:sqref>C127</xm:sqref>
            </x14:sparkline>
            <x14:sparkline>
              <xm:f>OtherFin!F128:O128</xm:f>
              <xm:sqref>C128</xm:sqref>
            </x14:sparkline>
            <x14:sparkline>
              <xm:f>OtherFin!F129:O129</xm:f>
              <xm:sqref>C129</xm:sqref>
            </x14:sparkline>
            <x14:sparkline>
              <xm:f>OtherFin!F130:O130</xm:f>
              <xm:sqref>C130</xm:sqref>
            </x14:sparkline>
            <x14:sparkline>
              <xm:f>OtherFin!F131:O131</xm:f>
              <xm:sqref>C131</xm:sqref>
            </x14:sparkline>
            <x14:sparkline>
              <xm:f>OtherFin!F132:O132</xm:f>
              <xm:sqref>C132</xm:sqref>
            </x14:sparkline>
            <x14:sparkline>
              <xm:f>OtherFin!F133:O133</xm:f>
              <xm:sqref>C133</xm:sqref>
            </x14:sparkline>
            <x14:sparkline>
              <xm:f>OtherFin!F134:O134</xm:f>
              <xm:sqref>C134</xm:sqref>
            </x14:sparkline>
            <x14:sparkline>
              <xm:f>OtherFin!F135:O135</xm:f>
              <xm:sqref>C135</xm:sqref>
            </x14:sparkline>
            <x14:sparkline>
              <xm:f>OtherFin!F136:O136</xm:f>
              <xm:sqref>C136</xm:sqref>
            </x14:sparkline>
            <x14:sparkline>
              <xm:f>OtherFin!F137:O137</xm:f>
              <xm:sqref>C137</xm:sqref>
            </x14:sparkline>
            <x14:sparkline>
              <xm:f>OtherFin!F138:O138</xm:f>
              <xm:sqref>C138</xm:sqref>
            </x14:sparkline>
            <x14:sparkline>
              <xm:f>OtherFin!F139:O139</xm:f>
              <xm:sqref>C139</xm:sqref>
            </x14:sparkline>
            <x14:sparkline>
              <xm:f>OtherFin!F140:O140</xm:f>
              <xm:sqref>C140</xm:sqref>
            </x14:sparkline>
            <x14:sparkline>
              <xm:f>OtherFin!F141:O141</xm:f>
              <xm:sqref>C141</xm:sqref>
            </x14:sparkline>
            <x14:sparkline>
              <xm:f>OtherFin!F142:O142</xm:f>
              <xm:sqref>C142</xm:sqref>
            </x14:sparkline>
            <x14:sparkline>
              <xm:f>OtherFin!F143:O143</xm:f>
              <xm:sqref>C143</xm:sqref>
            </x14:sparkline>
            <x14:sparkline>
              <xm:f>OtherFin!F144:O144</xm:f>
              <xm:sqref>C144</xm:sqref>
            </x14:sparkline>
            <x14:sparkline>
              <xm:f>OtherFin!F145:O145</xm:f>
              <xm:sqref>C145</xm:sqref>
            </x14:sparkline>
            <x14:sparkline>
              <xm:f>OtherFin!F146:O146</xm:f>
              <xm:sqref>C146</xm:sqref>
            </x14:sparkline>
            <x14:sparkline>
              <xm:f>OtherFin!F147:O147</xm:f>
              <xm:sqref>C147</xm:sqref>
            </x14:sparkline>
            <x14:sparkline>
              <xm:f>OtherFin!F148:O148</xm:f>
              <xm:sqref>C148</xm:sqref>
            </x14:sparkline>
            <x14:sparkline>
              <xm:f>OtherFin!F149:O149</xm:f>
              <xm:sqref>C149</xm:sqref>
            </x14:sparkline>
            <x14:sparkline>
              <xm:f>OtherFin!F150:O150</xm:f>
              <xm:sqref>C150</xm:sqref>
            </x14:sparkline>
            <x14:sparkline>
              <xm:f>OtherFin!F151:O151</xm:f>
              <xm:sqref>C151</xm:sqref>
            </x14:sparkline>
            <x14:sparkline>
              <xm:f>OtherFin!F152:O152</xm:f>
              <xm:sqref>C152</xm:sqref>
            </x14:sparkline>
            <x14:sparkline>
              <xm:f>OtherFin!F153:O153</xm:f>
              <xm:sqref>C153</xm:sqref>
            </x14:sparkline>
            <x14:sparkline>
              <xm:f>OtherFin!F154:O154</xm:f>
              <xm:sqref>C154</xm:sqref>
            </x14:sparkline>
            <x14:sparkline>
              <xm:f>OtherFin!F155:O155</xm:f>
              <xm:sqref>C155</xm:sqref>
            </x14:sparkline>
            <x14:sparkline>
              <xm:f>OtherFin!F156:O156</xm:f>
              <xm:sqref>C156</xm:sqref>
            </x14:sparkline>
            <x14:sparkline>
              <xm:f>OtherFin!F157:O157</xm:f>
              <xm:sqref>C157</xm:sqref>
            </x14:sparkline>
            <x14:sparkline>
              <xm:f>OtherFin!F158:O158</xm:f>
              <xm:sqref>C158</xm:sqref>
            </x14:sparkline>
            <x14:sparkline>
              <xm:f>OtherFin!F159:O159</xm:f>
              <xm:sqref>C159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OtherFin!F9:O9</xm:f>
              <xm:sqref>C9</xm:sqref>
            </x14:sparkline>
            <x14:sparkline>
              <xm:f>OtherFin!F10:O10</xm:f>
              <xm:sqref>C10</xm:sqref>
            </x14:sparkline>
            <x14:sparkline>
              <xm:f>OtherFin!F11:O11</xm:f>
              <xm:sqref>C11</xm:sqref>
            </x14:sparkline>
            <x14:sparkline>
              <xm:f>OtherFin!F12:O12</xm:f>
              <xm:sqref>C12</xm:sqref>
            </x14:sparkline>
            <x14:sparkline>
              <xm:f>OtherFin!F13:O13</xm:f>
              <xm:sqref>C13</xm:sqref>
            </x14:sparkline>
            <x14:sparkline>
              <xm:f>OtherFin!F14:O14</xm:f>
              <xm:sqref>C14</xm:sqref>
            </x14:sparkline>
            <x14:sparkline>
              <xm:f>OtherFin!F15:O15</xm:f>
              <xm:sqref>C15</xm:sqref>
            </x14:sparkline>
            <x14:sparkline>
              <xm:f>OtherFin!F16:O16</xm:f>
              <xm:sqref>C16</xm:sqref>
            </x14:sparkline>
            <x14:sparkline>
              <xm:f>OtherFin!F17:O17</xm:f>
              <xm:sqref>C17</xm:sqref>
            </x14:sparkline>
            <x14:sparkline>
              <xm:f>OtherFin!F18:O18</xm:f>
              <xm:sqref>C18</xm:sqref>
            </x14:sparkline>
            <x14:sparkline>
              <xm:f>OtherFin!F19:O19</xm:f>
              <xm:sqref>C19</xm:sqref>
            </x14:sparkline>
            <x14:sparkline>
              <xm:f>OtherFin!F20:O20</xm:f>
              <xm:sqref>C20</xm:sqref>
            </x14:sparkline>
            <x14:sparkline>
              <xm:f>OtherFin!F21:O21</xm:f>
              <xm:sqref>C21</xm:sqref>
            </x14:sparkline>
            <x14:sparkline>
              <xm:f>OtherFin!F22:O22</xm:f>
              <xm:sqref>C22</xm:sqref>
            </x14:sparkline>
            <x14:sparkline>
              <xm:f>OtherFin!F23:O23</xm:f>
              <xm:sqref>C23</xm:sqref>
            </x14:sparkline>
            <x14:sparkline>
              <xm:f>OtherFin!F24:O24</xm:f>
              <xm:sqref>C24</xm:sqref>
            </x14:sparkline>
            <x14:sparkline>
              <xm:f>OtherFin!F25:O25</xm:f>
              <xm:sqref>C25</xm:sqref>
            </x14:sparkline>
            <x14:sparkline>
              <xm:f>OtherFin!F26:O26</xm:f>
              <xm:sqref>C26</xm:sqref>
            </x14:sparkline>
            <x14:sparkline>
              <xm:f>OtherFin!F27:O27</xm:f>
              <xm:sqref>C27</xm:sqref>
            </x14:sparkline>
            <x14:sparkline>
              <xm:f>OtherFin!F28:O28</xm:f>
              <xm:sqref>C28</xm:sqref>
            </x14:sparkline>
            <x14:sparkline>
              <xm:f>OtherFin!F29:O29</xm:f>
              <xm:sqref>C29</xm:sqref>
            </x14:sparkline>
            <x14:sparkline>
              <xm:f>OtherFin!F30:O30</xm:f>
              <xm:sqref>C30</xm:sqref>
            </x14:sparkline>
            <x14:sparkline>
              <xm:f>OtherFin!F31:O31</xm:f>
              <xm:sqref>C31</xm:sqref>
            </x14:sparkline>
            <x14:sparkline>
              <xm:f>OtherFin!F32:O32</xm:f>
              <xm:sqref>C32</xm:sqref>
            </x14:sparkline>
            <x14:sparkline>
              <xm:f>OtherFin!F33:O33</xm:f>
              <xm:sqref>C33</xm:sqref>
            </x14:sparkline>
            <x14:sparkline>
              <xm:f>OtherFin!F34:O34</xm:f>
              <xm:sqref>C34</xm:sqref>
            </x14:sparkline>
            <x14:sparkline>
              <xm:f>OtherFin!F35:O35</xm:f>
              <xm:sqref>C35</xm:sqref>
            </x14:sparkline>
            <x14:sparkline>
              <xm:f>OtherFin!F36:O36</xm:f>
              <xm:sqref>C36</xm:sqref>
            </x14:sparkline>
            <x14:sparkline>
              <xm:f>OtherFin!F37:O37</xm:f>
              <xm:sqref>C37</xm:sqref>
            </x14:sparkline>
            <x14:sparkline>
              <xm:f>OtherFin!F38:O38</xm:f>
              <xm:sqref>C38</xm:sqref>
            </x14:sparkline>
            <x14:sparkline>
              <xm:f>OtherFin!F39:O39</xm:f>
              <xm:sqref>C39</xm:sqref>
            </x14:sparkline>
            <x14:sparkline>
              <xm:f>OtherFin!F40:O40</xm:f>
              <xm:sqref>C40</xm:sqref>
            </x14:sparkline>
            <x14:sparkline>
              <xm:f>OtherFin!F41:O41</xm:f>
              <xm:sqref>C41</xm:sqref>
            </x14:sparkline>
            <x14:sparkline>
              <xm:f>OtherFin!F42:O42</xm:f>
              <xm:sqref>C42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OtherFin!F87:O87</xm:f>
              <xm:sqref>C87</xm:sqref>
            </x14:sparkline>
            <x14:sparkline>
              <xm:f>OtherFin!F88:O88</xm:f>
              <xm:sqref>C88</xm:sqref>
            </x14:sparkline>
            <x14:sparkline>
              <xm:f>OtherFin!F89:O89</xm:f>
              <xm:sqref>C89</xm:sqref>
            </x14:sparkline>
            <x14:sparkline>
              <xm:f>OtherFin!F90:O90</xm:f>
              <xm:sqref>C90</xm:sqref>
            </x14:sparkline>
            <x14:sparkline>
              <xm:f>OtherFin!F91:O91</xm:f>
              <xm:sqref>C91</xm:sqref>
            </x14:sparkline>
            <x14:sparkline>
              <xm:f>OtherFin!F92:O92</xm:f>
              <xm:sqref>C92</xm:sqref>
            </x14:sparkline>
            <x14:sparkline>
              <xm:f>OtherFin!F93:O93</xm:f>
              <xm:sqref>C93</xm:sqref>
            </x14:sparkline>
            <x14:sparkline>
              <xm:f>OtherFin!F94:O94</xm:f>
              <xm:sqref>C94</xm:sqref>
            </x14:sparkline>
            <x14:sparkline>
              <xm:f>OtherFin!F95:O95</xm:f>
              <xm:sqref>C95</xm:sqref>
            </x14:sparkline>
            <x14:sparkline>
              <xm:f>OtherFin!F96:O96</xm:f>
              <xm:sqref>C96</xm:sqref>
            </x14:sparkline>
            <x14:sparkline>
              <xm:f>OtherFin!F97:O97</xm:f>
              <xm:sqref>C97</xm:sqref>
            </x14:sparkline>
            <x14:sparkline>
              <xm:f>OtherFin!F98:O98</xm:f>
              <xm:sqref>C98</xm:sqref>
            </x14:sparkline>
            <x14:sparkline>
              <xm:f>OtherFin!F99:O99</xm:f>
              <xm:sqref>C99</xm:sqref>
            </x14:sparkline>
            <x14:sparkline>
              <xm:f>OtherFin!F100:O100</xm:f>
              <xm:sqref>C100</xm:sqref>
            </x14:sparkline>
            <x14:sparkline>
              <xm:f>OtherFin!F101:O101</xm:f>
              <xm:sqref>C101</xm:sqref>
            </x14:sparkline>
            <x14:sparkline>
              <xm:f>OtherFin!F102:O102</xm:f>
              <xm:sqref>C102</xm:sqref>
            </x14:sparkline>
            <x14:sparkline>
              <xm:f>OtherFin!F103:O103</xm:f>
              <xm:sqref>C103</xm:sqref>
            </x14:sparkline>
            <x14:sparkline>
              <xm:f>OtherFin!F104:O104</xm:f>
              <xm:sqref>C104</xm:sqref>
            </x14:sparkline>
            <x14:sparkline>
              <xm:f>OtherFin!F105:O105</xm:f>
              <xm:sqref>C105</xm:sqref>
            </x14:sparkline>
            <x14:sparkline>
              <xm:f>OtherFin!F106:O106</xm:f>
              <xm:sqref>C106</xm:sqref>
            </x14:sparkline>
            <x14:sparkline>
              <xm:f>OtherFin!F107:O107</xm:f>
              <xm:sqref>C107</xm:sqref>
            </x14:sparkline>
            <x14:sparkline>
              <xm:f>OtherFin!F108:O108</xm:f>
              <xm:sqref>C108</xm:sqref>
            </x14:sparkline>
            <x14:sparkline>
              <xm:f>OtherFin!F109:O109</xm:f>
              <xm:sqref>C109</xm:sqref>
            </x14:sparkline>
            <x14:sparkline>
              <xm:f>OtherFin!F110:O110</xm:f>
              <xm:sqref>C110</xm:sqref>
            </x14:sparkline>
            <x14:sparkline>
              <xm:f>OtherFin!F111:O111</xm:f>
              <xm:sqref>C111</xm:sqref>
            </x14:sparkline>
            <x14:sparkline>
              <xm:f>OtherFin!F112:O112</xm:f>
              <xm:sqref>C112</xm:sqref>
            </x14:sparkline>
            <x14:sparkline>
              <xm:f>OtherFin!F113:O113</xm:f>
              <xm:sqref>C113</xm:sqref>
            </x14:sparkline>
            <x14:sparkline>
              <xm:f>OtherFin!F114:O114</xm:f>
              <xm:sqref>C114</xm:sqref>
            </x14:sparkline>
            <x14:sparkline>
              <xm:f>OtherFin!F115:O115</xm:f>
              <xm:sqref>C115</xm:sqref>
            </x14:sparkline>
            <x14:sparkline>
              <xm:f>OtherFin!F116:O116</xm:f>
              <xm:sqref>C116</xm:sqref>
            </x14:sparkline>
            <x14:sparkline>
              <xm:f>OtherFin!F117:O117</xm:f>
              <xm:sqref>C117</xm:sqref>
            </x14:sparkline>
            <x14:sparkline>
              <xm:f>OtherFin!F118:O118</xm:f>
              <xm:sqref>C118</xm:sqref>
            </x14:sparkline>
            <x14:sparkline>
              <xm:f>OtherFin!F119:O119</xm:f>
              <xm:sqref>C119</xm:sqref>
            </x14:sparkline>
            <x14:sparkline>
              <xm:f>OtherFin!F120:O120</xm:f>
              <xm:sqref>C120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OtherFin!F48:O48</xm:f>
              <xm:sqref>C48</xm:sqref>
            </x14:sparkline>
            <x14:sparkline>
              <xm:f>OtherFin!F49:O49</xm:f>
              <xm:sqref>C49</xm:sqref>
            </x14:sparkline>
            <x14:sparkline>
              <xm:f>OtherFin!F50:O50</xm:f>
              <xm:sqref>C50</xm:sqref>
            </x14:sparkline>
            <x14:sparkline>
              <xm:f>OtherFin!F51:O51</xm:f>
              <xm:sqref>C51</xm:sqref>
            </x14:sparkline>
            <x14:sparkline>
              <xm:f>OtherFin!F52:O52</xm:f>
              <xm:sqref>C52</xm:sqref>
            </x14:sparkline>
            <x14:sparkline>
              <xm:f>OtherFin!F53:O53</xm:f>
              <xm:sqref>C53</xm:sqref>
            </x14:sparkline>
            <x14:sparkline>
              <xm:f>OtherFin!F54:O54</xm:f>
              <xm:sqref>C54</xm:sqref>
            </x14:sparkline>
            <x14:sparkline>
              <xm:f>OtherFin!F55:O55</xm:f>
              <xm:sqref>C55</xm:sqref>
            </x14:sparkline>
            <x14:sparkline>
              <xm:f>OtherFin!F56:O56</xm:f>
              <xm:sqref>C56</xm:sqref>
            </x14:sparkline>
            <x14:sparkline>
              <xm:f>OtherFin!F57:O57</xm:f>
              <xm:sqref>C57</xm:sqref>
            </x14:sparkline>
            <x14:sparkline>
              <xm:f>OtherFin!F58:O58</xm:f>
              <xm:sqref>C58</xm:sqref>
            </x14:sparkline>
            <x14:sparkline>
              <xm:f>OtherFin!F59:O59</xm:f>
              <xm:sqref>C59</xm:sqref>
            </x14:sparkline>
            <x14:sparkline>
              <xm:f>OtherFin!F60:O60</xm:f>
              <xm:sqref>C60</xm:sqref>
            </x14:sparkline>
            <x14:sparkline>
              <xm:f>OtherFin!F61:O61</xm:f>
              <xm:sqref>C61</xm:sqref>
            </x14:sparkline>
            <x14:sparkline>
              <xm:f>OtherFin!F62:O62</xm:f>
              <xm:sqref>C62</xm:sqref>
            </x14:sparkline>
            <x14:sparkline>
              <xm:f>OtherFin!F63:O63</xm:f>
              <xm:sqref>C63</xm:sqref>
            </x14:sparkline>
            <x14:sparkline>
              <xm:f>OtherFin!F64:O64</xm:f>
              <xm:sqref>C64</xm:sqref>
            </x14:sparkline>
            <x14:sparkline>
              <xm:f>OtherFin!F65:O65</xm:f>
              <xm:sqref>C65</xm:sqref>
            </x14:sparkline>
            <x14:sparkline>
              <xm:f>OtherFin!F66:O66</xm:f>
              <xm:sqref>C66</xm:sqref>
            </x14:sparkline>
            <x14:sparkline>
              <xm:f>OtherFin!F67:O67</xm:f>
              <xm:sqref>C67</xm:sqref>
            </x14:sparkline>
            <x14:sparkline>
              <xm:f>OtherFin!F68:O68</xm:f>
              <xm:sqref>C68</xm:sqref>
            </x14:sparkline>
            <x14:sparkline>
              <xm:f>OtherFin!F69:O69</xm:f>
              <xm:sqref>C69</xm:sqref>
            </x14:sparkline>
            <x14:sparkline>
              <xm:f>OtherFin!F70:O70</xm:f>
              <xm:sqref>C70</xm:sqref>
            </x14:sparkline>
            <x14:sparkline>
              <xm:f>OtherFin!F71:O71</xm:f>
              <xm:sqref>C71</xm:sqref>
            </x14:sparkline>
            <x14:sparkline>
              <xm:f>OtherFin!F72:O72</xm:f>
              <xm:sqref>C72</xm:sqref>
            </x14:sparkline>
            <x14:sparkline>
              <xm:f>OtherFin!F73:O73</xm:f>
              <xm:sqref>C73</xm:sqref>
            </x14:sparkline>
            <x14:sparkline>
              <xm:f>OtherFin!F74:O74</xm:f>
              <xm:sqref>C74</xm:sqref>
            </x14:sparkline>
            <x14:sparkline>
              <xm:f>OtherFin!F75:O75</xm:f>
              <xm:sqref>C75</xm:sqref>
            </x14:sparkline>
            <x14:sparkline>
              <xm:f>OtherFin!F76:O76</xm:f>
              <xm:sqref>C76</xm:sqref>
            </x14:sparkline>
            <x14:sparkline>
              <xm:f>OtherFin!F77:O77</xm:f>
              <xm:sqref>C77</xm:sqref>
            </x14:sparkline>
            <x14:sparkline>
              <xm:f>OtherFin!F78:O78</xm:f>
              <xm:sqref>C78</xm:sqref>
            </x14:sparkline>
            <x14:sparkline>
              <xm:f>OtherFin!F79:O79</xm:f>
              <xm:sqref>C79</xm:sqref>
            </x14:sparkline>
            <x14:sparkline>
              <xm:f>OtherFin!F80:O80</xm:f>
              <xm:sqref>C80</xm:sqref>
            </x14:sparkline>
            <x14:sparkline>
              <xm:f>OtherFin!F81:O81</xm:f>
              <xm:sqref>C81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OtherFin!F165:O165</xm:f>
              <xm:sqref>C165</xm:sqref>
            </x14:sparkline>
            <x14:sparkline>
              <xm:f>OtherFin!F166:O166</xm:f>
              <xm:sqref>C166</xm:sqref>
            </x14:sparkline>
            <x14:sparkline>
              <xm:f>OtherFin!F167:O167</xm:f>
              <xm:sqref>C167</xm:sqref>
            </x14:sparkline>
            <x14:sparkline>
              <xm:f>OtherFin!F168:O168</xm:f>
              <xm:sqref>C168</xm:sqref>
            </x14:sparkline>
            <x14:sparkline>
              <xm:f>OtherFin!F169:O169</xm:f>
              <xm:sqref>C169</xm:sqref>
            </x14:sparkline>
            <x14:sparkline>
              <xm:f>OtherFin!F170:O170</xm:f>
              <xm:sqref>C170</xm:sqref>
            </x14:sparkline>
            <x14:sparkline>
              <xm:f>OtherFin!F171:O171</xm:f>
              <xm:sqref>C171</xm:sqref>
            </x14:sparkline>
            <x14:sparkline>
              <xm:f>OtherFin!F172:O172</xm:f>
              <xm:sqref>C172</xm:sqref>
            </x14:sparkline>
            <x14:sparkline>
              <xm:f>OtherFin!F173:O173</xm:f>
              <xm:sqref>C173</xm:sqref>
            </x14:sparkline>
            <x14:sparkline>
              <xm:f>OtherFin!F174:O174</xm:f>
              <xm:sqref>C174</xm:sqref>
            </x14:sparkline>
            <x14:sparkline>
              <xm:f>OtherFin!F175:O175</xm:f>
              <xm:sqref>C175</xm:sqref>
            </x14:sparkline>
            <x14:sparkline>
              <xm:f>OtherFin!F176:O176</xm:f>
              <xm:sqref>C176</xm:sqref>
            </x14:sparkline>
            <x14:sparkline>
              <xm:f>OtherFin!F177:O177</xm:f>
              <xm:sqref>C177</xm:sqref>
            </x14:sparkline>
            <x14:sparkline>
              <xm:f>OtherFin!F178:O178</xm:f>
              <xm:sqref>C178</xm:sqref>
            </x14:sparkline>
            <x14:sparkline>
              <xm:f>OtherFin!F179:O179</xm:f>
              <xm:sqref>C179</xm:sqref>
            </x14:sparkline>
            <x14:sparkline>
              <xm:f>OtherFin!F180:O180</xm:f>
              <xm:sqref>C180</xm:sqref>
            </x14:sparkline>
            <x14:sparkline>
              <xm:f>OtherFin!F181:O181</xm:f>
              <xm:sqref>C181</xm:sqref>
            </x14:sparkline>
            <x14:sparkline>
              <xm:f>OtherFin!F182:O182</xm:f>
              <xm:sqref>C182</xm:sqref>
            </x14:sparkline>
            <x14:sparkline>
              <xm:f>OtherFin!F183:O183</xm:f>
              <xm:sqref>C183</xm:sqref>
            </x14:sparkline>
            <x14:sparkline>
              <xm:f>OtherFin!F184:O184</xm:f>
              <xm:sqref>C184</xm:sqref>
            </x14:sparkline>
            <x14:sparkline>
              <xm:f>OtherFin!F185:O185</xm:f>
              <xm:sqref>C185</xm:sqref>
            </x14:sparkline>
            <x14:sparkline>
              <xm:f>OtherFin!F186:O186</xm:f>
              <xm:sqref>C186</xm:sqref>
            </x14:sparkline>
            <x14:sparkline>
              <xm:f>OtherFin!F187:O187</xm:f>
              <xm:sqref>C187</xm:sqref>
            </x14:sparkline>
            <x14:sparkline>
              <xm:f>OtherFin!F188:O188</xm:f>
              <xm:sqref>C188</xm:sqref>
            </x14:sparkline>
            <x14:sparkline>
              <xm:f>OtherFin!F189:O189</xm:f>
              <xm:sqref>C189</xm:sqref>
            </x14:sparkline>
            <x14:sparkline>
              <xm:f>OtherFin!F190:O190</xm:f>
              <xm:sqref>C190</xm:sqref>
            </x14:sparkline>
            <x14:sparkline>
              <xm:f>OtherFin!F191:O191</xm:f>
              <xm:sqref>C191</xm:sqref>
            </x14:sparkline>
            <x14:sparkline>
              <xm:f>OtherFin!F192:O192</xm:f>
              <xm:sqref>C192</xm:sqref>
            </x14:sparkline>
            <x14:sparkline>
              <xm:f>OtherFin!F193:O193</xm:f>
              <xm:sqref>C193</xm:sqref>
            </x14:sparkline>
            <x14:sparkline>
              <xm:f>OtherFin!F194:O194</xm:f>
              <xm:sqref>C194</xm:sqref>
            </x14:sparkline>
            <x14:sparkline>
              <xm:f>OtherFin!F195:O195</xm:f>
              <xm:sqref>C195</xm:sqref>
            </x14:sparkline>
            <x14:sparkline>
              <xm:f>OtherFin!F196:O196</xm:f>
              <xm:sqref>C196</xm:sqref>
            </x14:sparkline>
            <x14:sparkline>
              <xm:f>OtherFin!F197:O197</xm:f>
              <xm:sqref>C197</xm:sqref>
            </x14:sparkline>
            <x14:sparkline>
              <xm:f>OtherFin!F198:O198</xm:f>
              <xm:sqref>C198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OtherFin!F205:O205</xm:f>
              <xm:sqref>C204</xm:sqref>
            </x14:sparkline>
            <x14:sparkline>
              <xm:f>OtherFin!F206:O206</xm:f>
              <xm:sqref>C205</xm:sqref>
            </x14:sparkline>
            <x14:sparkline>
              <xm:f>OtherFin!F207:O207</xm:f>
              <xm:sqref>C206</xm:sqref>
            </x14:sparkline>
            <x14:sparkline>
              <xm:f>OtherFin!F208:O208</xm:f>
              <xm:sqref>C207</xm:sqref>
            </x14:sparkline>
            <x14:sparkline>
              <xm:f>OtherFin!F209:O209</xm:f>
              <xm:sqref>C208</xm:sqref>
            </x14:sparkline>
            <x14:sparkline>
              <xm:f>OtherFin!F210:O210</xm:f>
              <xm:sqref>C209</xm:sqref>
            </x14:sparkline>
            <x14:sparkline>
              <xm:f>OtherFin!F211:O211</xm:f>
              <xm:sqref>C210</xm:sqref>
            </x14:sparkline>
            <x14:sparkline>
              <xm:f>OtherFin!F212:O212</xm:f>
              <xm:sqref>C211</xm:sqref>
            </x14:sparkline>
            <x14:sparkline>
              <xm:f>OtherFin!F213:O213</xm:f>
              <xm:sqref>C212</xm:sqref>
            </x14:sparkline>
            <x14:sparkline>
              <xm:f>OtherFin!F214:O214</xm:f>
              <xm:sqref>C213</xm:sqref>
            </x14:sparkline>
            <x14:sparkline>
              <xm:f>OtherFin!F215:O215</xm:f>
              <xm:sqref>C214</xm:sqref>
            </x14:sparkline>
            <x14:sparkline>
              <xm:f>OtherFin!F216:O216</xm:f>
              <xm:sqref>C215</xm:sqref>
            </x14:sparkline>
            <x14:sparkline>
              <xm:f>OtherFin!F217:O217</xm:f>
              <xm:sqref>C216</xm:sqref>
            </x14:sparkline>
            <x14:sparkline>
              <xm:f>OtherFin!F218:O218</xm:f>
              <xm:sqref>C217</xm:sqref>
            </x14:sparkline>
            <x14:sparkline>
              <xm:f>OtherFin!F219:O219</xm:f>
              <xm:sqref>C218</xm:sqref>
            </x14:sparkline>
            <x14:sparkline>
              <xm:f>OtherFin!F220:O220</xm:f>
              <xm:sqref>C219</xm:sqref>
            </x14:sparkline>
            <x14:sparkline>
              <xm:f>OtherFin!F221:O221</xm:f>
              <xm:sqref>C220</xm:sqref>
            </x14:sparkline>
            <x14:sparkline>
              <xm:f>OtherFin!F222:O222</xm:f>
              <xm:sqref>C221</xm:sqref>
            </x14:sparkline>
            <x14:sparkline>
              <xm:f>OtherFin!F223:O223</xm:f>
              <xm:sqref>C222</xm:sqref>
            </x14:sparkline>
            <x14:sparkline>
              <xm:f>OtherFin!F224:O224</xm:f>
              <xm:sqref>C223</xm:sqref>
            </x14:sparkline>
            <x14:sparkline>
              <xm:f>OtherFin!F225:O225</xm:f>
              <xm:sqref>C224</xm:sqref>
            </x14:sparkline>
            <x14:sparkline>
              <xm:f>OtherFin!F226:O226</xm:f>
              <xm:sqref>C225</xm:sqref>
            </x14:sparkline>
            <x14:sparkline>
              <xm:f>OtherFin!F227:O227</xm:f>
              <xm:sqref>C226</xm:sqref>
            </x14:sparkline>
            <x14:sparkline>
              <xm:f>OtherFin!F228:O228</xm:f>
              <xm:sqref>C227</xm:sqref>
            </x14:sparkline>
            <x14:sparkline>
              <xm:f>OtherFin!F229:O229</xm:f>
              <xm:sqref>C228</xm:sqref>
            </x14:sparkline>
            <x14:sparkline>
              <xm:f>OtherFin!F230:O230</xm:f>
              <xm:sqref>C229</xm:sqref>
            </x14:sparkline>
            <x14:sparkline>
              <xm:f>OtherFin!F231:O231</xm:f>
              <xm:sqref>C230</xm:sqref>
            </x14:sparkline>
            <x14:sparkline>
              <xm:f>OtherFin!F232:O232</xm:f>
              <xm:sqref>C231</xm:sqref>
            </x14:sparkline>
            <x14:sparkline>
              <xm:f>OtherFin!F233:O233</xm:f>
              <xm:sqref>C232</xm:sqref>
            </x14:sparkline>
            <x14:sparkline>
              <xm:f>OtherFin!F234:O234</xm:f>
              <xm:sqref>C233</xm:sqref>
            </x14:sparkline>
            <x14:sparkline>
              <xm:f>OtherFin!F235:O235</xm:f>
              <xm:sqref>C234</xm:sqref>
            </x14:sparkline>
            <x14:sparkline>
              <xm:f>OtherFin!F236:O236</xm:f>
              <xm:sqref>C235</xm:sqref>
            </x14:sparkline>
            <x14:sparkline>
              <xm:f>OtherFin!F237:O237</xm:f>
              <xm:sqref>C236</xm:sqref>
            </x14:sparkline>
            <x14:sparkline>
              <xm:f>OtherFin!F238:O238</xm:f>
              <xm:sqref>C237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70C0"/>
  </sheetPr>
  <dimension ref="C3:S40"/>
  <sheetViews>
    <sheetView showGridLines="0" zoomScale="80" zoomScaleNormal="80" workbookViewId="0">
      <pane xSplit="5" ySplit="4" topLeftCell="F5" activePane="bottomRight" state="frozen"/>
      <selection activeCell="G318" sqref="G318"/>
      <selection pane="topRight" activeCell="G318" sqref="G318"/>
      <selection pane="bottomLeft" activeCell="G318" sqref="G318"/>
      <selection pane="bottomRight" activeCell="L25" sqref="L25"/>
    </sheetView>
  </sheetViews>
  <sheetFormatPr defaultRowHeight="10.5" x14ac:dyDescent="0.15"/>
  <cols>
    <col min="1" max="2" width="7.85546875" customWidth="1"/>
    <col min="3" max="3" width="12.140625" customWidth="1"/>
    <col min="4" max="4" width="10.42578125" customWidth="1"/>
    <col min="5" max="5" width="10.85546875" bestFit="1" customWidth="1"/>
    <col min="6" max="16" width="15.140625" customWidth="1"/>
    <col min="17" max="19" width="17.85546875" customWidth="1"/>
  </cols>
  <sheetData>
    <row r="3" spans="3:19" ht="18.75" x14ac:dyDescent="0.15">
      <c r="E3" s="281" t="s">
        <v>340</v>
      </c>
      <c r="F3" s="282"/>
      <c r="G3" s="282"/>
      <c r="H3" s="282"/>
      <c r="I3" s="282"/>
      <c r="J3" s="282"/>
      <c r="K3" s="282"/>
      <c r="L3" s="282"/>
      <c r="M3" s="282"/>
      <c r="N3" s="282"/>
      <c r="O3" s="282" t="s">
        <v>181</v>
      </c>
      <c r="P3" s="283"/>
    </row>
    <row r="4" spans="3:19" ht="12.75" customHeight="1" x14ac:dyDescent="0.15">
      <c r="E4" s="284" t="s">
        <v>339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</row>
    <row r="5" spans="3:19" ht="15" customHeight="1" x14ac:dyDescent="0.15">
      <c r="C5" s="253" t="s">
        <v>343</v>
      </c>
      <c r="D5" s="254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3:19" ht="15" x14ac:dyDescent="0.15">
      <c r="C6" s="244" t="s">
        <v>230</v>
      </c>
      <c r="D6" s="245"/>
      <c r="E6" s="141">
        <v>1</v>
      </c>
      <c r="F6" s="51">
        <v>2004</v>
      </c>
      <c r="G6" s="51">
        <v>2005</v>
      </c>
      <c r="H6" s="51">
        <v>2006</v>
      </c>
      <c r="I6" s="51">
        <v>2007</v>
      </c>
      <c r="J6" s="51">
        <v>2008</v>
      </c>
      <c r="K6" s="51">
        <v>2009</v>
      </c>
      <c r="L6" s="51">
        <v>2010</v>
      </c>
      <c r="M6" s="51">
        <v>2011</v>
      </c>
      <c r="N6" s="51">
        <v>2012</v>
      </c>
      <c r="O6" s="140">
        <v>2013</v>
      </c>
      <c r="P6" s="140">
        <v>2014</v>
      </c>
      <c r="Q6" s="53" t="s">
        <v>224</v>
      </c>
      <c r="R6" s="54" t="s">
        <v>229</v>
      </c>
      <c r="S6" s="53" t="s">
        <v>282</v>
      </c>
    </row>
    <row r="7" spans="3:19" ht="15" x14ac:dyDescent="0.25">
      <c r="C7" s="242"/>
      <c r="D7" s="243"/>
      <c r="E7" s="72" t="s">
        <v>0</v>
      </c>
      <c r="F7" s="154">
        <f>(Premiums!F9/'Macro data'!D5)*1000</f>
        <v>757.13168306873024</v>
      </c>
      <c r="G7" s="154">
        <f>(Premiums!G9/'Macro data'!E5)*1000</f>
        <v>868.63652719018876</v>
      </c>
      <c r="H7" s="154">
        <f>(Premiums!H9/'Macro data'!F5)*1000</f>
        <v>870.21331190126637</v>
      </c>
      <c r="I7" s="154">
        <f>(Premiums!I9/'Macro data'!G5)*1000</f>
        <v>869.97632737187473</v>
      </c>
      <c r="J7" s="154">
        <f>(Premiums!J9/'Macro data'!H5)*1000</f>
        <v>886.13502015951167</v>
      </c>
      <c r="K7" s="154">
        <f>(Premiums!K9/'Macro data'!I5)*1000</f>
        <v>889.7417313467073</v>
      </c>
      <c r="L7" s="154">
        <f>(Premiums!L9/'Macro data'!J5)*1000</f>
        <v>904.25321101488657</v>
      </c>
      <c r="M7" s="154">
        <f>(Premiums!M9/'Macro data'!K5)*1000</f>
        <v>834.37172095973278</v>
      </c>
      <c r="N7" s="154">
        <f>(Premiums!N9/'Macro data'!L5)*1000</f>
        <v>774.96506056466126</v>
      </c>
      <c r="O7" s="154">
        <f>(Premiums!O9/'Macro data'!M5)*1000</f>
        <v>768.82485038796187</v>
      </c>
      <c r="P7" s="154">
        <f>(Premiums!P9/'Macro data'!N5)*1000</f>
        <v>793.9447664122572</v>
      </c>
      <c r="Q7" s="77">
        <f>P7/$P$39</f>
        <v>0.66159267327222748</v>
      </c>
      <c r="R7" s="77">
        <f>P7/O7-1</f>
        <v>3.2673132263635107E-2</v>
      </c>
      <c r="S7" s="77">
        <f>P7/F7-1</f>
        <v>4.8621771042944406E-2</v>
      </c>
    </row>
    <row r="8" spans="3:19" ht="15" x14ac:dyDescent="0.25">
      <c r="C8" s="242"/>
      <c r="D8" s="243"/>
      <c r="E8" s="72" t="s">
        <v>1</v>
      </c>
      <c r="F8" s="155">
        <f>(Premiums!F10/'Macro data'!D6)*1000</f>
        <v>1916.9096749737239</v>
      </c>
      <c r="G8" s="155">
        <f>(Premiums!G10/'Macro data'!E6)*1000</f>
        <v>2417.7060904175169</v>
      </c>
      <c r="H8" s="155">
        <f>(Premiums!H10/'Macro data'!F6)*1000</f>
        <v>1949.1252434741693</v>
      </c>
      <c r="I8" s="155">
        <f>(Premiums!I10/'Macro data'!G6)*1000</f>
        <v>2070.5836500709429</v>
      </c>
      <c r="J8" s="155">
        <f>(Premiums!J10/'Macro data'!H6)*1000</f>
        <v>1823.4034251484925</v>
      </c>
      <c r="K8" s="155">
        <f>(Premiums!K10/'Macro data'!I6)*1000</f>
        <v>1711.5096325889886</v>
      </c>
      <c r="L8" s="155">
        <f>(Premiums!L10/'Macro data'!J6)*1000</f>
        <v>1765.8112851542517</v>
      </c>
      <c r="M8" s="155">
        <f>(Premiums!M10/'Macro data'!K6)*1000</f>
        <v>1678.7201468678452</v>
      </c>
      <c r="N8" s="155">
        <f>(Premiums!N10/'Macro data'!L6)*1000</f>
        <v>1890.1413290806095</v>
      </c>
      <c r="O8" s="155">
        <f>(Premiums!O10/'Macro data'!M6)*1000</f>
        <v>1448.3352156815279</v>
      </c>
      <c r="P8" s="155">
        <f>(Premiums!P10/'Macro data'!N6)*1000</f>
        <v>1445.2789135658077</v>
      </c>
      <c r="Q8" s="77">
        <f t="shared" ref="Q8:Q39" si="0">P8/$P$39</f>
        <v>1.2043481870544659</v>
      </c>
      <c r="R8" s="77">
        <f t="shared" ref="R8:R38" si="1">P8/O8-1</f>
        <v>-2.110217360338118E-3</v>
      </c>
      <c r="S8" s="77">
        <f t="shared" ref="S8:S38" si="2">P8/F8-1</f>
        <v>-0.24603702906052738</v>
      </c>
    </row>
    <row r="9" spans="3:19" ht="15" x14ac:dyDescent="0.25">
      <c r="C9" s="242"/>
      <c r="D9" s="243"/>
      <c r="E9" s="72" t="s">
        <v>2</v>
      </c>
      <c r="F9" s="155">
        <f>(Premiums!F11/'Macro data'!D7)*1000</f>
        <v>6.6248388040804249</v>
      </c>
      <c r="G9" s="155">
        <f>(Premiums!G11/'Macro data'!E7)*1000</f>
        <v>9.9751876693792685</v>
      </c>
      <c r="H9" s="155">
        <f>(Premiums!H11/'Macro data'!F7)*1000</f>
        <v>12.465214844717309</v>
      </c>
      <c r="I9" s="155">
        <f>(Premiums!I11/'Macro data'!G7)*1000</f>
        <v>15.458215878953894</v>
      </c>
      <c r="J9" s="155">
        <f>(Premiums!J11/'Macro data'!H7)*1000</f>
        <v>17.00399494734998</v>
      </c>
      <c r="K9" s="155">
        <f>(Premiums!K11/'Macro data'!I7)*1000</f>
        <v>13.825812424341768</v>
      </c>
      <c r="L9" s="155">
        <f>(Premiums!L11/'Macro data'!J7)*1000</f>
        <v>15.546734264514198</v>
      </c>
      <c r="M9" s="155">
        <f>(Premiums!M11/'Macro data'!K7)*1000</f>
        <v>16.096430775234968</v>
      </c>
      <c r="N9" s="155">
        <f>(Premiums!N11/'Macro data'!L7)*1000</f>
        <v>17.096301731057562</v>
      </c>
      <c r="O9" s="155">
        <f>(Premiums!O11/'Macro data'!M7)*1000</f>
        <v>21.478014778785795</v>
      </c>
      <c r="P9" s="155">
        <f>(Premiums!P11/'Macro data'!N7)*1000</f>
        <v>24.063066273761425</v>
      </c>
      <c r="Q9" s="77">
        <f t="shared" si="0"/>
        <v>2.005170764601796E-2</v>
      </c>
      <c r="R9" s="77">
        <f t="shared" si="1"/>
        <v>0.1203580275738021</v>
      </c>
      <c r="S9" s="77">
        <f t="shared" si="2"/>
        <v>2.6322493249104122</v>
      </c>
    </row>
    <row r="10" spans="3:19" ht="15" x14ac:dyDescent="0.25">
      <c r="C10" s="242"/>
      <c r="D10" s="243"/>
      <c r="E10" s="72" t="s">
        <v>3</v>
      </c>
      <c r="F10" s="155">
        <f>(Premiums!F12/'Macro data'!D8)*1000</f>
        <v>3412.4642637411507</v>
      </c>
      <c r="G10" s="155">
        <f>(Premiums!G12/'Macro data'!E8)*1000</f>
        <v>3337.6426126718584</v>
      </c>
      <c r="H10" s="155">
        <f>(Premiums!H12/'Macro data'!F8)*1000</f>
        <v>3128.1595491729408</v>
      </c>
      <c r="I10" s="155">
        <f>(Premiums!I12/'Macro data'!G8)*1000</f>
        <v>3177.8281327834334</v>
      </c>
      <c r="J10" s="155">
        <f>(Premiums!J12/'Macro data'!H8)*1000</f>
        <v>3240.7627952276907</v>
      </c>
      <c r="K10" s="155">
        <f>(Premiums!K12/'Macro data'!I8)*1000</f>
        <v>3175.0823925102604</v>
      </c>
      <c r="L10" s="155">
        <f>(Premiums!L12/'Macro data'!J8)*1000</f>
        <v>3199.4277504193878</v>
      </c>
      <c r="M10" s="155">
        <f>(Premiums!M12/'Macro data'!K8)*1000</f>
        <v>3211.9399114839321</v>
      </c>
      <c r="N10" s="155">
        <f>(Premiums!N12/'Macro data'!L8)*1000</f>
        <v>3239.1952983043157</v>
      </c>
      <c r="O10" s="155">
        <f>(Premiums!O12/'Macro data'!M8)*1000</f>
        <v>3365.8888874521249</v>
      </c>
      <c r="P10" s="155">
        <f>(Premiums!P12/'Macro data'!N8)*1000</f>
        <v>3334.9961258642729</v>
      </c>
      <c r="Q10" s="77">
        <f t="shared" si="0"/>
        <v>2.7790459684413169</v>
      </c>
      <c r="R10" s="77">
        <f t="shared" si="1"/>
        <v>-9.1781881757947437E-3</v>
      </c>
      <c r="S10" s="77">
        <f t="shared" si="2"/>
        <v>-2.2701523558798509E-2</v>
      </c>
    </row>
    <row r="11" spans="3:19" ht="15" x14ac:dyDescent="0.25">
      <c r="C11" s="242"/>
      <c r="D11" s="243"/>
      <c r="E11" s="72" t="s">
        <v>4</v>
      </c>
      <c r="F11" s="155">
        <f>(Premiums!F13/'Macro data'!D9)*1000</f>
        <v>628.71142697824689</v>
      </c>
      <c r="G11" s="155">
        <f>(Premiums!G13/'Macro data'!E9)*1000</f>
        <v>638.6319320504648</v>
      </c>
      <c r="H11" s="155">
        <f>(Premiums!H13/'Macro data'!F9)*1000</f>
        <v>675.16596740523164</v>
      </c>
      <c r="I11" s="155">
        <f>(Premiums!I13/'Macro data'!G9)*1000</f>
        <v>725.90290247408848</v>
      </c>
      <c r="J11" s="155">
        <f>(Premiums!J13/'Macro data'!H9)*1000</f>
        <v>439.24449946092722</v>
      </c>
      <c r="K11" s="155">
        <f>(Premiums!K13/'Macro data'!I9)*1000</f>
        <v>442.94981993399676</v>
      </c>
      <c r="L11" s="155">
        <f>(Premiums!L13/'Macro data'!J9)*1000</f>
        <v>459.01799448201774</v>
      </c>
      <c r="M11" s="155">
        <f>(Premiums!M13/'Macro data'!K9)*1000</f>
        <v>458.46923671421649</v>
      </c>
      <c r="N11" s="155">
        <f>(Premiums!N13/'Macro data'!L9)*1000</f>
        <v>414.14784730125251</v>
      </c>
      <c r="O11" s="155">
        <f>(Premiums!O13/'Macro data'!M9)*1000</f>
        <v>368.64315758109109</v>
      </c>
      <c r="P11" s="155">
        <f>(Premiums!P13/'Macro data'!N9)*1000</f>
        <v>354.31235431235433</v>
      </c>
      <c r="Q11" s="77">
        <f t="shared" si="0"/>
        <v>0.29524781518764887</v>
      </c>
      <c r="R11" s="77">
        <f t="shared" si="1"/>
        <v>-3.8874458874458839E-2</v>
      </c>
      <c r="S11" s="77">
        <f t="shared" si="2"/>
        <v>-0.43644677174825175</v>
      </c>
    </row>
    <row r="12" spans="3:19" ht="15" x14ac:dyDescent="0.25">
      <c r="C12" s="242"/>
      <c r="D12" s="243"/>
      <c r="E12" s="72" t="s">
        <v>182</v>
      </c>
      <c r="F12" s="155">
        <f>(Premiums!F14/'Macro data'!D10)*1000</f>
        <v>137.48375702160371</v>
      </c>
      <c r="G12" s="155">
        <f>(Premiums!G14/'Macro data'!E10)*1000</f>
        <v>138.77632870228621</v>
      </c>
      <c r="H12" s="155">
        <f>(Premiums!H14/'Macro data'!F10)*1000</f>
        <v>145.63169724064147</v>
      </c>
      <c r="I12" s="155">
        <f>(Premiums!I14/'Macro data'!G10)*1000</f>
        <v>164.74265180891612</v>
      </c>
      <c r="J12" s="155">
        <f>(Premiums!J14/'Macro data'!H10)*1000</f>
        <v>170.75741206322246</v>
      </c>
      <c r="K12" s="155">
        <f>(Premiums!K14/'Macro data'!I10)*1000</f>
        <v>186.89019846732211</v>
      </c>
      <c r="L12" s="155">
        <f>(Premiums!L14/'Macro data'!J10)*1000</f>
        <v>226.61854793364458</v>
      </c>
      <c r="M12" s="155">
        <f>(Premiums!M14/'Macro data'!K10)*1000</f>
        <v>226.96963057123273</v>
      </c>
      <c r="N12" s="155">
        <f>(Premiums!N14/'Macro data'!L10)*1000</f>
        <v>227.27232394485017</v>
      </c>
      <c r="O12" s="155">
        <f>(Premiums!O14/'Macro data'!M10)*1000</f>
        <v>226.93522356704759</v>
      </c>
      <c r="P12" s="155">
        <f>(Premiums!P14/'Macro data'!N10)*1000</f>
        <v>226.57278169214155</v>
      </c>
      <c r="Q12" s="77">
        <f t="shared" si="0"/>
        <v>0.18880267075479842</v>
      </c>
      <c r="R12" s="77">
        <f t="shared" si="1"/>
        <v>-1.5971159928769296E-3</v>
      </c>
      <c r="S12" s="77">
        <f t="shared" si="2"/>
        <v>0.64799672776282002</v>
      </c>
    </row>
    <row r="13" spans="3:19" ht="15" x14ac:dyDescent="0.25">
      <c r="C13" s="242"/>
      <c r="D13" s="243"/>
      <c r="E13" s="72" t="s">
        <v>6</v>
      </c>
      <c r="F13" s="155">
        <f>(Premiums!F15/'Macro data'!D11)*1000</f>
        <v>852.31522817464827</v>
      </c>
      <c r="G13" s="155">
        <f>(Premiums!G15/'Macro data'!E11)*1000</f>
        <v>912.0390991370283</v>
      </c>
      <c r="H13" s="155">
        <f>(Premiums!H15/'Macro data'!F11)*1000</f>
        <v>951.68496031471909</v>
      </c>
      <c r="I13" s="155">
        <f>(Premiums!I15/'Macro data'!G11)*1000</f>
        <v>959.32807115153594</v>
      </c>
      <c r="J13" s="155">
        <f>(Premiums!J15/'Macro data'!H11)*1000</f>
        <v>967.97730156778505</v>
      </c>
      <c r="K13" s="155">
        <f>(Premiums!K15/'Macro data'!I11)*1000</f>
        <v>1039.5798871925094</v>
      </c>
      <c r="L13" s="155">
        <f>(Premiums!L15/'Macro data'!J11)*1000</f>
        <v>1104.5538755733844</v>
      </c>
      <c r="M13" s="155">
        <f>(Premiums!M15/'Macro data'!K11)*1000</f>
        <v>1061.7651260216282</v>
      </c>
      <c r="N13" s="155">
        <f>(Premiums!N15/'Macro data'!L11)*1000</f>
        <v>1067.1554940980643</v>
      </c>
      <c r="O13" s="155">
        <f>(Premiums!O15/'Macro data'!M11)*1000</f>
        <v>1107.356253939103</v>
      </c>
      <c r="P13" s="155">
        <f>(Premiums!P15/'Macro data'!N11)*1000</f>
        <v>1159.7863362378982</v>
      </c>
      <c r="Q13" s="77">
        <f t="shared" si="0"/>
        <v>0.96644776195653959</v>
      </c>
      <c r="R13" s="77">
        <f t="shared" si="1"/>
        <v>4.7347077430854201E-2</v>
      </c>
      <c r="S13" s="77">
        <f t="shared" si="2"/>
        <v>0.36074811044000965</v>
      </c>
    </row>
    <row r="14" spans="3:19" ht="15" x14ac:dyDescent="0.25">
      <c r="C14" s="242"/>
      <c r="D14" s="243"/>
      <c r="E14" s="72" t="s">
        <v>7</v>
      </c>
      <c r="F14" s="155">
        <f>(Premiums!F16/'Macro data'!D12)*1000</f>
        <v>1877.8437756710721</v>
      </c>
      <c r="G14" s="155">
        <f>(Premiums!G16/'Macro data'!E12)*1000</f>
        <v>2010.1002089170463</v>
      </c>
      <c r="H14" s="155">
        <f>(Premiums!H16/'Macro data'!F12)*1000</f>
        <v>2233.6731886232747</v>
      </c>
      <c r="I14" s="155">
        <f>(Premiums!I16/'Macro data'!G12)*1000</f>
        <v>2425.9305551104253</v>
      </c>
      <c r="J14" s="155">
        <f>(Premiums!J16/'Macro data'!H12)*1000</f>
        <v>2659.1714541638366</v>
      </c>
      <c r="K14" s="155">
        <f>(Premiums!K16/'Macro data'!I12)*1000</f>
        <v>2516.8592588388692</v>
      </c>
      <c r="L14" s="155">
        <f>(Premiums!L16/'Macro data'!J12)*1000</f>
        <v>2699.6645283206426</v>
      </c>
      <c r="M14" s="155">
        <f>(Premiums!M16/'Macro data'!K12)*1000</f>
        <v>2848.9785303715057</v>
      </c>
      <c r="N14" s="155">
        <f>(Premiums!N16/'Macro data'!L12)*1000</f>
        <v>2987.1142680829166</v>
      </c>
      <c r="O14" s="155">
        <f>(Premiums!O16/'Macro data'!M12)*1000</f>
        <v>3027.5523091143764</v>
      </c>
      <c r="P14" s="155">
        <f>(Premiums!P16/'Macro data'!N12)*1000</f>
        <v>3109.4606216750076</v>
      </c>
      <c r="Q14" s="77">
        <f t="shared" si="0"/>
        <v>2.5911076590691802</v>
      </c>
      <c r="R14" s="77">
        <f t="shared" si="1"/>
        <v>2.7054301362208655E-2</v>
      </c>
      <c r="S14" s="77">
        <f t="shared" si="2"/>
        <v>0.65586757639825555</v>
      </c>
    </row>
    <row r="15" spans="3:19" ht="15" x14ac:dyDescent="0.25">
      <c r="C15" s="242"/>
      <c r="D15" s="243"/>
      <c r="E15" s="72" t="s">
        <v>8</v>
      </c>
      <c r="F15" s="155">
        <f>(Premiums!F17/'Macro data'!D13)*1000</f>
        <v>37.717813149448041</v>
      </c>
      <c r="G15" s="155">
        <f>(Premiums!G17/'Macro data'!E13)*1000</f>
        <v>59.459915428895208</v>
      </c>
      <c r="H15" s="155">
        <f>(Premiums!H17/'Macro data'!F13)*1000</f>
        <v>73.190595955525325</v>
      </c>
      <c r="I15" s="155">
        <f>(Premiums!I17/'Macro data'!G13)*1000</f>
        <v>91.05215945931829</v>
      </c>
      <c r="J15" s="155">
        <f>(Premiums!J17/'Macro data'!H13)*1000</f>
        <v>60.816915906771129</v>
      </c>
      <c r="K15" s="155">
        <f>(Premiums!K17/'Macro data'!I13)*1000</f>
        <v>55.337399493205339</v>
      </c>
      <c r="L15" s="155">
        <f>(Premiums!L17/'Macro data'!J13)*1000</f>
        <v>59.114763636475224</v>
      </c>
      <c r="M15" s="155">
        <f>(Premiums!M17/'Macro data'!K13)*1000</f>
        <v>45.903464043439683</v>
      </c>
      <c r="N15" s="155">
        <f>(Premiums!N17/'Macro data'!L13)*1000</f>
        <v>46.666319553703282</v>
      </c>
      <c r="O15" s="155">
        <f>(Premiums!O17/'Macro data'!M13)*1000</f>
        <v>55.123794287722674</v>
      </c>
      <c r="P15" s="155">
        <f>(Premiums!P17/'Macro data'!N13)*1000</f>
        <v>60.456643352923159</v>
      </c>
      <c r="Q15" s="77">
        <f t="shared" si="0"/>
        <v>5.037840664114563E-2</v>
      </c>
      <c r="R15" s="77">
        <f t="shared" si="1"/>
        <v>9.6743142124166681E-2</v>
      </c>
      <c r="S15" s="77">
        <f t="shared" si="2"/>
        <v>0.60286714167064259</v>
      </c>
    </row>
    <row r="16" spans="3:19" ht="15" x14ac:dyDescent="0.25">
      <c r="C16" s="242"/>
      <c r="D16" s="243"/>
      <c r="E16" s="72" t="s">
        <v>9</v>
      </c>
      <c r="F16" s="155">
        <f>(Premiums!F18/'Macro data'!D14)*1000</f>
        <v>456.96224989647442</v>
      </c>
      <c r="G16" s="155">
        <f>(Premiums!G18/'Macro data'!E14)*1000</f>
        <v>473.49604435091021</v>
      </c>
      <c r="H16" s="155">
        <f>(Premiums!H18/'Macro data'!F14)*1000</f>
        <v>528.53528308096361</v>
      </c>
      <c r="I16" s="155">
        <f>(Premiums!I18/'Macro data'!G14)*1000</f>
        <v>523.61178107256626</v>
      </c>
      <c r="J16" s="155">
        <f>(Premiums!J18/'Macro data'!H14)*1000</f>
        <v>596.54421468188696</v>
      </c>
      <c r="K16" s="155">
        <f>(Premiums!K18/'Macro data'!I14)*1000</f>
        <v>628.71696103375177</v>
      </c>
      <c r="L16" s="155">
        <f>(Premiums!L18/'Macro data'!J14)*1000</f>
        <v>586.67433281220133</v>
      </c>
      <c r="M16" s="155">
        <f>(Premiums!M18/'Macro data'!K14)*1000</f>
        <v>637.24727595354273</v>
      </c>
      <c r="N16" s="155">
        <f>(Premiums!N18/'Macro data'!L14)*1000</f>
        <v>568.39471083938497</v>
      </c>
      <c r="O16" s="155">
        <f>(Premiums!O18/'Macro data'!M14)*1000</f>
        <v>553.49552252370063</v>
      </c>
      <c r="P16" s="155">
        <f>(Premiums!P18/'Macro data'!N14)*1000</f>
        <v>541.31045950128043</v>
      </c>
      <c r="Q16" s="77">
        <f t="shared" si="0"/>
        <v>0.45107298280962771</v>
      </c>
      <c r="R16" s="77">
        <f t="shared" si="1"/>
        <v>-2.2014745425331661E-2</v>
      </c>
      <c r="S16" s="77">
        <f t="shared" si="2"/>
        <v>0.18458463390338098</v>
      </c>
    </row>
    <row r="17" spans="3:19" ht="15" x14ac:dyDescent="0.25">
      <c r="C17" s="242"/>
      <c r="D17" s="243"/>
      <c r="E17" s="72" t="s">
        <v>10</v>
      </c>
      <c r="F17" s="155">
        <f>(Premiums!F19/'Macro data'!D15)*1000</f>
        <v>1984.2014877392173</v>
      </c>
      <c r="G17" s="155">
        <f>(Premiums!G19/'Macro data'!E15)*1000</f>
        <v>2148.5269767030622</v>
      </c>
      <c r="H17" s="155">
        <f>(Premiums!H19/'Macro data'!F15)*1000</f>
        <v>2246.3743297599885</v>
      </c>
      <c r="I17" s="155">
        <f>(Premiums!I19/'Macro data'!G15)*1000</f>
        <v>2258.4994565994975</v>
      </c>
      <c r="J17" s="155">
        <f>(Premiums!J19/'Macro data'!H15)*1000</f>
        <v>2367.3309833592552</v>
      </c>
      <c r="K17" s="155">
        <f>(Premiums!K19/'Macro data'!I15)*1000</f>
        <v>2413.1134589511621</v>
      </c>
      <c r="L17" s="155">
        <f>(Premiums!L19/'Macro data'!J15)*1000</f>
        <v>2844.4749409830315</v>
      </c>
      <c r="M17" s="155">
        <f>(Premiums!M19/'Macro data'!K15)*1000</f>
        <v>2704.0471968323113</v>
      </c>
      <c r="N17" s="155">
        <f>(Premiums!N19/'Macro data'!L15)*1000</f>
        <v>2969.4884552087506</v>
      </c>
      <c r="O17" s="155">
        <f>(Premiums!O19/'Macro data'!M15)*1000</f>
        <v>3262.5877286898017</v>
      </c>
      <c r="P17" s="155">
        <f>(Premiums!P19/'Macro data'!N15)*1000</f>
        <v>3401.0423259167128</v>
      </c>
      <c r="Q17" s="77">
        <f t="shared" si="0"/>
        <v>2.8340821421157423</v>
      </c>
      <c r="R17" s="77">
        <f t="shared" si="1"/>
        <v>4.2437049587785936E-2</v>
      </c>
      <c r="S17" s="77">
        <f t="shared" si="2"/>
        <v>0.71406096958017717</v>
      </c>
    </row>
    <row r="18" spans="3:19" ht="15" x14ac:dyDescent="0.25">
      <c r="C18" s="242"/>
      <c r="D18" s="243"/>
      <c r="E18" s="72" t="s">
        <v>11</v>
      </c>
      <c r="F18" s="155">
        <f>(Premiums!F20/'Macro data'!D16)*1000</f>
        <v>1687.4653779111911</v>
      </c>
      <c r="G18" s="155">
        <f>(Premiums!G20/'Macro data'!E16)*1000</f>
        <v>1915.5886930133991</v>
      </c>
      <c r="H18" s="155">
        <f>(Premiums!H20/'Macro data'!F16)*1000</f>
        <v>2207.7305997417193</v>
      </c>
      <c r="I18" s="155">
        <f>(Premiums!I20/'Macro data'!G16)*1000</f>
        <v>2144.2668021471891</v>
      </c>
      <c r="J18" s="155">
        <f>(Premiums!J20/'Macro data'!H16)*1000</f>
        <v>1904.7702966758752</v>
      </c>
      <c r="K18" s="155">
        <f>(Premiums!K20/'Macro data'!I16)*1000</f>
        <v>2138.018909210979</v>
      </c>
      <c r="L18" s="155">
        <f>(Premiums!L20/'Macro data'!J16)*1000</f>
        <v>2218.1029617969116</v>
      </c>
      <c r="M18" s="155">
        <f>(Premiums!M20/'Macro data'!K16)*1000</f>
        <v>1909.9945042008446</v>
      </c>
      <c r="N18" s="155">
        <f>(Premiums!N20/'Macro data'!L16)*1000</f>
        <v>1734.9300594973881</v>
      </c>
      <c r="O18" s="155">
        <f>(Premiums!O20/'Macro data'!M16)*1000</f>
        <v>1812.5792118729139</v>
      </c>
      <c r="P18" s="155">
        <f>(Premiums!P20/'Macro data'!N16)*1000</f>
        <v>1958.6369856335584</v>
      </c>
      <c r="Q18" s="77">
        <f t="shared" si="0"/>
        <v>1.6321284982465729</v>
      </c>
      <c r="R18" s="77">
        <f t="shared" si="1"/>
        <v>8.0580077716838172E-2</v>
      </c>
      <c r="S18" s="77">
        <f t="shared" si="2"/>
        <v>0.16069758305680559</v>
      </c>
    </row>
    <row r="19" spans="3:19" ht="15" x14ac:dyDescent="0.25">
      <c r="C19" s="242"/>
      <c r="D19" s="243"/>
      <c r="E19" s="72" t="s">
        <v>12</v>
      </c>
      <c r="F19" s="155">
        <f>(Premiums!F21/'Macro data'!D17)*1000</f>
        <v>156.64431457693576</v>
      </c>
      <c r="G19" s="155">
        <f>(Premiums!G21/'Macro data'!E17)*1000</f>
        <v>174.73813886995265</v>
      </c>
      <c r="H19" s="155">
        <f>(Premiums!H21/'Macro data'!F17)*1000</f>
        <v>207.97124723263704</v>
      </c>
      <c r="I19" s="155">
        <f>(Premiums!I21/'Macro data'!G17)*1000</f>
        <v>225.68643673870088</v>
      </c>
      <c r="J19" s="155">
        <f>(Premiums!J21/'Macro data'!H17)*1000</f>
        <v>222.58541771297016</v>
      </c>
      <c r="K19" s="155">
        <f>(Premiums!K21/'Macro data'!I17)*1000</f>
        <v>223.40070562453275</v>
      </c>
      <c r="L19" s="155">
        <f>(Premiums!L21/'Macro data'!J17)*1000</f>
        <v>206.28575127893589</v>
      </c>
      <c r="M19" s="155">
        <f>(Premiums!M21/'Macro data'!K17)*1000</f>
        <v>193.73586762023669</v>
      </c>
      <c r="N19" s="155">
        <f>(Premiums!N21/'Macro data'!L17)*1000</f>
        <v>174.23762691780945</v>
      </c>
      <c r="O19" s="155">
        <f>(Premiums!O21/'Macro data'!M17)*1000</f>
        <v>152.39187000746037</v>
      </c>
      <c r="P19" s="155">
        <f>(Premiums!P21/'Macro data'!N17)*1000</f>
        <v>172.23504966752583</v>
      </c>
      <c r="Q19" s="77">
        <f t="shared" si="0"/>
        <v>0.14352314135860786</v>
      </c>
      <c r="R19" s="77">
        <f t="shared" si="1"/>
        <v>0.13021153726307078</v>
      </c>
      <c r="S19" s="77">
        <f t="shared" si="2"/>
        <v>9.9529530533536859E-2</v>
      </c>
    </row>
    <row r="20" spans="3:19" ht="15" x14ac:dyDescent="0.25">
      <c r="C20" s="242"/>
      <c r="D20" s="243"/>
      <c r="E20" s="72" t="s">
        <v>13</v>
      </c>
      <c r="F20" s="155">
        <f>(Premiums!F22/'Macro data'!D18)*1000</f>
        <v>47.584037918406622</v>
      </c>
      <c r="G20" s="155">
        <f>(Premiums!G22/'Macro data'!E18)*1000</f>
        <v>57.402371184988347</v>
      </c>
      <c r="H20" s="155">
        <f>(Premiums!H22/'Macro data'!F18)*1000</f>
        <v>65.556346157553833</v>
      </c>
      <c r="I20" s="155">
        <f>(Premiums!I22/'Macro data'!G18)*1000</f>
        <v>75.13695524945328</v>
      </c>
      <c r="J20" s="155">
        <f>(Premiums!J22/'Macro data'!H18)*1000</f>
        <v>77.072065166366471</v>
      </c>
      <c r="K20" s="155">
        <f>(Premiums!K22/'Macro data'!I18)*1000</f>
        <v>75.383847625764901</v>
      </c>
      <c r="L20" s="155">
        <f>(Premiums!L22/'Macro data'!J18)*1000</f>
        <v>74.564805729753758</v>
      </c>
      <c r="M20" s="155">
        <f>(Premiums!M22/'Macro data'!K18)*1000</f>
        <v>73.999158551215217</v>
      </c>
      <c r="N20" s="155">
        <f>(Premiums!N22/'Macro data'!L18)*1000</f>
        <v>75.155398203039354</v>
      </c>
      <c r="O20" s="155">
        <f>(Premiums!O22/'Macro data'!M18)*1000</f>
        <v>77.75862004457197</v>
      </c>
      <c r="P20" s="155">
        <f>(Premiums!P22/'Macro data'!N18)*1000</f>
        <v>81.114164678951596</v>
      </c>
      <c r="Q20" s="77">
        <f t="shared" si="0"/>
        <v>6.7592280118798434E-2</v>
      </c>
      <c r="R20" s="77">
        <f t="shared" si="1"/>
        <v>4.3153345988601544E-2</v>
      </c>
      <c r="S20" s="77">
        <f t="shared" si="2"/>
        <v>0.70465072380027527</v>
      </c>
    </row>
    <row r="21" spans="3:19" ht="15" x14ac:dyDescent="0.25">
      <c r="C21" s="242"/>
      <c r="D21" s="243"/>
      <c r="E21" s="72" t="s">
        <v>14</v>
      </c>
      <c r="F21" s="155">
        <f>(Premiums!F23/'Macro data'!D19)*1000</f>
        <v>76.346153969050548</v>
      </c>
      <c r="G21" s="155">
        <f>(Premiums!G23/'Macro data'!E19)*1000</f>
        <v>94.820425092462699</v>
      </c>
      <c r="H21" s="155">
        <f>(Premiums!H23/'Macro data'!F19)*1000</f>
        <v>132.29799784386671</v>
      </c>
      <c r="I21" s="155">
        <f>(Premiums!I23/'Macro data'!G19)*1000</f>
        <v>160.14983610505487</v>
      </c>
      <c r="J21" s="155">
        <f>(Premiums!J23/'Macro data'!H19)*1000</f>
        <v>145.65392230648951</v>
      </c>
      <c r="K21" s="155">
        <f>(Premiums!K23/'Macro data'!I19)*1000</f>
        <v>129.86837983802923</v>
      </c>
      <c r="L21" s="155">
        <f>(Premiums!L23/'Macro data'!J19)*1000</f>
        <v>140.02697179394738</v>
      </c>
      <c r="M21" s="155">
        <f>(Premiums!M23/'Macro data'!K19)*1000</f>
        <v>139.49815499285859</v>
      </c>
      <c r="N21" s="155">
        <f>(Premiums!N23/'Macro data'!L19)*1000</f>
        <v>127.32904767363171</v>
      </c>
      <c r="O21" s="155">
        <f>(Premiums!O23/'Macro data'!M19)*1000</f>
        <v>138.38448756087166</v>
      </c>
      <c r="P21" s="155">
        <f>(Premiums!P23/'Macro data'!N19)*1000</f>
        <v>145.4000880560624</v>
      </c>
      <c r="Q21" s="77">
        <f t="shared" si="0"/>
        <v>0.12116161856664706</v>
      </c>
      <c r="R21" s="77">
        <f t="shared" si="1"/>
        <v>5.0696437287486962E-2</v>
      </c>
      <c r="S21" s="77">
        <f t="shared" si="2"/>
        <v>0.90448477751747869</v>
      </c>
    </row>
    <row r="22" spans="3:19" ht="15" x14ac:dyDescent="0.25">
      <c r="C22" s="242"/>
      <c r="D22" s="243"/>
      <c r="E22" s="72" t="s">
        <v>15</v>
      </c>
      <c r="F22" s="155">
        <f>(Premiums!F24/'Macro data'!D20)*1000</f>
        <v>1968.3031216592522</v>
      </c>
      <c r="G22" s="155">
        <f>(Premiums!G24/'Macro data'!E20)*1000</f>
        <v>2368.6227889773313</v>
      </c>
      <c r="H22" s="155">
        <f>(Premiums!H24/'Macro data'!F20)*1000</f>
        <v>2929.3115559404164</v>
      </c>
      <c r="I22" s="155">
        <f>(Premiums!I24/'Macro data'!G20)*1000</f>
        <v>3362.5813860360477</v>
      </c>
      <c r="J22" s="155">
        <f>(Premiums!J24/'Macro data'!H20)*1000</f>
        <v>2265.0364027713435</v>
      </c>
      <c r="K22" s="155">
        <f>(Premiums!K24/'Macro data'!I20)*1000</f>
        <v>2067.0945356247576</v>
      </c>
      <c r="L22" s="155">
        <f>(Premiums!L24/'Macro data'!J20)*1000</f>
        <v>2129.4984776108117</v>
      </c>
      <c r="M22" s="155">
        <f>(Premiums!M24/'Macro data'!K20)*1000</f>
        <v>1856.316101863076</v>
      </c>
      <c r="N22" s="155">
        <f>(Premiums!N24/'Macro data'!L20)*1000</f>
        <v>1778.4248480210495</v>
      </c>
      <c r="O22" s="155">
        <f>(Premiums!O24/'Macro data'!M20)*1000</f>
        <v>1903.4707902507616</v>
      </c>
      <c r="P22" s="155">
        <f>(Premiums!P24/'Macro data'!N20)*1000</f>
        <v>1951.7963409409747</v>
      </c>
      <c r="Q22" s="77">
        <f t="shared" si="0"/>
        <v>1.6264282019532637</v>
      </c>
      <c r="R22" s="77">
        <f t="shared" si="1"/>
        <v>2.5388123073770252E-2</v>
      </c>
      <c r="S22" s="77">
        <f t="shared" si="2"/>
        <v>-8.3863001265590542E-3</v>
      </c>
    </row>
    <row r="23" spans="3:19" ht="15" x14ac:dyDescent="0.25">
      <c r="C23" s="242"/>
      <c r="D23" s="243"/>
      <c r="E23" s="72" t="s">
        <v>16</v>
      </c>
      <c r="F23" s="155">
        <f>(Premiums!F25/'Macro data'!D21)*1000</f>
        <v>57.246845826109457</v>
      </c>
      <c r="G23" s="155">
        <f>(Premiums!G25/'Macro data'!E21)*1000</f>
        <v>57.699521203802057</v>
      </c>
      <c r="H23" s="155">
        <f>(Premiums!H25/'Macro data'!F21)*1000</f>
        <v>59.622735963052378</v>
      </c>
      <c r="I23" s="155">
        <f>(Premiums!I25/'Macro data'!G21)*1000</f>
        <v>63.24080421498887</v>
      </c>
      <c r="J23" s="155">
        <f>(Premiums!J25/'Macro data'!H21)*1000</f>
        <v>62.790701815937041</v>
      </c>
      <c r="K23" s="155">
        <f>(Premiums!K25/'Macro data'!I21)*1000</f>
        <v>53.934076915095268</v>
      </c>
      <c r="L23" s="155">
        <f>(Premiums!L25/'Macro data'!J21)*1000</f>
        <v>58.193194802798459</v>
      </c>
      <c r="M23" s="155">
        <f>(Premiums!M25/'Macro data'!K21)*1000</f>
        <v>56.759027924271095</v>
      </c>
      <c r="N23" s="155">
        <f>(Premiums!N25/'Macro data'!L21)*1000</f>
        <v>57.676549746552183</v>
      </c>
      <c r="O23" s="155">
        <f>(Premiums!O25/'Macro data'!M21)*1000</f>
        <v>64.526892326049307</v>
      </c>
      <c r="P23" s="155">
        <f>(Premiums!P25/'Macro data'!N21)*1000</f>
        <v>63.771204631008757</v>
      </c>
      <c r="Q23" s="77">
        <f t="shared" si="0"/>
        <v>5.3140424289555448E-2</v>
      </c>
      <c r="R23" s="77">
        <f t="shared" si="1"/>
        <v>-1.1711205480377407E-2</v>
      </c>
      <c r="S23" s="77">
        <f t="shared" si="2"/>
        <v>0.11396887829798352</v>
      </c>
    </row>
    <row r="24" spans="3:19" ht="15" x14ac:dyDescent="0.25">
      <c r="C24" s="242"/>
      <c r="D24" s="243"/>
      <c r="E24" s="72" t="s">
        <v>17</v>
      </c>
      <c r="F24" s="155">
        <f>(Premiums!F26/'Macro data'!D22)*1000</f>
        <v>1141.4205186804625</v>
      </c>
      <c r="G24" s="155">
        <f>(Premiums!G26/'Macro data'!E22)*1000</f>
        <v>1269.4827397362715</v>
      </c>
      <c r="H24" s="155">
        <f>(Premiums!H26/'Macro data'!F22)*1000</f>
        <v>1194.8323282219924</v>
      </c>
      <c r="I24" s="155">
        <f>(Premiums!I26/'Macro data'!G22)*1000</f>
        <v>1055.2224192247065</v>
      </c>
      <c r="J24" s="155">
        <f>(Premiums!J26/'Macro data'!H22)*1000</f>
        <v>930.30392798306991</v>
      </c>
      <c r="K24" s="155">
        <f>(Premiums!K26/'Macro data'!I22)*1000</f>
        <v>1374.8338024981649</v>
      </c>
      <c r="L24" s="155">
        <f>(Premiums!L26/'Macro data'!J22)*1000</f>
        <v>1522.4494389209367</v>
      </c>
      <c r="M24" s="155">
        <f>(Premiums!M26/'Macro data'!K22)*1000</f>
        <v>1244.3255409907808</v>
      </c>
      <c r="N24" s="155">
        <f>(Premiums!N26/'Macro data'!L22)*1000</f>
        <v>1173.7676706416839</v>
      </c>
      <c r="O24" s="155">
        <f>(Premiums!O26/'Macro data'!M22)*1000</f>
        <v>1425.8134596690065</v>
      </c>
      <c r="P24" s="155">
        <f>(Premiums!P26/'Macro data'!N22)*1000</f>
        <v>1818.2485836258454</v>
      </c>
      <c r="Q24" s="77">
        <f t="shared" si="0"/>
        <v>1.5151431081917803</v>
      </c>
      <c r="R24" s="77">
        <f t="shared" si="1"/>
        <v>0.27523595130595857</v>
      </c>
      <c r="S24" s="77">
        <f t="shared" si="2"/>
        <v>0.59296994741940434</v>
      </c>
    </row>
    <row r="25" spans="3:19" ht="15" x14ac:dyDescent="0.25">
      <c r="C25" s="242"/>
      <c r="D25" s="243"/>
      <c r="E25" s="72" t="s">
        <v>18</v>
      </c>
      <c r="F25" s="155">
        <f>(Premiums!F27/'Macro data'!D23)*1000</f>
        <v>55777.715772358788</v>
      </c>
      <c r="G25" s="155">
        <f>(Premiums!G27/'Macro data'!E23)*1000</f>
        <v>96627.554140274369</v>
      </c>
      <c r="H25" s="155">
        <f>(Premiums!H27/'Macro data'!F23)*1000</f>
        <v>156302.96967064776</v>
      </c>
      <c r="I25" s="155">
        <f>(Premiums!I27/'Macro data'!G23)*1000</f>
        <v>156552.98441636594</v>
      </c>
      <c r="J25" s="155">
        <f>(Premiums!J27/'Macro data'!H23)*1000</f>
        <v>131962.57106784286</v>
      </c>
      <c r="K25" s="155">
        <f>(Premiums!K27/'Macro data'!I23)*1000</f>
        <v>197465.83055941749</v>
      </c>
      <c r="L25" s="155">
        <f>(Premiums!L27/'Macro data'!J23)*1000</f>
        <v>205287.68432192659</v>
      </c>
      <c r="M25" s="155">
        <f>(Premiums!M27/'Macro data'!K23)*1000</f>
        <v>99158.97179241525</v>
      </c>
      <c r="N25" s="155">
        <f>(Premiums!N27/'Macro data'!L23)*1000</f>
        <v>75927.65120889133</v>
      </c>
      <c r="O25" s="155">
        <f>(Premiums!O27/'Macro data'!M23)*1000</f>
        <v>56486.191523787762</v>
      </c>
      <c r="P25" s="155">
        <f>(Premiums!P27/'Macro data'!N23)*1000</f>
        <v>53758.732635727778</v>
      </c>
      <c r="Q25" s="77">
        <f t="shared" si="0"/>
        <v>44.797050299756208</v>
      </c>
      <c r="R25" s="77">
        <f t="shared" si="1"/>
        <v>-4.828540948651816E-2</v>
      </c>
      <c r="S25" s="77">
        <f t="shared" si="2"/>
        <v>-3.6196949062434314E-2</v>
      </c>
    </row>
    <row r="26" spans="3:19" ht="15" x14ac:dyDescent="0.25">
      <c r="C26" s="242"/>
      <c r="D26" s="243"/>
      <c r="E26" s="72" t="s">
        <v>19</v>
      </c>
      <c r="F26" s="155">
        <f>(Premiums!F28/'Macro data'!D24)*1000</f>
        <v>802.26833128187093</v>
      </c>
      <c r="G26" s="155">
        <f>(Premiums!G28/'Macro data'!E24)*1000</f>
        <v>1008.1737961537626</v>
      </c>
      <c r="H26" s="155">
        <f>(Premiums!H28/'Macro data'!F24)*1000</f>
        <v>1033.9255488332631</v>
      </c>
      <c r="I26" s="155">
        <f>(Premiums!I28/'Macro data'!G24)*1000</f>
        <v>1089.9079563280811</v>
      </c>
      <c r="J26" s="155">
        <f>(Premiums!J28/'Macro data'!H24)*1000</f>
        <v>2418.3596906979969</v>
      </c>
      <c r="K26" s="155">
        <f>(Premiums!K28/'Macro data'!I24)*1000</f>
        <v>2226.950354609929</v>
      </c>
      <c r="L26" s="155">
        <f>(Premiums!L28/'Macro data'!J24)*1000</f>
        <v>2659.0129584556612</v>
      </c>
      <c r="M26" s="155">
        <f>(Premiums!M28/'Macro data'!K24)*1000</f>
        <v>1699.7499218505784</v>
      </c>
      <c r="N26" s="155">
        <f>(Premiums!N28/'Macro data'!L24)*1000</f>
        <v>2021.5184061060909</v>
      </c>
      <c r="O26" s="155">
        <f>(Premiums!O28/'Macro data'!M24)*1000</f>
        <v>2344.3362586329858</v>
      </c>
      <c r="P26" s="155">
        <f>(Premiums!P28/'Macro data'!N24)*1000</f>
        <v>3713.0694222092857</v>
      </c>
      <c r="Q26" s="77">
        <f t="shared" si="0"/>
        <v>3.0940937317158963</v>
      </c>
      <c r="R26" s="77">
        <f>P26/O26-1</f>
        <v>0.58384677476874702</v>
      </c>
      <c r="S26" s="77">
        <f t="shared" si="2"/>
        <v>3.6282138748721549</v>
      </c>
    </row>
    <row r="27" spans="3:19" ht="15" x14ac:dyDescent="0.25">
      <c r="C27" s="242"/>
      <c r="D27" s="243"/>
      <c r="E27" s="72" t="s">
        <v>20</v>
      </c>
      <c r="F27" s="155">
        <f>(Premiums!F29/'Macro data'!D25)*1000</f>
        <v>5.6127165947333912</v>
      </c>
      <c r="G27" s="155">
        <f>(Premiums!G29/'Macro data'!E25)*1000</f>
        <v>10.366161230202412</v>
      </c>
      <c r="H27" s="155">
        <f>(Premiums!H29/'Macro data'!F25)*1000</f>
        <v>14.893822306099985</v>
      </c>
      <c r="I27" s="155">
        <f>(Premiums!I29/'Macro data'!G25)*1000</f>
        <v>23.628345674544537</v>
      </c>
      <c r="J27" s="155">
        <f>(Premiums!J29/'Macro data'!H25)*1000</f>
        <v>21.877376657252505</v>
      </c>
      <c r="K27" s="155">
        <f>(Premiums!K29/'Macro data'!I25)*1000</f>
        <v>18.315310682544062</v>
      </c>
      <c r="L27" s="155">
        <f>(Premiums!L29/'Macro data'!J25)*1000</f>
        <v>22.029266349112554</v>
      </c>
      <c r="M27" s="155">
        <f>(Premiums!M29/'Macro data'!K25)*1000</f>
        <v>17.050375631091775</v>
      </c>
      <c r="N27" s="155">
        <f>(Premiums!N29/'Macro data'!L25)*1000</f>
        <v>17.020452516962127</v>
      </c>
      <c r="O27" s="155">
        <f>(Premiums!O29/'Macro data'!M25)*1000</f>
        <v>18.771385865872791</v>
      </c>
      <c r="P27" s="155">
        <f>(Premiums!P29/'Macro data'!N25)*1000</f>
        <v>21.539190234367972</v>
      </c>
      <c r="Q27" s="77">
        <f t="shared" si="0"/>
        <v>1.7948566512591805E-2</v>
      </c>
      <c r="R27" s="77">
        <f t="shared" si="1"/>
        <v>0.14744805675361294</v>
      </c>
      <c r="S27" s="77">
        <f t="shared" si="2"/>
        <v>2.837569538889412</v>
      </c>
    </row>
    <row r="28" spans="3:19" ht="15" x14ac:dyDescent="0.25">
      <c r="C28" s="242"/>
      <c r="D28" s="243"/>
      <c r="E28" s="72" t="s">
        <v>21</v>
      </c>
      <c r="F28" s="155">
        <f>(Premiums!F30/'Macro data'!D26)*1000</f>
        <v>751.47278573549875</v>
      </c>
      <c r="G28" s="155">
        <f>(Premiums!G30/'Macro data'!E26)*1000</f>
        <v>820.87001016983322</v>
      </c>
      <c r="H28" s="155">
        <f>(Premiums!H30/'Macro data'!F26)*1000</f>
        <v>978.33924304588288</v>
      </c>
      <c r="I28" s="155">
        <f>(Premiums!I30/'Macro data'!G26)*1000</f>
        <v>1308.7851503167137</v>
      </c>
      <c r="J28" s="155">
        <f>(Premiums!J30/'Macro data'!H26)*1000</f>
        <v>444.5457933658958</v>
      </c>
      <c r="K28" s="155">
        <f>(Premiums!K30/'Macro data'!I26)*1000</f>
        <v>468.94087986644797</v>
      </c>
      <c r="L28" s="155">
        <f>(Premiums!L30/'Macro data'!J26)*1000</f>
        <v>541.26904767080407</v>
      </c>
      <c r="M28" s="155">
        <f>(Premiums!M30/'Macro data'!K26)*1000</f>
        <v>504.10974748728279</v>
      </c>
      <c r="N28" s="155">
        <f>(Premiums!N30/'Macro data'!L26)*1000</f>
        <v>406.66178097742528</v>
      </c>
      <c r="O28" s="155">
        <f>(Premiums!O30/'Macro data'!M26)*1000</f>
        <v>458.27360666786916</v>
      </c>
      <c r="P28" s="155">
        <f>(Premiums!P30/'Macro data'!N26)*1000</f>
        <v>561.61021571098115</v>
      </c>
      <c r="Q28" s="77">
        <f t="shared" si="0"/>
        <v>0.46798873129203128</v>
      </c>
      <c r="R28" s="77">
        <f t="shared" si="1"/>
        <v>0.22549107681430258</v>
      </c>
      <c r="S28" s="77">
        <f t="shared" si="2"/>
        <v>-0.25265395318167239</v>
      </c>
    </row>
    <row r="29" spans="3:19" ht="15" x14ac:dyDescent="0.25">
      <c r="C29" s="242"/>
      <c r="D29" s="243"/>
      <c r="E29" s="72" t="s">
        <v>22</v>
      </c>
      <c r="F29" s="155">
        <f>(Premiums!F31/'Macro data'!D27)*1000</f>
        <v>1546.0665841966606</v>
      </c>
      <c r="G29" s="155">
        <f>(Premiums!G31/'Macro data'!E27)*1000</f>
        <v>1522.428653942228</v>
      </c>
      <c r="H29" s="155">
        <f>(Premiums!H31/'Macro data'!F27)*1000</f>
        <v>1575.2215748420035</v>
      </c>
      <c r="I29" s="155">
        <f>(Premiums!I31/'Macro data'!G27)*1000</f>
        <v>1617.8024784460097</v>
      </c>
      <c r="J29" s="155">
        <f>(Premiums!J31/'Macro data'!H27)*1000</f>
        <v>1612.0302834451024</v>
      </c>
      <c r="K29" s="155">
        <f>(Premiums!K31/'Macro data'!I27)*1000</f>
        <v>1480.1234542215061</v>
      </c>
      <c r="L29" s="155">
        <f>(Premiums!L31/'Macro data'!J27)*1000</f>
        <v>1302.3236395511333</v>
      </c>
      <c r="M29" s="155">
        <f>(Premiums!M31/'Macro data'!K27)*1000</f>
        <v>1315.4577573852807</v>
      </c>
      <c r="N29" s="155">
        <f>(Premiums!N31/'Macro data'!L27)*1000</f>
        <v>1134.7642021552688</v>
      </c>
      <c r="O29" s="155">
        <f>(Premiums!O31/'Macro data'!M27)*1000</f>
        <v>1088.7641671496447</v>
      </c>
      <c r="P29" s="155">
        <f>(Premiums!P31/'Macro data'!N27)*1000</f>
        <v>1037.4769843217975</v>
      </c>
      <c r="Q29" s="77">
        <f t="shared" si="0"/>
        <v>0.86452761017314794</v>
      </c>
      <c r="R29" s="77">
        <f t="shared" si="1"/>
        <v>-4.7105869549431967E-2</v>
      </c>
      <c r="S29" s="77">
        <f t="shared" si="2"/>
        <v>-0.32895711289118079</v>
      </c>
    </row>
    <row r="30" spans="3:19" ht="15" x14ac:dyDescent="0.25">
      <c r="C30" s="242"/>
      <c r="D30" s="243"/>
      <c r="E30" s="72" t="s">
        <v>23</v>
      </c>
      <c r="F30" s="155">
        <f>(Premiums!F32/'Macro data'!D28)*1000</f>
        <v>1281.0295222081988</v>
      </c>
      <c r="G30" s="155">
        <f>(Premiums!G32/'Macro data'!E28)*1000</f>
        <v>1453.9959762129756</v>
      </c>
      <c r="H30" s="155">
        <f>(Premiums!H32/'Macro data'!F28)*1000</f>
        <v>1427.4423709821567</v>
      </c>
      <c r="I30" s="155">
        <f>(Premiums!I32/'Macro data'!G28)*1000</f>
        <v>1585.4252717858283</v>
      </c>
      <c r="J30" s="155">
        <f>(Premiums!J32/'Macro data'!H28)*1000</f>
        <v>1528.9201144369836</v>
      </c>
      <c r="K30" s="155">
        <f>(Premiums!K32/'Macro data'!I28)*1000</f>
        <v>1436.0003379520963</v>
      </c>
      <c r="L30" s="155">
        <f>(Premiums!L32/'Macro data'!J28)*1000</f>
        <v>1527.3003883124782</v>
      </c>
      <c r="M30" s="155">
        <f>(Premiums!M32/'Macro data'!K28)*1000</f>
        <v>1620.0938548958975</v>
      </c>
      <c r="N30" s="155">
        <f>(Premiums!N32/'Macro data'!L28)*1000</f>
        <v>1828.4585310416369</v>
      </c>
      <c r="O30" s="155">
        <f>(Premiums!O32/'Macro data'!M28)*1000</f>
        <v>1780.0862900786542</v>
      </c>
      <c r="P30" s="155">
        <f>(Premiums!P32/'Macro data'!N28)*1000</f>
        <v>1989.6824416808208</v>
      </c>
      <c r="Q30" s="77">
        <f t="shared" si="0"/>
        <v>1.6579986180939259</v>
      </c>
      <c r="R30" s="77">
        <f t="shared" si="1"/>
        <v>0.11774493897871974</v>
      </c>
      <c r="S30" s="77">
        <f t="shared" si="2"/>
        <v>0.55319015462740317</v>
      </c>
    </row>
    <row r="31" spans="3:19" ht="15" x14ac:dyDescent="0.25">
      <c r="C31" s="242"/>
      <c r="D31" s="243"/>
      <c r="E31" s="72" t="s">
        <v>24</v>
      </c>
      <c r="F31" s="155">
        <f>(Premiums!F33/'Macro data'!D29)*1000</f>
        <v>77.054534572430555</v>
      </c>
      <c r="G31" s="155">
        <f>(Premiums!G33/'Macro data'!E29)*1000</f>
        <v>93.940557145452459</v>
      </c>
      <c r="H31" s="155">
        <f>(Premiums!H33/'Macro data'!F29)*1000</f>
        <v>129.46118923144127</v>
      </c>
      <c r="I31" s="155">
        <f>(Premiums!I33/'Macro data'!G29)*1000</f>
        <v>156.60044814800426</v>
      </c>
      <c r="J31" s="155">
        <f>(Premiums!J33/'Macro data'!H29)*1000</f>
        <v>239.3542212116335</v>
      </c>
      <c r="K31" s="155">
        <f>(Premiums!K33/'Macro data'!I29)*1000</f>
        <v>185.8160683553765</v>
      </c>
      <c r="L31" s="155">
        <f>(Premiums!L33/'Macro data'!J29)*1000</f>
        <v>193.31075033629753</v>
      </c>
      <c r="M31" s="155">
        <f>(Premiums!M33/'Macro data'!K29)*1000</f>
        <v>195.58608639323234</v>
      </c>
      <c r="N31" s="155">
        <f>(Premiums!N33/'Macro data'!L29)*1000</f>
        <v>223.46795163969071</v>
      </c>
      <c r="O31" s="155">
        <f>(Premiums!O33/'Macro data'!M29)*1000</f>
        <v>192.07639578170614</v>
      </c>
      <c r="P31" s="155">
        <f>(Premiums!P33/'Macro data'!N29)*1000</f>
        <v>176.33491262428092</v>
      </c>
      <c r="Q31" s="77">
        <f t="shared" si="0"/>
        <v>0.14693954941160955</v>
      </c>
      <c r="R31" s="77">
        <f t="shared" si="1"/>
        <v>-8.1954282270661372E-2</v>
      </c>
      <c r="S31" s="77">
        <f t="shared" si="2"/>
        <v>1.2884430306762509</v>
      </c>
    </row>
    <row r="32" spans="3:19" ht="15" x14ac:dyDescent="0.25">
      <c r="C32" s="242"/>
      <c r="D32" s="243"/>
      <c r="E32" s="72" t="s">
        <v>25</v>
      </c>
      <c r="F32" s="155">
        <f>(Premiums!F34/'Macro data'!D30)*1000</f>
        <v>596.74821392663807</v>
      </c>
      <c r="G32" s="155">
        <f>(Premiums!G34/'Macro data'!E30)*1000</f>
        <v>870.56623152980353</v>
      </c>
      <c r="H32" s="155">
        <f>(Premiums!H34/'Macro data'!F30)*1000</f>
        <v>833.4810430807413</v>
      </c>
      <c r="I32" s="155">
        <f>(Premiums!I34/'Macro data'!G30)*1000</f>
        <v>863.76682165389946</v>
      </c>
      <c r="J32" s="155">
        <f>(Premiums!J34/'Macro data'!H30)*1000</f>
        <v>1025.4733242208947</v>
      </c>
      <c r="K32" s="155">
        <f>(Premiums!K34/'Macro data'!I30)*1000</f>
        <v>943.73609789876252</v>
      </c>
      <c r="L32" s="155">
        <f>(Premiums!L34/'Macro data'!J30)*1000</f>
        <v>1109.1717850879254</v>
      </c>
      <c r="M32" s="155">
        <f>(Premiums!M34/'Macro data'!K30)*1000</f>
        <v>673.24068105471133</v>
      </c>
      <c r="N32" s="155">
        <f>(Premiums!N34/'Macro data'!L30)*1000</f>
        <v>630.70052717817157</v>
      </c>
      <c r="O32" s="155">
        <f>(Premiums!O34/'Macro data'!M30)*1000</f>
        <v>857.28778502001444</v>
      </c>
      <c r="P32" s="155">
        <f>(Premiums!P34/'Macro data'!N30)*1000</f>
        <v>976.57654561982042</v>
      </c>
      <c r="Q32" s="77">
        <f t="shared" si="0"/>
        <v>0.81377938970642194</v>
      </c>
      <c r="R32" s="77">
        <f t="shared" si="1"/>
        <v>0.13914669342573349</v>
      </c>
      <c r="S32" s="77">
        <f t="shared" si="2"/>
        <v>0.63649680523363417</v>
      </c>
    </row>
    <row r="33" spans="3:19" ht="15" x14ac:dyDescent="0.25">
      <c r="C33" s="242"/>
      <c r="D33" s="243"/>
      <c r="E33" s="72" t="s">
        <v>26</v>
      </c>
      <c r="F33" s="155">
        <f>(Premiums!F35/'Macro data'!D31)*1000</f>
        <v>5.7484132215344692</v>
      </c>
      <c r="G33" s="155">
        <f>(Premiums!G35/'Macro data'!E31)*1000</f>
        <v>8.8672218676087322</v>
      </c>
      <c r="H33" s="155">
        <f>(Premiums!H35/'Macro data'!F31)*1000</f>
        <v>9.3425449911350071</v>
      </c>
      <c r="I33" s="155">
        <f>(Premiums!I35/'Macro data'!G31)*1000</f>
        <v>15.762983567941536</v>
      </c>
      <c r="J33" s="155">
        <f>(Premiums!J35/'Macro data'!H31)*1000</f>
        <v>20.193581621667462</v>
      </c>
      <c r="K33" s="155">
        <f>(Premiums!K35/'Macro data'!I31)*1000</f>
        <v>10.586083563716709</v>
      </c>
      <c r="L33" s="155">
        <f>(Premiums!L35/'Macro data'!J31)*1000</f>
        <v>18.308582491493191</v>
      </c>
      <c r="M33" s="155">
        <f>(Premiums!M35/'Macro data'!K31)*1000</f>
        <v>19.197480237057974</v>
      </c>
      <c r="N33" s="155">
        <f>(Premiums!N35/'Macro data'!L31)*1000</f>
        <v>16.725067892867443</v>
      </c>
      <c r="O33" s="155">
        <f>(Premiums!O35/'Macro data'!M31)*1000</f>
        <v>18.210173417086182</v>
      </c>
      <c r="P33" s="155">
        <f>(Premiums!P35/'Macro data'!N31)*1000</f>
        <v>18.306906241354191</v>
      </c>
      <c r="Q33" s="77">
        <f t="shared" si="0"/>
        <v>1.5255110370325833E-2</v>
      </c>
      <c r="R33" s="77">
        <f t="shared" si="1"/>
        <v>5.3120210363974962E-3</v>
      </c>
      <c r="S33" s="77">
        <f t="shared" si="2"/>
        <v>2.1846886324688022</v>
      </c>
    </row>
    <row r="34" spans="3:19" ht="15" x14ac:dyDescent="0.25">
      <c r="C34" s="242"/>
      <c r="D34" s="243"/>
      <c r="E34" s="72" t="s">
        <v>27</v>
      </c>
      <c r="F34" s="155">
        <f>(Premiums!F36/'Macro data'!D32)*1000</f>
        <v>1332.689375720435</v>
      </c>
      <c r="G34" s="155">
        <f>(Premiums!G36/'Macro data'!E32)*1000</f>
        <v>1651.3514442933592</v>
      </c>
      <c r="H34" s="155">
        <f>(Premiums!H36/'Macro data'!F32)*1000</f>
        <v>1682.6157625616372</v>
      </c>
      <c r="I34" s="155">
        <f>(Premiums!I36/'Macro data'!G32)*1000</f>
        <v>1891.9677909885052</v>
      </c>
      <c r="J34" s="155">
        <f>(Premiums!J36/'Macro data'!H32)*1000</f>
        <v>1975.6714283708002</v>
      </c>
      <c r="K34" s="155">
        <f>(Premiums!K36/'Macro data'!I32)*1000</f>
        <v>2223.9380638182924</v>
      </c>
      <c r="L34" s="155">
        <f>(Premiums!L36/'Macro data'!J32)*1000</f>
        <v>2413.8611666326551</v>
      </c>
      <c r="M34" s="155">
        <f>(Premiums!M36/'Macro data'!K32)*1000</f>
        <v>2371.3583812344327</v>
      </c>
      <c r="N34" s="155">
        <f>(Premiums!N36/'Macro data'!L32)*1000</f>
        <v>2063.8590891126096</v>
      </c>
      <c r="O34" s="155">
        <f>(Premiums!O36/'Macro data'!M32)*1000</f>
        <v>2247.3079805554767</v>
      </c>
      <c r="P34" s="155">
        <f>(Premiums!P36/'Macro data'!N32)*1000</f>
        <v>2602.1420835839708</v>
      </c>
      <c r="Q34" s="77">
        <f t="shared" si="0"/>
        <v>2.1683600801249709</v>
      </c>
      <c r="R34" s="77">
        <f t="shared" si="1"/>
        <v>0.15789295730654063</v>
      </c>
      <c r="S34" s="77">
        <f t="shared" si="2"/>
        <v>0.9525495820639267</v>
      </c>
    </row>
    <row r="35" spans="3:19" ht="15" x14ac:dyDescent="0.25">
      <c r="C35" s="242"/>
      <c r="D35" s="243"/>
      <c r="E35" s="72" t="s">
        <v>28</v>
      </c>
      <c r="F35" s="155">
        <f>(Premiums!F37/'Macro data'!D33)*1000</f>
        <v>214.42850233757457</v>
      </c>
      <c r="G35" s="155">
        <f>(Premiums!G37/'Macro data'!E33)*1000</f>
        <v>232.69777688524289</v>
      </c>
      <c r="H35" s="155">
        <f>(Premiums!H37/'Macro data'!F33)*1000</f>
        <v>269.87320570518068</v>
      </c>
      <c r="I35" s="155">
        <f>(Premiums!I37/'Macro data'!G33)*1000</f>
        <v>302.92825673990501</v>
      </c>
      <c r="J35" s="155">
        <f>(Premiums!J37/'Macro data'!H33)*1000</f>
        <v>319.36024482295653</v>
      </c>
      <c r="K35" s="155">
        <f>(Premiums!K37/'Macro data'!I33)*1000</f>
        <v>309.98414652507773</v>
      </c>
      <c r="L35" s="155">
        <f>(Premiums!L37/'Macro data'!J33)*1000</f>
        <v>320.47273636818409</v>
      </c>
      <c r="M35" s="155">
        <f>(Premiums!M37/'Macro data'!K33)*1000</f>
        <v>283.38850710836903</v>
      </c>
      <c r="N35" s="155">
        <f>(Premiums!N37/'Macro data'!L33)*1000</f>
        <v>281.68383689386889</v>
      </c>
      <c r="O35" s="155">
        <f>(Premiums!O37/'Macro data'!M33)*1000</f>
        <v>259.85138290312761</v>
      </c>
      <c r="P35" s="155">
        <f>(Premiums!P37/'Macro data'!N33)*1000</f>
        <v>250.68038872729653</v>
      </c>
      <c r="Q35" s="77">
        <f t="shared" si="0"/>
        <v>0.20889149413310226</v>
      </c>
      <c r="R35" s="77">
        <f t="shared" si="1"/>
        <v>-3.5293228280605438E-2</v>
      </c>
      <c r="S35" s="77">
        <f t="shared" si="2"/>
        <v>0.16906281578486548</v>
      </c>
    </row>
    <row r="36" spans="3:19" ht="15" x14ac:dyDescent="0.25">
      <c r="C36" s="242"/>
      <c r="D36" s="243"/>
      <c r="E36" s="72" t="s">
        <v>183</v>
      </c>
      <c r="F36" s="155">
        <f>(Premiums!F38/'Macro data'!D34)*1000</f>
        <v>120.08667725859708</v>
      </c>
      <c r="G36" s="155">
        <f>(Premiums!G38/'Macro data'!E34)*1000</f>
        <v>136.11354968967396</v>
      </c>
      <c r="H36" s="155">
        <f>(Premiums!H38/'Macro data'!F34)*1000</f>
        <v>156.50095309629043</v>
      </c>
      <c r="I36" s="155">
        <f>(Premiums!I38/'Macro data'!G34)*1000</f>
        <v>178.02909154592373</v>
      </c>
      <c r="J36" s="155">
        <f>(Premiums!J38/'Macro data'!H34)*1000</f>
        <v>205.68747311260367</v>
      </c>
      <c r="K36" s="155">
        <f>(Premiums!K38/'Macro data'!I34)*1000</f>
        <v>197.30971363895037</v>
      </c>
      <c r="L36" s="155">
        <f>(Premiums!L38/'Macro data'!J34)*1000</f>
        <v>208.88949078084971</v>
      </c>
      <c r="M36" s="155">
        <f>(Premiums!M38/'Macro data'!K34)*1000</f>
        <v>212.33406880662321</v>
      </c>
      <c r="N36" s="155">
        <f>(Premiums!N38/'Macro data'!L34)*1000</f>
        <v>215.75324342257917</v>
      </c>
      <c r="O36" s="155">
        <f>(Premiums!O38/'Macro data'!M34)*1000</f>
        <v>228.06087635995621</v>
      </c>
      <c r="P36" s="155">
        <f>(Premiums!P38/'Macro data'!N34)*1000</f>
        <v>224.52205513752068</v>
      </c>
      <c r="Q36" s="77">
        <f t="shared" si="0"/>
        <v>0.18709380419276672</v>
      </c>
      <c r="R36" s="77">
        <f t="shared" si="1"/>
        <v>-1.5517002648231859E-2</v>
      </c>
      <c r="S36" s="77">
        <f t="shared" si="2"/>
        <v>0.86966664631772894</v>
      </c>
    </row>
    <row r="37" spans="3:19" ht="15" x14ac:dyDescent="0.25">
      <c r="C37" s="242"/>
      <c r="D37" s="243"/>
      <c r="E37" s="72" t="s">
        <v>30</v>
      </c>
      <c r="F37" s="155">
        <f>(Premiums!F39/'Macro data'!D35)*1000</f>
        <v>6.1136483979486487</v>
      </c>
      <c r="G37" s="155">
        <f>(Premiums!G39/'Macro data'!E35)*1000</f>
        <v>6.1242740806511886</v>
      </c>
      <c r="H37" s="155">
        <f>(Premiums!H39/'Macro data'!F35)*1000</f>
        <v>6.7485790833435342</v>
      </c>
      <c r="I37" s="155">
        <f>(Premiums!I39/'Macro data'!G35)*1000</f>
        <v>6.7440220011276155</v>
      </c>
      <c r="J37" s="155">
        <f>(Premiums!J39/'Macro data'!H35)*1000</f>
        <v>7.8839310465941557</v>
      </c>
      <c r="K37" s="155">
        <f>(Premiums!K39/'Macro data'!I35)*1000</f>
        <v>8.9218518613228515</v>
      </c>
      <c r="L37" s="155">
        <f>(Premiums!L39/'Macro data'!J35)*1000</f>
        <v>10.613467389399847</v>
      </c>
      <c r="M37" s="155">
        <f>(Premiums!M39/'Macro data'!K35)*1000</f>
        <v>12.865001180956149</v>
      </c>
      <c r="N37" s="155">
        <f>(Premiums!N39/'Macro data'!L35)*1000</f>
        <v>12.810751100147064</v>
      </c>
      <c r="O37" s="155">
        <f>(Premiums!O39/'Macro data'!M35)*1000</f>
        <v>15.851393656935807</v>
      </c>
      <c r="P37" s="155">
        <f>(Premiums!P39/'Macro data'!N35)*1000</f>
        <v>15.106617427028883</v>
      </c>
      <c r="Q37" s="77">
        <f t="shared" si="0"/>
        <v>1.2588315749989131E-2</v>
      </c>
      <c r="R37" s="77">
        <f t="shared" si="1"/>
        <v>-4.6984905303960156E-2</v>
      </c>
      <c r="S37" s="77">
        <f t="shared" si="2"/>
        <v>1.4709660163148577</v>
      </c>
    </row>
    <row r="38" spans="3:19" ht="15.75" thickBot="1" x14ac:dyDescent="0.3">
      <c r="C38" s="242"/>
      <c r="D38" s="243"/>
      <c r="E38" s="136" t="s">
        <v>180</v>
      </c>
      <c r="F38" s="155">
        <f>(Premiums!F40/'Macro data'!D36)*1000</f>
        <v>2572.8069194153577</v>
      </c>
      <c r="G38" s="155">
        <f>(Premiums!G40/'Macro data'!E36)*1000</f>
        <v>2829.6601562261017</v>
      </c>
      <c r="H38" s="155">
        <f>(Premiums!H40/'Macro data'!F36)*1000</f>
        <v>3218.534721030996</v>
      </c>
      <c r="I38" s="155">
        <f>(Premiums!I40/'Macro data'!G36)*1000</f>
        <v>4247.4553843984058</v>
      </c>
      <c r="J38" s="155">
        <f>(Premiums!J40/'Macro data'!H36)*1000</f>
        <v>3093.4610052412781</v>
      </c>
      <c r="K38" s="155">
        <f>(Premiums!K40/'Macro data'!I36)*1000</f>
        <v>2750.8431548137469</v>
      </c>
      <c r="L38" s="155">
        <f>(Premiums!L40/'Macro data'!J36)*1000</f>
        <v>2551.5015707986968</v>
      </c>
      <c r="M38" s="155">
        <f>(Premiums!M40/'Macro data'!K36)*1000</f>
        <v>2644.4942194463797</v>
      </c>
      <c r="N38" s="155">
        <f>(Premiums!N40/'Macro data'!L36)*1000</f>
        <v>2726.1257931206451</v>
      </c>
      <c r="O38" s="155">
        <f>(Premiums!O40/'Macro data'!M36)*1000</f>
        <v>2886.0389302372073</v>
      </c>
      <c r="P38" s="155">
        <f>(Premiums!P40/'Macro data'!N36)*1000</f>
        <v>2733.4572631608794</v>
      </c>
      <c r="Q38" s="77">
        <f t="shared" si="0"/>
        <v>2.2777847710768331</v>
      </c>
      <c r="R38" s="77">
        <f t="shared" si="1"/>
        <v>-5.2868887345115301E-2</v>
      </c>
      <c r="S38" s="77">
        <f t="shared" si="2"/>
        <v>6.2441663435057748E-2</v>
      </c>
    </row>
    <row r="39" spans="3:19" ht="16.5" thickTop="1" thickBot="1" x14ac:dyDescent="0.3">
      <c r="C39" s="279"/>
      <c r="D39" s="280"/>
      <c r="E39" s="138" t="s">
        <v>221</v>
      </c>
      <c r="F39" s="139">
        <f>(Premiums!F41/'Macro data'!D37)*1000</f>
        <v>969.94593611589471</v>
      </c>
      <c r="G39" s="139">
        <f>(Premiums!G41/'Macro data'!E37)*1000</f>
        <v>1076.0561050299527</v>
      </c>
      <c r="H39" s="139">
        <f>(Premiums!H41/'Macro data'!F37)*1000</f>
        <v>1156.857472464792</v>
      </c>
      <c r="I39" s="139">
        <f>(Premiums!I41/'Macro data'!G37)*1000</f>
        <v>1272.2376926575209</v>
      </c>
      <c r="J39" s="139">
        <f>(Premiums!J41/'Macro data'!H37)*1000</f>
        <v>1119.0726684842875</v>
      </c>
      <c r="K39" s="139">
        <f>(Premiums!K41/'Macro data'!I37)*1000</f>
        <v>1159.6182021804836</v>
      </c>
      <c r="L39" s="139">
        <f>(Premiums!L41/'Macro data'!J37)*1000</f>
        <v>1180.9587972590996</v>
      </c>
      <c r="M39" s="139">
        <f>(Premiums!M41/'Macro data'!K37)*1000</f>
        <v>1108.4923820913045</v>
      </c>
      <c r="N39" s="139">
        <f>(Premiums!N41/'Macro data'!L37)*1000</f>
        <v>1084.4994095606762</v>
      </c>
      <c r="O39" s="139">
        <f>(Premiums!O41/'Macro data'!M37)*1000</f>
        <v>1141.2868634506087</v>
      </c>
      <c r="P39" s="139">
        <f>(Premiums!P41/'Macro data'!N37)*1000</f>
        <v>1200.0507237866136</v>
      </c>
      <c r="Q39" s="77">
        <f t="shared" si="0"/>
        <v>1</v>
      </c>
      <c r="R39" s="77">
        <f>P39/O39-1</f>
        <v>5.1489123565600314E-2</v>
      </c>
      <c r="S39" s="77">
        <f>P39/F39-1</f>
        <v>0.23723465309021585</v>
      </c>
    </row>
    <row r="40" spans="3:19" ht="11.25" thickTop="1" x14ac:dyDescent="0.15"/>
  </sheetData>
  <mergeCells count="37">
    <mergeCell ref="E3:P3"/>
    <mergeCell ref="C6:D6"/>
    <mergeCell ref="C7:D7"/>
    <mergeCell ref="C8:D8"/>
    <mergeCell ref="C9:D9"/>
    <mergeCell ref="C5:D5"/>
    <mergeCell ref="E4:P4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0:D10"/>
    <mergeCell ref="C38:D38"/>
    <mergeCell ref="C39:D39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11:D11"/>
  </mergeCells>
  <conditionalFormatting sqref="C6">
    <cfRule type="cellIs" dxfId="58" priority="19" operator="equal">
      <formula>0</formula>
    </cfRule>
  </conditionalFormatting>
  <conditionalFormatting sqref="S7:S39">
    <cfRule type="cellIs" dxfId="57" priority="29" operator="equal">
      <formula>0</formula>
    </cfRule>
  </conditionalFormatting>
  <conditionalFormatting sqref="R7:R39">
    <cfRule type="cellIs" dxfId="56" priority="28" operator="equal">
      <formula>0</formula>
    </cfRule>
  </conditionalFormatting>
  <conditionalFormatting sqref="S6">
    <cfRule type="cellIs" dxfId="55" priority="23" operator="equal">
      <formula>0</formula>
    </cfRule>
  </conditionalFormatting>
  <conditionalFormatting sqref="Q7:Q39">
    <cfRule type="cellIs" dxfId="54" priority="26" operator="equal">
      <formula>0</formula>
    </cfRule>
  </conditionalFormatting>
  <conditionalFormatting sqref="Q7:Q39">
    <cfRule type="dataBar" priority="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{3D35F496-60AA-4AFF-A308-B9A28E6EECF4}</x14:id>
        </ext>
      </extLst>
    </cfRule>
  </conditionalFormatting>
  <conditionalFormatting sqref="Q6:R6">
    <cfRule type="cellIs" dxfId="53" priority="24" operator="equal">
      <formula>0</formula>
    </cfRule>
  </conditionalFormatting>
  <conditionalFormatting sqref="S7:S39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{5706828E-EE7C-4653-B225-507D664DB558}</x14:id>
        </ext>
      </extLst>
    </cfRule>
  </conditionalFormatting>
  <conditionalFormatting sqref="R7:R39">
    <cfRule type="dataBar" priority="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{3655DA7C-74C0-4590-96B3-7EF0C59F16AB}</x14:id>
        </ext>
      </extLst>
    </cfRule>
  </conditionalFormatting>
  <conditionalFormatting sqref="C7">
    <cfRule type="cellIs" dxfId="52" priority="22" operator="equal">
      <formula>0</formula>
    </cfRule>
  </conditionalFormatting>
  <conditionalFormatting sqref="C8:C38">
    <cfRule type="cellIs" dxfId="51" priority="21" operator="equal">
      <formula>0</formula>
    </cfRule>
  </conditionalFormatting>
  <conditionalFormatting sqref="C39">
    <cfRule type="cellIs" dxfId="50" priority="20" operator="equal">
      <formula>0</formula>
    </cfRule>
  </conditionalFormatting>
  <conditionalFormatting sqref="E6:N6 E39">
    <cfRule type="cellIs" dxfId="49" priority="17" operator="equal">
      <formula>0</formula>
    </cfRule>
  </conditionalFormatting>
  <conditionalFormatting sqref="E7:E38">
    <cfRule type="cellIs" dxfId="48" priority="18" operator="equal">
      <formula>0</formula>
    </cfRule>
  </conditionalFormatting>
  <conditionalFormatting sqref="O6">
    <cfRule type="cellIs" dxfId="47" priority="15" operator="equal">
      <formula>0</formula>
    </cfRule>
  </conditionalFormatting>
  <conditionalFormatting sqref="P6">
    <cfRule type="cellIs" dxfId="46" priority="13" operator="equal">
      <formula>0</formula>
    </cfRule>
  </conditionalFormatting>
  <conditionalFormatting sqref="F7:F38">
    <cfRule type="cellIs" dxfId="45" priority="3" operator="equal">
      <formula>0</formula>
    </cfRule>
  </conditionalFormatting>
  <conditionalFormatting sqref="G7:P38">
    <cfRule type="cellIs" dxfId="44" priority="2" operator="equal">
      <formula>0</formula>
    </cfRule>
  </conditionalFormatting>
  <conditionalFormatting sqref="C5">
    <cfRule type="cellIs" dxfId="43" priority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5F496-60AA-4AFF-A308-B9A28E6EECF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Q7:Q39</xm:sqref>
        </x14:conditionalFormatting>
        <x14:conditionalFormatting xmlns:xm="http://schemas.microsoft.com/office/excel/2006/main">
          <x14:cfRule type="dataBar" id="{5706828E-EE7C-4653-B225-507D664DB55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S7:S39</xm:sqref>
        </x14:conditionalFormatting>
        <x14:conditionalFormatting xmlns:xm="http://schemas.microsoft.com/office/excel/2006/main">
          <x14:cfRule type="dataBar" id="{3655DA7C-74C0-4590-96B3-7EF0C59F16A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R7:R39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'Density '!F7:O7</xm:f>
              <xm:sqref>C7</xm:sqref>
            </x14:sparkline>
            <x14:sparkline>
              <xm:f>'Density '!F8:O8</xm:f>
              <xm:sqref>C8</xm:sqref>
            </x14:sparkline>
            <x14:sparkline>
              <xm:f>'Density '!F9:O9</xm:f>
              <xm:sqref>C9</xm:sqref>
            </x14:sparkline>
            <x14:sparkline>
              <xm:f>'Density '!F10:O10</xm:f>
              <xm:sqref>C10</xm:sqref>
            </x14:sparkline>
            <x14:sparkline>
              <xm:f>'Density '!F11:O11</xm:f>
              <xm:sqref>C11</xm:sqref>
            </x14:sparkline>
            <x14:sparkline>
              <xm:f>'Density '!F12:O12</xm:f>
              <xm:sqref>C12</xm:sqref>
            </x14:sparkline>
            <x14:sparkline>
              <xm:f>'Density '!F13:O13</xm:f>
              <xm:sqref>C13</xm:sqref>
            </x14:sparkline>
            <x14:sparkline>
              <xm:f>'Density '!F14:O14</xm:f>
              <xm:sqref>C14</xm:sqref>
            </x14:sparkline>
            <x14:sparkline>
              <xm:f>'Density '!F15:O15</xm:f>
              <xm:sqref>C15</xm:sqref>
            </x14:sparkline>
            <x14:sparkline>
              <xm:f>'Density '!F16:O16</xm:f>
              <xm:sqref>C16</xm:sqref>
            </x14:sparkline>
            <x14:sparkline>
              <xm:f>'Density '!F17:O17</xm:f>
              <xm:sqref>C17</xm:sqref>
            </x14:sparkline>
            <x14:sparkline>
              <xm:f>'Density '!F18:O18</xm:f>
              <xm:sqref>C18</xm:sqref>
            </x14:sparkline>
            <x14:sparkline>
              <xm:f>'Density '!F19:O19</xm:f>
              <xm:sqref>C19</xm:sqref>
            </x14:sparkline>
            <x14:sparkline>
              <xm:f>'Density '!F20:O20</xm:f>
              <xm:sqref>C20</xm:sqref>
            </x14:sparkline>
            <x14:sparkline>
              <xm:f>'Density '!F21:O21</xm:f>
              <xm:sqref>C21</xm:sqref>
            </x14:sparkline>
            <x14:sparkline>
              <xm:f>'Density '!F22:O22</xm:f>
              <xm:sqref>C22</xm:sqref>
            </x14:sparkline>
            <x14:sparkline>
              <xm:f>'Density '!F23:O23</xm:f>
              <xm:sqref>C23</xm:sqref>
            </x14:sparkline>
            <x14:sparkline>
              <xm:f>'Density '!F24:O24</xm:f>
              <xm:sqref>C24</xm:sqref>
            </x14:sparkline>
            <x14:sparkline>
              <xm:f>'Density '!F25:O25</xm:f>
              <xm:sqref>C25</xm:sqref>
            </x14:sparkline>
            <x14:sparkline>
              <xm:f>'Density '!F26:O26</xm:f>
              <xm:sqref>C26</xm:sqref>
            </x14:sparkline>
            <x14:sparkline>
              <xm:f>'Density '!F27:O27</xm:f>
              <xm:sqref>C27</xm:sqref>
            </x14:sparkline>
            <x14:sparkline>
              <xm:f>'Density '!F28:O28</xm:f>
              <xm:sqref>C28</xm:sqref>
            </x14:sparkline>
            <x14:sparkline>
              <xm:f>'Density '!F29:O29</xm:f>
              <xm:sqref>C29</xm:sqref>
            </x14:sparkline>
            <x14:sparkline>
              <xm:f>'Density '!F30:O30</xm:f>
              <xm:sqref>C30</xm:sqref>
            </x14:sparkline>
            <x14:sparkline>
              <xm:f>'Density '!F31:O31</xm:f>
              <xm:sqref>C31</xm:sqref>
            </x14:sparkline>
            <x14:sparkline>
              <xm:f>'Density '!F32:O32</xm:f>
              <xm:sqref>C32</xm:sqref>
            </x14:sparkline>
            <x14:sparkline>
              <xm:f>'Density '!F33:O33</xm:f>
              <xm:sqref>C33</xm:sqref>
            </x14:sparkline>
            <x14:sparkline>
              <xm:f>'Density '!F34:O34</xm:f>
              <xm:sqref>C34</xm:sqref>
            </x14:sparkline>
            <x14:sparkline>
              <xm:f>'Density '!F35:O35</xm:f>
              <xm:sqref>C35</xm:sqref>
            </x14:sparkline>
            <x14:sparkline>
              <xm:f>'Density '!F36:O36</xm:f>
              <xm:sqref>C36</xm:sqref>
            </x14:sparkline>
            <x14:sparkline>
              <xm:f>'Density '!F37:O37</xm:f>
              <xm:sqref>C37</xm:sqref>
            </x14:sparkline>
            <x14:sparkline>
              <xm:f>'Density '!F38:O38</xm:f>
              <xm:sqref>C38</xm:sqref>
            </x14:sparkline>
            <x14:sparkline>
              <xm:f>'Density '!F39:O39</xm:f>
              <xm:sqref>C39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-0.249977111117893"/>
  </sheetPr>
  <dimension ref="C3:R40"/>
  <sheetViews>
    <sheetView showGridLines="0" zoomScale="80" zoomScaleNormal="80" workbookViewId="0">
      <pane xSplit="5" ySplit="4" topLeftCell="F5" activePane="bottomRight" state="frozen"/>
      <selection activeCell="G318" sqref="G318"/>
      <selection pane="topRight" activeCell="G318" sqref="G318"/>
      <selection pane="bottomLeft" activeCell="G318" sqref="G318"/>
      <selection pane="bottomRight" activeCell="K34" sqref="K34"/>
    </sheetView>
  </sheetViews>
  <sheetFormatPr defaultRowHeight="10.5" x14ac:dyDescent="0.15"/>
  <cols>
    <col min="3" max="3" width="11" customWidth="1"/>
    <col min="4" max="4" width="10.42578125" customWidth="1"/>
    <col min="5" max="5" width="10.85546875" bestFit="1" customWidth="1"/>
    <col min="6" max="9" width="16.28515625" customWidth="1"/>
    <col min="10" max="10" width="15.28515625" customWidth="1"/>
    <col min="11" max="18" width="16.28515625" customWidth="1"/>
  </cols>
  <sheetData>
    <row r="3" spans="3:18" ht="18.75" x14ac:dyDescent="0.15">
      <c r="E3" s="285" t="s">
        <v>341</v>
      </c>
      <c r="F3" s="286"/>
      <c r="G3" s="286"/>
      <c r="H3" s="286"/>
      <c r="I3" s="286"/>
      <c r="J3" s="286"/>
      <c r="K3" s="286"/>
      <c r="L3" s="286"/>
      <c r="M3" s="286"/>
      <c r="N3" s="286"/>
      <c r="O3" s="286" t="s">
        <v>181</v>
      </c>
      <c r="P3" s="287"/>
    </row>
    <row r="4" spans="3:18" ht="12.75" customHeight="1" x14ac:dyDescent="0.15">
      <c r="E4" s="284" t="s">
        <v>342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</row>
    <row r="5" spans="3:18" ht="16.5" customHeight="1" x14ac:dyDescent="0.15">
      <c r="C5" s="253" t="s">
        <v>343</v>
      </c>
      <c r="D5" s="254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2"/>
    </row>
    <row r="6" spans="3:18" ht="15" x14ac:dyDescent="0.15">
      <c r="C6" s="244" t="s">
        <v>230</v>
      </c>
      <c r="D6" s="245" t="s">
        <v>230</v>
      </c>
      <c r="E6" s="141">
        <v>1</v>
      </c>
      <c r="F6" s="51">
        <v>2004</v>
      </c>
      <c r="G6" s="51">
        <v>2005</v>
      </c>
      <c r="H6" s="51">
        <v>2006</v>
      </c>
      <c r="I6" s="51">
        <v>2007</v>
      </c>
      <c r="J6" s="51">
        <v>2008</v>
      </c>
      <c r="K6" s="51">
        <v>2009</v>
      </c>
      <c r="L6" s="51">
        <v>2010</v>
      </c>
      <c r="M6" s="51">
        <v>2011</v>
      </c>
      <c r="N6" s="51">
        <v>2012</v>
      </c>
      <c r="O6" s="51">
        <v>2013</v>
      </c>
      <c r="P6" s="140">
        <v>2014</v>
      </c>
      <c r="Q6" s="53" t="s">
        <v>229</v>
      </c>
      <c r="R6" s="54" t="s">
        <v>282</v>
      </c>
    </row>
    <row r="7" spans="3:18" ht="15" x14ac:dyDescent="0.25">
      <c r="C7" s="242"/>
      <c r="D7" s="243"/>
      <c r="E7" s="72" t="s">
        <v>0</v>
      </c>
      <c r="F7" s="150">
        <f>Premiums!F9/'Macro data'!D41</f>
        <v>2.6266702683080838E-2</v>
      </c>
      <c r="G7" s="150">
        <f>Premiums!G9/'Macro data'!E41</f>
        <v>2.8157067744150117E-2</v>
      </c>
      <c r="H7" s="150">
        <f>Premiums!H9/'Macro data'!F41</f>
        <v>2.695532088952934E-2</v>
      </c>
      <c r="I7" s="150">
        <f>Premiums!I9/'Macro data'!G41</f>
        <v>2.5521796060094866E-2</v>
      </c>
      <c r="J7" s="150">
        <f>Premiums!J9/'Macro data'!H41</f>
        <v>2.52183397138496E-2</v>
      </c>
      <c r="K7" s="150">
        <f>Premiums!K9/'Macro data'!I41</f>
        <v>2.5912999967853342E-2</v>
      </c>
      <c r="L7" s="150">
        <f>Premiums!L9/'Macro data'!J41</f>
        <v>2.5668923234216347E-2</v>
      </c>
      <c r="M7" s="150">
        <f>Premiums!M9/'Macro data'!K41</f>
        <v>2.2638697659350449E-2</v>
      </c>
      <c r="N7" s="150">
        <f>Premiums!N9/'Macro data'!L41</f>
        <v>2.0541396304250992E-2</v>
      </c>
      <c r="O7" s="150">
        <f>Premiums!O9/'Macro data'!M41</f>
        <v>2.0142928616908033E-2</v>
      </c>
      <c r="P7" s="150">
        <f>Premiums!P9/'Macro data'!N41</f>
        <v>2.0536016170972522E-2</v>
      </c>
      <c r="Q7" s="135" t="str">
        <f>IF(OR(O7=0,P7=0),"-",IF(O7=P7,"-",CONCATENATE(ROUNDDOWN((P7-O7)*100,1), " ", "p.p")))</f>
        <v>0 p.p</v>
      </c>
      <c r="R7" s="133" t="str">
        <f>IF(OR(P7=0,G7=0),"-",IF(P7=G7,"-",CONCATENATE(ROUNDDOWN((P7-G7)*100,1), " ", "p.p")))</f>
        <v>-0.7 p.p</v>
      </c>
    </row>
    <row r="8" spans="3:18" ht="15" x14ac:dyDescent="0.25">
      <c r="C8" s="242"/>
      <c r="D8" s="243"/>
      <c r="E8" s="72" t="s">
        <v>1</v>
      </c>
      <c r="F8" s="151">
        <f>Premiums!F10/'Macro data'!D42</f>
        <v>6.8417059463690449E-2</v>
      </c>
      <c r="G8" s="151">
        <f>Premiums!G10/'Macro data'!E42</f>
        <v>8.1166639884300174E-2</v>
      </c>
      <c r="H8" s="151">
        <f>Premiums!H10/'Macro data'!F42</f>
        <v>6.2584003323476939E-2</v>
      </c>
      <c r="I8" s="151">
        <f>Premiums!I10/'Macro data'!G42</f>
        <v>6.3512407790963538E-2</v>
      </c>
      <c r="J8" s="151">
        <f>Premiums!J10/'Macro data'!H42</f>
        <v>5.477854821357156E-2</v>
      </c>
      <c r="K8" s="151">
        <f>Premiums!K10/'Macro data'!I42</f>
        <v>5.2627515348738788E-2</v>
      </c>
      <c r="L8" s="151">
        <f>Premiums!L10/'Macro data'!J42</f>
        <v>5.2334609932549001E-2</v>
      </c>
      <c r="M8" s="151">
        <f>Premiums!M10/'Macro data'!K42</f>
        <v>4.8608221941750129E-2</v>
      </c>
      <c r="N8" s="151">
        <f>Premiums!N10/'Macro data'!L42</f>
        <v>5.4024732720759666E-2</v>
      </c>
      <c r="O8" s="151">
        <f>Premiums!O10/'Macro data'!M42</f>
        <v>4.0901015513103364E-2</v>
      </c>
      <c r="P8" s="151">
        <f>Premiums!P10/'Macro data'!N42</f>
        <v>4.0278124069676915E-2</v>
      </c>
      <c r="Q8" s="135" t="str">
        <f t="shared" ref="Q8:Q39" si="0">IF(OR(O8=0,P8=0),"-",IF(O8=P8,"-",CONCATENATE(ROUNDDOWN((P8-O8)*100,1), " ", "p.p")))</f>
        <v>0 p.p</v>
      </c>
      <c r="R8" s="133" t="str">
        <f>IF(OR(P8=0,G8=0),"-",IF(P8=G8,"-",CONCATENATE(ROUNDDOWN((P8-G8)*100,1), " ", "p.p")))</f>
        <v>-4 p.p</v>
      </c>
    </row>
    <row r="9" spans="3:18" ht="15" x14ac:dyDescent="0.25">
      <c r="C9" s="242"/>
      <c r="D9" s="243"/>
      <c r="E9" s="72" t="s">
        <v>2</v>
      </c>
      <c r="F9" s="151">
        <f>Premiums!F11/'Macro data'!D43</f>
        <v>2.5349435739642095E-3</v>
      </c>
      <c r="G9" s="151">
        <f>Premiums!G11/'Macro data'!E43</f>
        <v>3.2522393408894153E-3</v>
      </c>
      <c r="H9" s="151">
        <f>Premiums!H11/'Macro data'!F43</f>
        <v>3.5448955428717876E-3</v>
      </c>
      <c r="I9" s="151">
        <f>Premiums!I11/'Macro data'!G43</f>
        <v>3.6714574177082221E-3</v>
      </c>
      <c r="J9" s="151">
        <f>Premiums!J11/'Macro data'!H43</f>
        <v>3.5071431164209548E-3</v>
      </c>
      <c r="K9" s="151">
        <f>Premiums!K11/'Macro data'!I43</f>
        <v>2.8615178789591134E-3</v>
      </c>
      <c r="L9" s="151">
        <f>Premiums!L11/'Macro data'!J43</f>
        <v>3.1384855355713688E-3</v>
      </c>
      <c r="M9" s="151">
        <f>Premiums!M11/'Macro data'!K43</f>
        <v>2.9579143743094821E-3</v>
      </c>
      <c r="N9" s="151">
        <f>Premiums!N11/'Macro data'!L43</f>
        <v>3.0607997311057704E-3</v>
      </c>
      <c r="O9" s="151">
        <f>Premiums!O11/'Macro data'!M43</f>
        <v>3.8115887904821835E-3</v>
      </c>
      <c r="P9" s="151">
        <f>Premiums!P11/'Macro data'!N43</f>
        <v>4.1502292486228168E-3</v>
      </c>
      <c r="Q9" s="135" t="str">
        <f t="shared" si="0"/>
        <v>0 p.p</v>
      </c>
      <c r="R9" s="133" t="str">
        <f t="shared" ref="R9:R38" si="1">IF(OR(P9=0,G9=0),"-",IF(P9=G9,"-",CONCATENATE(ROUNDDOWN((P9-G9)*100,1), " ", "p.p")))</f>
        <v>0 p.p</v>
      </c>
    </row>
    <row r="10" spans="3:18" ht="15" x14ac:dyDescent="0.25">
      <c r="C10" s="242"/>
      <c r="D10" s="243"/>
      <c r="E10" s="72" t="s">
        <v>3</v>
      </c>
      <c r="F10" s="151">
        <f>Premiums!F12/'Macro data'!D44</f>
        <v>8.3368886792994035E-2</v>
      </c>
      <c r="G10" s="151">
        <f>Premiums!G12/'Macro data'!E44</f>
        <v>7.5510504219332961E-2</v>
      </c>
      <c r="H10" s="151">
        <f>Premiums!H12/'Macro data'!F44</f>
        <v>6.8201599020069864E-2</v>
      </c>
      <c r="I10" s="151">
        <f>Premiums!I12/'Macro data'!G44</f>
        <v>6.8397485777239683E-2</v>
      </c>
      <c r="J10" s="151">
        <f>Premiums!J12/'Macro data'!H44</f>
        <v>6.5391938596348009E-2</v>
      </c>
      <c r="K10" s="151">
        <f>Premiums!K12/'Macro data'!I44</f>
        <v>6.2899089117187557E-2</v>
      </c>
      <c r="L10" s="151">
        <f>Premiums!L12/'Macro data'!J44</f>
        <v>5.6724724264288477E-2</v>
      </c>
      <c r="M10" s="151">
        <f>Premiums!M12/'Macro data'!K44</f>
        <v>5.0391239627979603E-2</v>
      </c>
      <c r="N10" s="151">
        <f>Premiums!N12/'Macro data'!L44</f>
        <v>4.9723012503936674E-2</v>
      </c>
      <c r="O10" s="151">
        <f>Premiums!O12/'Macro data'!M44</f>
        <v>5.2432193967348266E-2</v>
      </c>
      <c r="P10" s="151">
        <f>Premiums!P12/'Macro data'!N44</f>
        <v>3.489578321996737E-2</v>
      </c>
      <c r="Q10" s="135" t="str">
        <f t="shared" si="0"/>
        <v>-1.7 p.p</v>
      </c>
      <c r="R10" s="133" t="str">
        <f t="shared" si="1"/>
        <v>-4 p.p</v>
      </c>
    </row>
    <row r="11" spans="3:18" ht="15" x14ac:dyDescent="0.25">
      <c r="C11" s="242"/>
      <c r="D11" s="243"/>
      <c r="E11" s="72" t="s">
        <v>4</v>
      </c>
      <c r="F11" s="151">
        <f>Premiums!F13/'Macro data'!D45</f>
        <v>3.6082176054508246E-2</v>
      </c>
      <c r="G11" s="151">
        <f>Premiums!G13/'Macro data'!E45</f>
        <v>3.1406854452978812E-2</v>
      </c>
      <c r="H11" s="151">
        <f>Premiums!H13/'Macro data'!F45</f>
        <v>3.120483149398795E-2</v>
      </c>
      <c r="I11" s="151">
        <f>Premiums!I13/'Macro data'!G45</f>
        <v>3.160735496691186E-2</v>
      </c>
      <c r="J11" s="151">
        <f>Premiums!J13/'Macro data'!H45</f>
        <v>1.8168449767699588E-2</v>
      </c>
      <c r="K11" s="151">
        <f>Premiums!K13/'Macro data'!I45</f>
        <v>1.9160727564850651E-2</v>
      </c>
      <c r="L11" s="151">
        <f>Premiums!L13/'Macro data'!J45</f>
        <v>1.9724176279579706E-2</v>
      </c>
      <c r="M11" s="151">
        <f>Premiums!M13/'Macro data'!K45</f>
        <v>1.9757065075153821E-2</v>
      </c>
      <c r="N11" s="151">
        <f>Premiums!N13/'Macro data'!L45</f>
        <v>1.8391538861785267E-2</v>
      </c>
      <c r="O11" s="151">
        <f>Premiums!O13/'Macro data'!M45</f>
        <v>1.7616963502199358E-2</v>
      </c>
      <c r="P11" s="151">
        <f>Premiums!P13/'Macro data'!N45</f>
        <v>1.736517710766981E-2</v>
      </c>
      <c r="Q11" s="135" t="str">
        <f t="shared" si="0"/>
        <v>0 p.p</v>
      </c>
      <c r="R11" s="133" t="str">
        <f t="shared" si="1"/>
        <v>-1.4 p.p</v>
      </c>
    </row>
    <row r="12" spans="3:18" ht="15" x14ac:dyDescent="0.25">
      <c r="C12" s="242"/>
      <c r="D12" s="243"/>
      <c r="E12" s="72" t="s">
        <v>182</v>
      </c>
      <c r="F12" s="151">
        <f>Premiums!F14/'Macro data'!D46</f>
        <v>1.526077561335594E-2</v>
      </c>
      <c r="G12" s="151">
        <f>Premiums!G14/'Macro data'!E46</f>
        <v>1.2938183573751349E-2</v>
      </c>
      <c r="H12" s="151">
        <f>Premiums!H14/'Macro data'!F46</f>
        <v>1.2031989397238683E-2</v>
      </c>
      <c r="I12" s="151">
        <f>Premiums!I14/'Macro data'!G46</f>
        <v>1.2241018642115426E-2</v>
      </c>
      <c r="J12" s="151">
        <f>Premiums!J14/'Macro data'!H46</f>
        <v>1.0972909500705452E-2</v>
      </c>
      <c r="K12" s="151">
        <f>Premiums!K14/'Macro data'!I46</f>
        <v>1.31336667671935E-2</v>
      </c>
      <c r="L12" s="151">
        <f>Premiums!L14/'Macro data'!J46</f>
        <v>1.5162164990493731E-2</v>
      </c>
      <c r="M12" s="151">
        <f>Premiums!M14/'Macro data'!K46</f>
        <v>1.4550571931071229E-2</v>
      </c>
      <c r="N12" s="151">
        <f>Premiums!N14/'Macro data'!L46</f>
        <v>1.483460413391675E-2</v>
      </c>
      <c r="O12" s="151">
        <f>Premiums!O14/'Macro data'!M46</f>
        <v>1.5172980338430788E-2</v>
      </c>
      <c r="P12" s="151">
        <f>Premiums!P14/'Macro data'!N46</f>
        <v>1.5373614952490169E-2</v>
      </c>
      <c r="Q12" s="135" t="str">
        <f t="shared" si="0"/>
        <v>0 p.p</v>
      </c>
      <c r="R12" s="133" t="str">
        <f t="shared" si="1"/>
        <v>0.2 p.p</v>
      </c>
    </row>
    <row r="13" spans="3:18" ht="15" x14ac:dyDescent="0.25">
      <c r="C13" s="242"/>
      <c r="D13" s="243"/>
      <c r="E13" s="72" t="s">
        <v>6</v>
      </c>
      <c r="F13" s="151">
        <f>Premiums!F15/'Macro data'!D47</f>
        <v>3.2036708111308466E-2</v>
      </c>
      <c r="G13" s="151">
        <f>Premiums!G15/'Macro data'!E47</f>
        <v>3.2745819951084068E-2</v>
      </c>
      <c r="H13" s="151">
        <f>Premiums!H15/'Macro data'!F47</f>
        <v>3.2823613086770981E-2</v>
      </c>
      <c r="I13" s="151">
        <f>Premiums!I15/'Macro data'!G47</f>
        <v>3.1459577468716513E-2</v>
      </c>
      <c r="J13" s="151">
        <f>Premiums!J15/'Macro data'!H47</f>
        <v>3.1111953776749204E-2</v>
      </c>
      <c r="K13" s="151">
        <f>Premiums!K15/'Macro data'!I47</f>
        <v>3.4700772593684107E-2</v>
      </c>
      <c r="L13" s="151">
        <f>Premiums!L15/'Macro data'!J47</f>
        <v>3.5072703418186336E-2</v>
      </c>
      <c r="M13" s="151">
        <f>Premiums!M15/'Macro data'!K47</f>
        <v>3.2159238264606718E-2</v>
      </c>
      <c r="N13" s="151">
        <f>Premiums!N15/'Macro data'!L47</f>
        <v>3.1761154951089131E-2</v>
      </c>
      <c r="O13" s="151">
        <f>Premiums!O15/'Macro data'!M47</f>
        <v>3.2328402408986719E-2</v>
      </c>
      <c r="P13" s="151">
        <f>Premiums!P15/'Macro data'!N47</f>
        <v>3.2258875469644843E-2</v>
      </c>
      <c r="Q13" s="135" t="str">
        <f t="shared" si="0"/>
        <v>0 p.p</v>
      </c>
      <c r="R13" s="133" t="str">
        <f t="shared" si="1"/>
        <v>0 p.p</v>
      </c>
    </row>
    <row r="14" spans="3:18" ht="15" x14ac:dyDescent="0.25">
      <c r="C14" s="242"/>
      <c r="D14" s="243"/>
      <c r="E14" s="72" t="s">
        <v>7</v>
      </c>
      <c r="F14" s="151">
        <f>Premiums!F16/'Macro data'!D48</f>
        <v>5.1433144672591836E-2</v>
      </c>
      <c r="G14" s="151">
        <f>Premiums!G16/'Macro data'!E48</f>
        <v>5.109034398214591E-2</v>
      </c>
      <c r="H14" s="151">
        <f>Premiums!H16/'Macro data'!F48</f>
        <v>5.3739359776286792E-2</v>
      </c>
      <c r="I14" s="151">
        <f>Premiums!I16/'Macro data'!G48</f>
        <v>5.6606733272874202E-2</v>
      </c>
      <c r="J14" s="151">
        <f>Premiums!J16/'Macro data'!H48</f>
        <v>6.0397487201388253E-2</v>
      </c>
      <c r="K14" s="151">
        <f>Premiums!K16/'Macro data'!I48</f>
        <v>6.0255191507122934E-2</v>
      </c>
      <c r="L14" s="151">
        <f>Premiums!L16/'Macro data'!J48</f>
        <v>6.1867040576242649E-2</v>
      </c>
      <c r="M14" s="151">
        <f>Premiums!M16/'Macro data'!K48</f>
        <v>6.4379270958707435E-2</v>
      </c>
      <c r="N14" s="151">
        <f>Premiums!N16/'Macro data'!L48</f>
        <v>6.6469469504187653E-2</v>
      </c>
      <c r="O14" s="151">
        <f>Premiums!O16/'Macro data'!M48</f>
        <v>6.7060659070268994E-2</v>
      </c>
      <c r="P14" s="151">
        <f>Premiums!P16/'Macro data'!N48</f>
        <v>6.7966933526506998E-2</v>
      </c>
      <c r="Q14" s="135" t="str">
        <f t="shared" si="0"/>
        <v>0 p.p</v>
      </c>
      <c r="R14" s="133" t="str">
        <f t="shared" si="1"/>
        <v>1.6 p.p</v>
      </c>
    </row>
    <row r="15" spans="3:18" ht="15" x14ac:dyDescent="0.25">
      <c r="C15" s="242"/>
      <c r="D15" s="243"/>
      <c r="E15" s="72" t="s">
        <v>8</v>
      </c>
      <c r="F15" s="151">
        <f>Premiums!F17/'Macro data'!D49</f>
        <v>5.3168488284840772E-3</v>
      </c>
      <c r="G15" s="151">
        <f>Premiums!G17/'Macro data'!E49</f>
        <v>7.1754592352315447E-3</v>
      </c>
      <c r="H15" s="151">
        <f>Premiums!H17/'Macro data'!F49</f>
        <v>7.3131038583465055E-3</v>
      </c>
      <c r="I15" s="151">
        <f>Premiums!I17/'Macro data'!G49</f>
        <v>7.5287859800818738E-3</v>
      </c>
      <c r="J15" s="151">
        <f>Premiums!J17/'Macro data'!H49</f>
        <v>4.9300340940136127E-3</v>
      </c>
      <c r="K15" s="151">
        <f>Premiums!K17/'Macro data'!I49</f>
        <v>5.2281321525409251E-3</v>
      </c>
      <c r="L15" s="151">
        <f>Premiums!L17/'Macro data'!J49</f>
        <v>5.3583919620422771E-3</v>
      </c>
      <c r="M15" s="151">
        <f>Premiums!M17/'Macro data'!K49</f>
        <v>3.720845170021581E-3</v>
      </c>
      <c r="N15" s="151">
        <f>Premiums!N17/'Macro data'!L49</f>
        <v>3.5064949792194687E-3</v>
      </c>
      <c r="O15" s="151">
        <f>Premiums!O17/'Macro data'!M49</f>
        <v>3.8835464384058744E-3</v>
      </c>
      <c r="P15" s="151">
        <f>Premiums!P17/'Macro data'!N49</f>
        <v>4.0742011646427972E-3</v>
      </c>
      <c r="Q15" s="135" t="str">
        <f t="shared" si="0"/>
        <v>0 p.p</v>
      </c>
      <c r="R15" s="133" t="str">
        <f t="shared" si="1"/>
        <v>-0.3 p.p</v>
      </c>
    </row>
    <row r="16" spans="3:18" ht="15" x14ac:dyDescent="0.25">
      <c r="C16" s="242"/>
      <c r="D16" s="243"/>
      <c r="E16" s="72" t="s">
        <v>9</v>
      </c>
      <c r="F16" s="151">
        <f>Premiums!F18/'Macro data'!D50</f>
        <v>2.3110326397573263E-2</v>
      </c>
      <c r="G16" s="151">
        <f>Premiums!G18/'Macro data'!E50</f>
        <v>2.2030296376484848E-2</v>
      </c>
      <c r="H16" s="151">
        <f>Premiums!H18/'Macro data'!F50</f>
        <v>2.3076808013768213E-2</v>
      </c>
      <c r="I16" s="151">
        <f>Premiums!I18/'Macro data'!G50</f>
        <v>2.1696545941134723E-2</v>
      </c>
      <c r="J16" s="151">
        <f>Premiums!J18/'Macro data'!H50</f>
        <v>2.4407248253334731E-2</v>
      </c>
      <c r="K16" s="151">
        <f>Premiums!K18/'Macro data'!I50</f>
        <v>2.6942075227444184E-2</v>
      </c>
      <c r="L16" s="151">
        <f>Premiums!L18/'Macro data'!J50</f>
        <v>2.5230991010858416E-2</v>
      </c>
      <c r="M16" s="151">
        <f>Premiums!M18/'Macro data'!K50</f>
        <v>2.7659966039946159E-2</v>
      </c>
      <c r="N16" s="151">
        <f>Premiums!N18/'Macro data'!L50</f>
        <v>2.5220135800060273E-2</v>
      </c>
      <c r="O16" s="151">
        <f>Premiums!O18/'Macro data'!M50</f>
        <v>2.4651302198552969E-2</v>
      </c>
      <c r="P16" s="151">
        <f>Premiums!P18/'Macro data'!N50</f>
        <v>2.3786752198793729E-2</v>
      </c>
      <c r="Q16" s="135" t="str">
        <f t="shared" si="0"/>
        <v>0 p.p</v>
      </c>
      <c r="R16" s="133" t="str">
        <f t="shared" si="1"/>
        <v>0.1 p.p</v>
      </c>
    </row>
    <row r="17" spans="3:18" ht="15" x14ac:dyDescent="0.25">
      <c r="C17" s="242"/>
      <c r="D17" s="243"/>
      <c r="E17" s="72" t="s">
        <v>10</v>
      </c>
      <c r="F17" s="151">
        <f>Premiums!F19/'Macro data'!D51</f>
        <v>6.8019124426989611E-2</v>
      </c>
      <c r="G17" s="151">
        <f>Premiums!G19/'Macro data'!E51</f>
        <v>6.84421517516592E-2</v>
      </c>
      <c r="H17" s="151">
        <f>Premiums!H19/'Macro data'!F51</f>
        <v>6.8395379285573599E-2</v>
      </c>
      <c r="I17" s="151">
        <f>Premiums!I19/'Macro data'!G51</f>
        <v>6.387471594563307E-2</v>
      </c>
      <c r="J17" s="151">
        <f>Premiums!J19/'Macro data'!H51</f>
        <v>6.4776909932838092E-2</v>
      </c>
      <c r="K17" s="151">
        <f>Premiums!K19/'Macro data'!I51</f>
        <v>7.0999674085367531E-2</v>
      </c>
      <c r="L17" s="151">
        <f>Premiums!L19/'Macro data'!J51</f>
        <v>8.1357562800641367E-2</v>
      </c>
      <c r="M17" s="151">
        <f>Premiums!M19/'Macro data'!K51</f>
        <v>7.3830821510750808E-2</v>
      </c>
      <c r="N17" s="151">
        <f>Premiums!N19/'Macro data'!L51</f>
        <v>8.0278087820894628E-2</v>
      </c>
      <c r="O17" s="151">
        <f>Premiums!O19/'Macro data'!M51</f>
        <v>8.765068442288175E-2</v>
      </c>
      <c r="P17" s="151">
        <f>Premiums!P19/'Macro data'!N51</f>
        <v>9.0875670906550993E-2</v>
      </c>
      <c r="Q17" s="135" t="str">
        <f t="shared" si="0"/>
        <v>0.3 p.p</v>
      </c>
      <c r="R17" s="133" t="str">
        <f t="shared" si="1"/>
        <v>2.2 p.p</v>
      </c>
    </row>
    <row r="18" spans="3:18" ht="15" x14ac:dyDescent="0.25">
      <c r="C18" s="242"/>
      <c r="D18" s="243"/>
      <c r="E18" s="72" t="s">
        <v>11</v>
      </c>
      <c r="F18" s="151">
        <f>Premiums!F20/'Macro data'!D52</f>
        <v>6.349226291484307E-2</v>
      </c>
      <c r="G18" s="151">
        <f>Premiums!G20/'Macro data'!E52</f>
        <v>6.7860323322298591E-2</v>
      </c>
      <c r="H18" s="151">
        <f>Premiums!H20/'Macro data'!F52</f>
        <v>7.5323199517392803E-2</v>
      </c>
      <c r="I18" s="151">
        <f>Premiums!I20/'Macro data'!G52</f>
        <v>7.0141390883346103E-2</v>
      </c>
      <c r="J18" s="151">
        <f>Premiums!J20/'Macro data'!H52</f>
        <v>6.1086253977002278E-2</v>
      </c>
      <c r="K18" s="151">
        <f>Premiums!K20/'Macro data'!I52</f>
        <v>7.0954509424105097E-2</v>
      </c>
      <c r="L18" s="151">
        <f>Premiums!L20/'Macro data'!J52</f>
        <v>7.1764505141655083E-2</v>
      </c>
      <c r="M18" s="151">
        <f>Premiums!M20/'Macro data'!K52</f>
        <v>6.0268034909220877E-2</v>
      </c>
      <c r="N18" s="151">
        <f>Premiums!N20/'Macro data'!L52</f>
        <v>5.4266819810352918E-2</v>
      </c>
      <c r="O18" s="151">
        <f>Premiums!O20/'Macro data'!M52</f>
        <v>5.6144743960142969E-2</v>
      </c>
      <c r="P18" s="151">
        <f>Premiums!P20/'Macro data'!N52</f>
        <v>6.0469441473160669E-2</v>
      </c>
      <c r="Q18" s="135" t="str">
        <f t="shared" si="0"/>
        <v>0.4 p.p</v>
      </c>
      <c r="R18" s="133" t="str">
        <f t="shared" si="1"/>
        <v>-0.7 p.p</v>
      </c>
    </row>
    <row r="19" spans="3:18" ht="15" x14ac:dyDescent="0.25">
      <c r="C19" s="242"/>
      <c r="D19" s="243"/>
      <c r="E19" s="72" t="s">
        <v>12</v>
      </c>
      <c r="F19" s="151">
        <f>Premiums!F21/'Macro data'!D53</f>
        <v>9.3325474346019986E-3</v>
      </c>
      <c r="G19" s="151">
        <f>Premiums!G21/'Macro data'!E53</f>
        <v>9.7161625225266838E-3</v>
      </c>
      <c r="H19" s="151">
        <f>Premiums!H21/'Macro data'!F53</f>
        <v>1.060916630132144E-2</v>
      </c>
      <c r="I19" s="151">
        <f>Premiums!I21/'Macro data'!G53</f>
        <v>1.0801821577959302E-2</v>
      </c>
      <c r="J19" s="151">
        <f>Premiums!J21/'Macro data'!H53</f>
        <v>1.028104128897574E-2</v>
      </c>
      <c r="K19" s="151">
        <f>Premiums!K21/'Macro data'!I53</f>
        <v>1.0529374849956408E-2</v>
      </c>
      <c r="L19" s="151">
        <f>Premiums!L21/'Macro data'!J53</f>
        <v>1.0198506164194623E-2</v>
      </c>
      <c r="M19" s="151">
        <f>Premiums!M21/'Macro data'!K53</f>
        <v>1.0372949657740795E-2</v>
      </c>
      <c r="N19" s="151">
        <f>Premiums!N21/'Macro data'!L53</f>
        <v>9.9431679211055193E-3</v>
      </c>
      <c r="O19" s="151">
        <f>Premiums!O21/'Macro data'!M53</f>
        <v>9.1811861873301835E-3</v>
      </c>
      <c r="P19" s="151">
        <f>Premiums!P21/'Macro data'!N53</f>
        <v>1.0486898078295471E-2</v>
      </c>
      <c r="Q19" s="135" t="str">
        <f t="shared" si="0"/>
        <v>0.1 p.p</v>
      </c>
      <c r="R19" s="133" t="str">
        <f t="shared" si="1"/>
        <v>0 p.p</v>
      </c>
    </row>
    <row r="20" spans="3:18" ht="15" x14ac:dyDescent="0.25">
      <c r="C20" s="242"/>
      <c r="D20" s="243"/>
      <c r="E20" s="72" t="s">
        <v>13</v>
      </c>
      <c r="F20" s="151">
        <f>Premiums!F22/'Macro data'!D54</f>
        <v>6.207677698348772E-3</v>
      </c>
      <c r="G20" s="151">
        <f>Premiums!G22/'Macro data'!E54</f>
        <v>6.7779920031798176E-3</v>
      </c>
      <c r="H20" s="151">
        <f>Premiums!H22/'Macro data'!F54</f>
        <v>7.0329941084325718E-3</v>
      </c>
      <c r="I20" s="151">
        <f>Premiums!I22/'Macro data'!G54</f>
        <v>7.3784771268178189E-3</v>
      </c>
      <c r="J20" s="151">
        <f>Premiums!J22/'Macro data'!H54</f>
        <v>6.9049154914257223E-3</v>
      </c>
      <c r="K20" s="151">
        <f>Premiums!K22/'Macro data'!I54</f>
        <v>7.2052331181847052E-3</v>
      </c>
      <c r="L20" s="151">
        <f>Premiums!L22/'Macro data'!J54</f>
        <v>7.1291176763076799E-3</v>
      </c>
      <c r="M20" s="151">
        <f>Premiums!M22/'Macro data'!K54</f>
        <v>7.1003298762439548E-3</v>
      </c>
      <c r="N20" s="151">
        <f>Premiums!N22/'Macro data'!L54</f>
        <v>7.3147328868232138E-3</v>
      </c>
      <c r="O20" s="151">
        <f>Premiums!O22/'Macro data'!M54</f>
        <v>7.6080512571140109E-3</v>
      </c>
      <c r="P20" s="151">
        <f>Premiums!P22/'Macro data'!N54</f>
        <v>7.9953107496391704E-3</v>
      </c>
      <c r="Q20" s="135" t="str">
        <f t="shared" si="0"/>
        <v>0 p.p</v>
      </c>
      <c r="R20" s="133" t="str">
        <f t="shared" si="1"/>
        <v>0.1 p.p</v>
      </c>
    </row>
    <row r="21" spans="3:18" ht="15" x14ac:dyDescent="0.25">
      <c r="C21" s="242"/>
      <c r="D21" s="243"/>
      <c r="E21" s="72" t="s">
        <v>14</v>
      </c>
      <c r="F21" s="151">
        <f>Premiums!F23/'Macro data'!D55</f>
        <v>9.4060308543302829E-3</v>
      </c>
      <c r="G21" s="151">
        <f>Premiums!G23/'Macro data'!E55</f>
        <v>1.0635138730786092E-2</v>
      </c>
      <c r="H21" s="151">
        <f>Premiums!H23/'Macro data'!F55</f>
        <v>1.465751765969419E-2</v>
      </c>
      <c r="I21" s="151">
        <f>Premiums!I23/'Macro data'!G55</f>
        <v>1.5923342778537006E-2</v>
      </c>
      <c r="J21" s="151">
        <f>Premiums!J23/'Macro data'!H55</f>
        <v>1.3655162774384081E-2</v>
      </c>
      <c r="K21" s="151">
        <f>Premiums!K23/'Macro data'!I55</f>
        <v>1.3951834136529328E-2</v>
      </c>
      <c r="L21" s="151">
        <f>Premiums!L23/'Macro data'!J55</f>
        <v>1.4336025471436331E-2</v>
      </c>
      <c r="M21" s="151">
        <f>Premiums!M23/'Macro data'!K55</f>
        <v>1.388118886100272E-2</v>
      </c>
      <c r="N21" s="151">
        <f>Premiums!N23/'Macro data'!L55</f>
        <v>1.2812869701497016E-2</v>
      </c>
      <c r="O21" s="151">
        <f>Premiums!O23/'Macro data'!M55</f>
        <v>1.3639065748003861E-2</v>
      </c>
      <c r="P21" s="151">
        <f>Premiums!P23/'Macro data'!N55</f>
        <v>1.3914148811109353E-2</v>
      </c>
      <c r="Q21" s="135" t="str">
        <f t="shared" si="0"/>
        <v>0 p.p</v>
      </c>
      <c r="R21" s="133" t="str">
        <f t="shared" si="1"/>
        <v>0.3 p.p</v>
      </c>
    </row>
    <row r="22" spans="3:18" ht="15" x14ac:dyDescent="0.25">
      <c r="C22" s="242"/>
      <c r="D22" s="243"/>
      <c r="E22" s="72" t="s">
        <v>15</v>
      </c>
      <c r="F22" s="151">
        <f>Premiums!F24/'Macro data'!D56</f>
        <v>5.2858033187912642E-2</v>
      </c>
      <c r="G22" s="151">
        <f>Premiums!G24/'Macro data'!E56</f>
        <v>5.7575128774026339E-2</v>
      </c>
      <c r="H22" s="151">
        <f>Premiums!H24/'Macro data'!F56</f>
        <v>6.7082355604508509E-2</v>
      </c>
      <c r="I22" s="151">
        <f>Premiums!I24/'Macro data'!G56</f>
        <v>7.4175914937089735E-2</v>
      </c>
      <c r="J22" s="151">
        <f>Premiums!J24/'Macro data'!H56</f>
        <v>5.4032157080155102E-2</v>
      </c>
      <c r="K22" s="151">
        <f>Premiums!K24/'Macro data'!I56</f>
        <v>5.5593228404535018E-2</v>
      </c>
      <c r="L22" s="151">
        <f>Premiums!L24/'Macro data'!J56</f>
        <v>5.8740641393477414E-2</v>
      </c>
      <c r="M22" s="151">
        <f>Premiums!M24/'Macro data'!K56</f>
        <v>4.9607611684361126E-2</v>
      </c>
      <c r="N22" s="151">
        <f>Premiums!N24/'Macro data'!L56</f>
        <v>4.717671935987848E-2</v>
      </c>
      <c r="O22" s="151">
        <f>Premiums!O24/'Macro data'!M56</f>
        <v>4.9996767573672149E-2</v>
      </c>
      <c r="P22" s="151">
        <f>Premiums!P24/'Macro data'!N56</f>
        <v>4.8481298645123252E-2</v>
      </c>
      <c r="Q22" s="135" t="str">
        <f t="shared" si="0"/>
        <v>-0.1 p.p</v>
      </c>
      <c r="R22" s="133" t="str">
        <f t="shared" si="1"/>
        <v>-0.9 p.p</v>
      </c>
    </row>
    <row r="23" spans="3:18" ht="15" x14ac:dyDescent="0.25">
      <c r="C23" s="242"/>
      <c r="D23" s="243"/>
      <c r="E23" s="72" t="s">
        <v>16</v>
      </c>
      <c r="F23" s="151">
        <f>Premiums!F25/'Macro data'!D57</f>
        <v>1.5583717589016989E-3</v>
      </c>
      <c r="G23" s="151">
        <f>Premiums!G25/'Macro data'!E57</f>
        <v>1.2525141846799512E-3</v>
      </c>
      <c r="H23" s="151">
        <f>Premiums!H25/'Macro data'!F57</f>
        <v>1.3074807252947439E-3</v>
      </c>
      <c r="I23" s="151">
        <f>Premiums!I25/'Macro data'!G57</f>
        <v>1.2411525693494286E-3</v>
      </c>
      <c r="J23" s="151">
        <f>Premiums!J25/'Macro data'!H57</f>
        <v>1.8406084600945663E-3</v>
      </c>
      <c r="K23" s="151">
        <f>Premiums!K25/'Macro data'!I57</f>
        <v>1.8758718704703773E-3</v>
      </c>
      <c r="L23" s="151">
        <f>Premiums!L25/'Macro data'!J57</f>
        <v>1.8459353525024592E-3</v>
      </c>
      <c r="M23" s="151">
        <f>Premiums!M25/'Macro data'!K57</f>
        <v>1.7130939864601774E-3</v>
      </c>
      <c r="N23" s="151">
        <f>Premiums!N25/'Macro data'!L57</f>
        <v>1.6641371781558696E-3</v>
      </c>
      <c r="O23" s="151">
        <f>Premiums!O25/'Macro data'!M57</f>
        <v>1.7929633164456807E-3</v>
      </c>
      <c r="P23" s="151">
        <f>Premiums!P25/'Macro data'!N57</f>
        <v>1.6134705819176075E-3</v>
      </c>
      <c r="Q23" s="135" t="str">
        <f t="shared" si="0"/>
        <v>0 p.p</v>
      </c>
      <c r="R23" s="133" t="str">
        <f t="shared" si="1"/>
        <v>0 p.p</v>
      </c>
    </row>
    <row r="24" spans="3:18" ht="15" x14ac:dyDescent="0.25">
      <c r="C24" s="242"/>
      <c r="D24" s="243"/>
      <c r="E24" s="72" t="s">
        <v>17</v>
      </c>
      <c r="F24" s="151">
        <f>Premiums!F26/'Macro data'!D58</f>
        <v>4.695261589824002E-2</v>
      </c>
      <c r="G24" s="151">
        <f>Premiums!G26/'Macro data'!E58</f>
        <v>4.9295851193638475E-2</v>
      </c>
      <c r="H24" s="151">
        <f>Premiums!H26/'Macro data'!F58</f>
        <v>4.4782815255475769E-2</v>
      </c>
      <c r="I24" s="151">
        <f>Premiums!I26/'Macro data'!G58</f>
        <v>3.8153644070759524E-2</v>
      </c>
      <c r="J24" s="151">
        <f>Premiums!J26/'Macro data'!H58</f>
        <v>3.3415324838110362E-2</v>
      </c>
      <c r="K24" s="151">
        <f>Premiums!K26/'Macro data'!I58</f>
        <v>5.1546237800138034E-2</v>
      </c>
      <c r="L24" s="151">
        <f>Premiums!L26/'Macro data'!J58</f>
        <v>5.6121513533334867E-2</v>
      </c>
      <c r="M24" s="151">
        <f>Premiums!M26/'Macro data'!K58</f>
        <v>4.5073478941699191E-2</v>
      </c>
      <c r="N24" s="151">
        <f>Premiums!N26/'Macro data'!L58</f>
        <v>4.3163676114980627E-2</v>
      </c>
      <c r="O24" s="151">
        <f>Premiums!O26/'Macro data'!M58</f>
        <v>5.2874805012506666E-2</v>
      </c>
      <c r="P24" s="151">
        <f>Premiums!P26/'Macro data'!N58</f>
        <v>6.8379120702345225E-2</v>
      </c>
      <c r="Q24" s="135" t="str">
        <f t="shared" si="0"/>
        <v>1.5 p.p</v>
      </c>
      <c r="R24" s="133" t="str">
        <f t="shared" si="1"/>
        <v>1.9 p.p</v>
      </c>
    </row>
    <row r="25" spans="3:18" ht="15" x14ac:dyDescent="0.25">
      <c r="C25" s="242"/>
      <c r="D25" s="243"/>
      <c r="E25" s="72" t="s">
        <v>18</v>
      </c>
      <c r="F25" s="151">
        <f>Premiums!F27/'Macro data'!D59</f>
        <v>0.68747878978481602</v>
      </c>
      <c r="G25" s="151">
        <f>Premiums!G27/'Macro data'!E59</f>
        <v>1.1360608152684404</v>
      </c>
      <c r="H25" s="151">
        <f>Premiums!H27/'Macro data'!F59</f>
        <v>1.7109653326916798</v>
      </c>
      <c r="I25" s="151">
        <f>Premiums!I27/'Macro data'!G59</f>
        <v>1.6374183190443603</v>
      </c>
      <c r="J25" s="151">
        <f>Premiums!J27/'Macro data'!H59</f>
        <v>1.3456977481683976</v>
      </c>
      <c r="K25" s="151">
        <f>Premiums!K27/'Macro data'!I59</f>
        <v>2.165006606216608</v>
      </c>
      <c r="L25" s="151">
        <f>Premiums!L27/'Macro data'!J59</f>
        <v>1.9189052450654249</v>
      </c>
      <c r="M25" s="151">
        <f>Premiums!M27/'Macro data'!K59</f>
        <v>0.85710472521556602</v>
      </c>
      <c r="N25" s="151">
        <f>Premiums!N27/'Macro data'!L59</f>
        <v>0.64892007072597391</v>
      </c>
      <c r="O25" s="151">
        <f>Premiums!O27/'Macro data'!M59</f>
        <v>0.48756697205897498</v>
      </c>
      <c r="P25" s="151">
        <f>Premiums!P27/'Macro data'!N59</f>
        <v>0.3235399221037295</v>
      </c>
      <c r="Q25" s="135" t="str">
        <f t="shared" si="0"/>
        <v>-16.4 p.p</v>
      </c>
      <c r="R25" s="133" t="str">
        <f t="shared" si="1"/>
        <v>-81.2 p.p</v>
      </c>
    </row>
    <row r="26" spans="3:18" ht="15" x14ac:dyDescent="0.25">
      <c r="C26" s="242"/>
      <c r="D26" s="243"/>
      <c r="E26" s="72" t="s">
        <v>19</v>
      </c>
      <c r="F26" s="151">
        <f>Premiums!F28/'Macro data'!D60</f>
        <v>1.3299568219497531E-2</v>
      </c>
      <c r="G26" s="151">
        <f>Premiums!G28/'Macro data'!E60</f>
        <v>1.5619016908845401E-2</v>
      </c>
      <c r="H26" s="151">
        <f>Premiums!H28/'Macro data'!F60</f>
        <v>1.4562902731820392E-2</v>
      </c>
      <c r="I26" s="151">
        <f>Premiums!I28/'Macro data'!G60</f>
        <v>1.4435432729214647E-2</v>
      </c>
      <c r="J26" s="151">
        <f>Premiums!J28/'Macro data'!H60</f>
        <v>3.1181291225264841E-2</v>
      </c>
      <c r="K26" s="151">
        <f>Premiums!K28/'Macro data'!I60</f>
        <v>3.0448358309852909E-2</v>
      </c>
      <c r="L26" s="151">
        <f>Premiums!L28/'Macro data'!J60</f>
        <v>3.3908378798500408E-2</v>
      </c>
      <c r="M26" s="151">
        <f>Premiums!M28/'Macro data'!K60</f>
        <v>2.0513836228849527E-2</v>
      </c>
      <c r="N26" s="151">
        <f>Premiums!N28/'Macro data'!L60</f>
        <v>2.4217109467725737E-2</v>
      </c>
      <c r="O26" s="151">
        <f>Premiums!O28/'Macro data'!M60</f>
        <v>2.7799797297744882E-2</v>
      </c>
      <c r="P26" s="151">
        <f>Premiums!P28/'Macro data'!N60</f>
        <v>4.1292134263165026E-2</v>
      </c>
      <c r="Q26" s="135" t="str">
        <f t="shared" si="0"/>
        <v>1.3 p.p</v>
      </c>
      <c r="R26" s="133" t="str">
        <f t="shared" si="1"/>
        <v>2.5 p.p</v>
      </c>
    </row>
    <row r="27" spans="3:18" ht="15" x14ac:dyDescent="0.25">
      <c r="C27" s="242"/>
      <c r="D27" s="243"/>
      <c r="E27" s="72" t="s">
        <v>20</v>
      </c>
      <c r="F27" s="151">
        <f>Premiums!F29/'Macro data'!D61</f>
        <v>1.145488101970708E-3</v>
      </c>
      <c r="G27" s="151">
        <f>Premiums!G29/'Macro data'!E61</f>
        <v>1.6981353139781329E-3</v>
      </c>
      <c r="H27" s="151">
        <f>Premiums!H29/'Macro data'!F61</f>
        <v>1.924706752768605E-3</v>
      </c>
      <c r="I27" s="151">
        <f>Premiums!I29/'Macro data'!G61</f>
        <v>2.3069376695026857E-3</v>
      </c>
      <c r="J27" s="151">
        <f>Premiums!J29/'Macro data'!H61</f>
        <v>1.964949389060968E-3</v>
      </c>
      <c r="K27" s="151">
        <f>Premiums!K29/'Macro data'!I61</f>
        <v>2.1052703091910385E-3</v>
      </c>
      <c r="L27" s="151">
        <f>Premiums!L29/'Macro data'!J61</f>
        <v>2.5929996175629651E-3</v>
      </c>
      <c r="M27" s="151">
        <f>Premiums!M29/'Macro data'!K61</f>
        <v>1.751388549593561E-3</v>
      </c>
      <c r="N27" s="151">
        <f>Premiums!N29/'Macro data'!L61</f>
        <v>1.566532050797447E-3</v>
      </c>
      <c r="O27" s="151">
        <f>Premiums!O29/'Macro data'!M61</f>
        <v>1.6329249946271224E-3</v>
      </c>
      <c r="P27" s="151">
        <f>Premiums!P29/'Macro data'!N61</f>
        <v>1.7917929151236298E-3</v>
      </c>
      <c r="Q27" s="135" t="str">
        <f t="shared" si="0"/>
        <v>0 p.p</v>
      </c>
      <c r="R27" s="133" t="str">
        <f t="shared" si="1"/>
        <v>0 p.p</v>
      </c>
    </row>
    <row r="28" spans="3:18" ht="15" x14ac:dyDescent="0.25">
      <c r="C28" s="242"/>
      <c r="D28" s="243"/>
      <c r="E28" s="72" t="s">
        <v>21</v>
      </c>
      <c r="F28" s="151">
        <f>Premiums!F30/'Macro data'!D62</f>
        <v>6.4345953535128522E-2</v>
      </c>
      <c r="G28" s="151">
        <f>Premiums!G30/'Macro data'!E62</f>
        <v>6.42807579111776E-2</v>
      </c>
      <c r="H28" s="151">
        <f>Premiums!H30/'Macro data'!F62</f>
        <v>7.356462284293637E-2</v>
      </c>
      <c r="I28" s="151">
        <f>Premiums!I30/'Macro data'!G62</f>
        <v>9.2203942254600824E-2</v>
      </c>
      <c r="J28" s="151">
        <f>Premiums!J30/'Macro data'!H62</f>
        <v>2.9582129978625159E-2</v>
      </c>
      <c r="K28" s="151">
        <f>Premiums!K30/'Macro data'!I62</f>
        <v>3.1391522496986277E-2</v>
      </c>
      <c r="L28" s="151">
        <f>Premiums!L30/'Macro data'!J62</f>
        <v>3.3957117963482081E-2</v>
      </c>
      <c r="M28" s="151">
        <f>Premiums!M30/'Macro data'!K62</f>
        <v>3.0350070362256815E-2</v>
      </c>
      <c r="N28" s="151">
        <f>Premiums!N30/'Macro data'!L62</f>
        <v>2.3573183768099845E-2</v>
      </c>
      <c r="O28" s="151">
        <f>Premiums!O30/'Macro data'!M62</f>
        <v>2.5718205186260536E-2</v>
      </c>
      <c r="P28" s="151">
        <f>Premiums!P30/'Macro data'!N62</f>
        <v>3.0194259425436989E-2</v>
      </c>
      <c r="Q28" s="135" t="str">
        <f t="shared" si="0"/>
        <v>0.4 p.p</v>
      </c>
      <c r="R28" s="133" t="str">
        <f t="shared" si="1"/>
        <v>-3.4 p.p</v>
      </c>
    </row>
    <row r="29" spans="3:18" ht="15" x14ac:dyDescent="0.25">
      <c r="C29" s="242"/>
      <c r="D29" s="243"/>
      <c r="E29" s="72" t="s">
        <v>22</v>
      </c>
      <c r="F29" s="151">
        <f>Premiums!F31/'Macro data'!D63</f>
        <v>5.1174305351965862E-2</v>
      </c>
      <c r="G29" s="151">
        <f>Premiums!G31/'Macro data'!E63</f>
        <v>4.5914592643011454E-2</v>
      </c>
      <c r="H29" s="151">
        <f>Premiums!H31/'Macro data'!F63</f>
        <v>4.4869246168762776E-2</v>
      </c>
      <c r="I29" s="151">
        <f>Premiums!I31/'Macro data'!G63</f>
        <v>4.3474189664037689E-2</v>
      </c>
      <c r="J29" s="151">
        <f>Premiums!J31/'Macro data'!H63</f>
        <v>4.159523367631654E-2</v>
      </c>
      <c r="K29" s="151">
        <f>Premiums!K31/'Macro data'!I63</f>
        <v>3.9506192827653198E-2</v>
      </c>
      <c r="L29" s="151">
        <f>Premiums!L31/'Macro data'!J63</f>
        <v>3.4181456567729515E-2</v>
      </c>
      <c r="M29" s="151">
        <f>Premiums!M31/'Macro data'!K63</f>
        <v>3.4078413012945445E-2</v>
      </c>
      <c r="N29" s="151">
        <f>Premiums!N31/'Macro data'!L63</f>
        <v>2.9634243042938043E-2</v>
      </c>
      <c r="O29" s="151">
        <f>Premiums!O31/'Macro data'!M63</f>
        <v>2.841871600106401E-2</v>
      </c>
      <c r="P29" s="151">
        <f>Premiums!P31/'Macro data'!N63</f>
        <v>2.6641235933625787E-2</v>
      </c>
      <c r="Q29" s="135" t="str">
        <f t="shared" si="0"/>
        <v>-0.1 p.p</v>
      </c>
      <c r="R29" s="133" t="str">
        <f t="shared" si="1"/>
        <v>-1.9 p.p</v>
      </c>
    </row>
    <row r="30" spans="3:18" ht="15" x14ac:dyDescent="0.25">
      <c r="C30" s="242"/>
      <c r="D30" s="243"/>
      <c r="E30" s="72" t="s">
        <v>23</v>
      </c>
      <c r="F30" s="151">
        <f>Premiums!F32/'Macro data'!D64</f>
        <v>2.7999997868618259E-2</v>
      </c>
      <c r="G30" s="151">
        <f>Premiums!G32/'Macro data'!E64</f>
        <v>2.6970458389916137E-2</v>
      </c>
      <c r="H30" s="151">
        <f>Premiums!H32/'Macro data'!F64</f>
        <v>2.4060627060052544E-2</v>
      </c>
      <c r="I30" s="151">
        <f>Premiums!I32/'Macro data'!G64</f>
        <v>2.5318591687644585E-2</v>
      </c>
      <c r="J30" s="151">
        <f>Premiums!J32/'Macro data'!H64</f>
        <v>2.2861253517612756E-2</v>
      </c>
      <c r="K30" s="151">
        <f>Premiums!K32/'Macro data'!I64</f>
        <v>2.4756004318884008E-2</v>
      </c>
      <c r="L30" s="151">
        <f>Premiums!L32/'Macro data'!J64</f>
        <v>2.2930230921369241E-2</v>
      </c>
      <c r="M30" s="151">
        <f>Premiums!M32/'Macro data'!K64</f>
        <v>2.2250918342450542E-2</v>
      </c>
      <c r="N30" s="151">
        <f>Premiums!N32/'Macro data'!L64</f>
        <v>2.2982006907780531E-2</v>
      </c>
      <c r="O30" s="151">
        <f>Premiums!O32/'Macro data'!M64</f>
        <v>2.2873930229471942E-2</v>
      </c>
      <c r="P30" s="151">
        <f>Premiums!P32/'Macro data'!N64</f>
        <v>2.6942162054863335E-2</v>
      </c>
      <c r="Q30" s="135" t="str">
        <f t="shared" si="0"/>
        <v>0.4 p.p</v>
      </c>
      <c r="R30" s="133" t="str">
        <f t="shared" si="1"/>
        <v>0 p.p</v>
      </c>
    </row>
    <row r="31" spans="3:18" ht="15" x14ac:dyDescent="0.25">
      <c r="C31" s="242"/>
      <c r="D31" s="243"/>
      <c r="E31" s="72" t="s">
        <v>24</v>
      </c>
      <c r="F31" s="151">
        <f>Premiums!F33/'Macro data'!D65</f>
        <v>1.440858771315677E-2</v>
      </c>
      <c r="G31" s="151">
        <f>Premiums!G33/'Macro data'!E65</f>
        <v>1.4647667808769527E-2</v>
      </c>
      <c r="H31" s="151">
        <f>Premiums!H33/'Macro data'!F65</f>
        <v>1.8067053807245728E-2</v>
      </c>
      <c r="I31" s="151">
        <f>Premiums!I33/'Macro data'!G65</f>
        <v>1.9035195450202391E-2</v>
      </c>
      <c r="J31" s="151">
        <f>Premiums!J33/'Macro data'!H65</f>
        <v>2.5084809631498999E-2</v>
      </c>
      <c r="K31" s="151">
        <f>Premiums!K33/'Macro data'!I65</f>
        <v>2.2518262584021457E-2</v>
      </c>
      <c r="L31" s="151">
        <f>Premiums!L33/'Macro data'!J65</f>
        <v>2.0427744559243465E-2</v>
      </c>
      <c r="M31" s="151">
        <f>Premiums!M33/'Macro data'!K65</f>
        <v>1.9745313548537202E-2</v>
      </c>
      <c r="N31" s="151">
        <f>Premiums!N33/'Macro data'!L65</f>
        <v>2.202818909425399E-2</v>
      </c>
      <c r="O31" s="151">
        <f>Premiums!O33/'Macro data'!M65</f>
        <v>1.8456708621474111E-2</v>
      </c>
      <c r="P31" s="151">
        <f>Premiums!P33/'Macro data'!N65</f>
        <v>1.6226882654564279E-2</v>
      </c>
      <c r="Q31" s="135" t="str">
        <f t="shared" si="0"/>
        <v>-0.2 p.p</v>
      </c>
      <c r="R31" s="133" t="str">
        <f t="shared" si="1"/>
        <v>0.1 p.p</v>
      </c>
    </row>
    <row r="32" spans="3:18" ht="15" x14ac:dyDescent="0.25">
      <c r="C32" s="242"/>
      <c r="D32" s="243"/>
      <c r="E32" s="72" t="s">
        <v>25</v>
      </c>
      <c r="F32" s="151">
        <f>Premiums!F34/'Macro data'!D66</f>
        <v>4.1857003813239854E-2</v>
      </c>
      <c r="G32" s="151">
        <f>Premiums!G34/'Macro data'!E66</f>
        <v>5.7586872539002493E-2</v>
      </c>
      <c r="H32" s="151">
        <f>Premiums!H34/'Macro data'!F66</f>
        <v>5.2701420962042021E-2</v>
      </c>
      <c r="I32" s="151">
        <f>Premiums!I34/'Macro data'!G66</f>
        <v>5.1848289232434237E-2</v>
      </c>
      <c r="J32" s="151">
        <f>Premiums!J34/'Macro data'!H66</f>
        <v>6.0502098286490003E-2</v>
      </c>
      <c r="K32" s="151">
        <f>Premiums!K34/'Macro data'!I66</f>
        <v>5.6818466159299433E-2</v>
      </c>
      <c r="L32" s="151">
        <f>Premiums!L34/'Macro data'!J66</f>
        <v>6.5179890029443119E-2</v>
      </c>
      <c r="M32" s="151">
        <f>Premiums!M34/'Macro data'!K66</f>
        <v>4.0404854760445218E-2</v>
      </c>
      <c r="N32" s="151">
        <f>Premiums!N34/'Macro data'!L66</f>
        <v>3.9484411788275997E-2</v>
      </c>
      <c r="O32" s="151">
        <f>Premiums!O34/'Macro data'!M66</f>
        <v>5.3074943564857993E-2</v>
      </c>
      <c r="P32" s="151">
        <f>Premiums!P34/'Macro data'!N66</f>
        <v>5.8846535775625659E-2</v>
      </c>
      <c r="Q32" s="135" t="str">
        <f t="shared" si="0"/>
        <v>0.5 p.p</v>
      </c>
      <c r="R32" s="133" t="str">
        <f t="shared" si="1"/>
        <v>0.1 p.p</v>
      </c>
    </row>
    <row r="33" spans="3:18" ht="15" x14ac:dyDescent="0.25">
      <c r="C33" s="242"/>
      <c r="D33" s="243"/>
      <c r="E33" s="72" t="s">
        <v>26</v>
      </c>
      <c r="F33" s="151">
        <f>Premiums!F35/'Macro data'!D67</f>
        <v>2.0259501475556061E-3</v>
      </c>
      <c r="G33" s="151">
        <f>Premiums!G35/'Macro data'!E67</f>
        <v>2.3633612833029735E-3</v>
      </c>
      <c r="H33" s="151">
        <f>Premiums!H35/'Macro data'!F67</f>
        <v>2.0178566689353097E-3</v>
      </c>
      <c r="I33" s="151">
        <f>Premiums!I35/'Macro data'!G67</f>
        <v>2.6560665147144285E-3</v>
      </c>
      <c r="J33" s="151">
        <f>Premiums!J35/'Macro data'!H67</f>
        <v>2.9263670882646114E-3</v>
      </c>
      <c r="K33" s="151">
        <f>Premiums!K35/'Macro data'!I67</f>
        <v>1.7970605070592861E-3</v>
      </c>
      <c r="L33" s="151">
        <f>Premiums!L35/'Macro data'!J67</f>
        <v>2.9315773690156447E-3</v>
      </c>
      <c r="M33" s="151">
        <f>Premiums!M35/'Macro data'!K67</f>
        <v>2.9088812720192282E-3</v>
      </c>
      <c r="N33" s="151">
        <f>Premiums!N35/'Macro data'!L67</f>
        <v>2.511895178730959E-3</v>
      </c>
      <c r="O33" s="151">
        <f>Premiums!O35/'Macro data'!M67</f>
        <v>2.5267775190764914E-3</v>
      </c>
      <c r="P33" s="151">
        <f>Premiums!P35/'Macro data'!N67</f>
        <v>2.4341901315113345E-3</v>
      </c>
      <c r="Q33" s="135" t="str">
        <f t="shared" si="0"/>
        <v>0 p.p</v>
      </c>
      <c r="R33" s="133" t="str">
        <f t="shared" si="1"/>
        <v>0 p.p</v>
      </c>
    </row>
    <row r="34" spans="3:18" ht="15" x14ac:dyDescent="0.25">
      <c r="C34" s="242"/>
      <c r="D34" s="243"/>
      <c r="E34" s="72" t="s">
        <v>27</v>
      </c>
      <c r="F34" s="151">
        <f>Premiums!F36/'Macro data'!D68</f>
        <v>4.1016397084472078E-2</v>
      </c>
      <c r="G34" s="151">
        <f>Premiums!G36/'Macro data'!E68</f>
        <v>4.750996173366033E-2</v>
      </c>
      <c r="H34" s="151">
        <f>Premiums!H36/'Macro data'!F68</f>
        <v>4.5461207731652048E-2</v>
      </c>
      <c r="I34" s="151">
        <f>Premiums!I36/'Macro data'!G68</f>
        <v>4.8373539569565922E-2</v>
      </c>
      <c r="J34" s="151">
        <f>Premiums!J36/'Macro data'!H68</f>
        <v>5.1494652126492832E-2</v>
      </c>
      <c r="K34" s="151">
        <f>Premiums!K36/'Macro data'!I68</f>
        <v>6.6473872517581162E-2</v>
      </c>
      <c r="L34" s="151">
        <f>Premiums!L36/'Macro data'!J68</f>
        <v>6.109059623304388E-2</v>
      </c>
      <c r="M34" s="151">
        <f>Premiums!M36/'Macro data'!K68</f>
        <v>5.5137520564124035E-2</v>
      </c>
      <c r="N34" s="151">
        <f>Premiums!N36/'Macro data'!L68</f>
        <v>4.6230557285153434E-2</v>
      </c>
      <c r="O34" s="151">
        <f>Premiums!O36/'Macro data'!M68</f>
        <v>4.921601613832214E-2</v>
      </c>
      <c r="P34" s="151">
        <f>Premiums!P36/'Macro data'!N68</f>
        <v>5.8330803468345356E-2</v>
      </c>
      <c r="Q34" s="135" t="str">
        <f t="shared" si="0"/>
        <v>0.9 p.p</v>
      </c>
      <c r="R34" s="133" t="str">
        <f t="shared" si="1"/>
        <v>1 p.p</v>
      </c>
    </row>
    <row r="35" spans="3:18" ht="15" x14ac:dyDescent="0.25">
      <c r="C35" s="242"/>
      <c r="D35" s="243"/>
      <c r="E35" s="72" t="s">
        <v>28</v>
      </c>
      <c r="F35" s="151">
        <f>Premiums!F37/'Macro data'!D69</f>
        <v>1.5722785353312313E-2</v>
      </c>
      <c r="G35" s="151">
        <f>Premiums!G37/'Macro data'!E69</f>
        <v>1.5899722669373166E-2</v>
      </c>
      <c r="H35" s="151">
        <f>Premiums!H37/'Macro data'!F69</f>
        <v>1.7130294337196286E-2</v>
      </c>
      <c r="I35" s="151">
        <f>Premiums!I37/'Macro data'!G69</f>
        <v>1.7324465331156159E-2</v>
      </c>
      <c r="J35" s="151">
        <f>Premiums!J37/'Macro data'!H69</f>
        <v>1.6916461139568711E-2</v>
      </c>
      <c r="K35" s="151">
        <f>Premiums!K37/'Macro data'!I69</f>
        <v>1.7419579607478808E-2</v>
      </c>
      <c r="L35" s="151">
        <f>Premiums!L37/'Macro data'!J69</f>
        <v>1.8111740604534562E-2</v>
      </c>
      <c r="M35" s="151">
        <f>Premiums!M37/'Macro data'!K69</f>
        <v>1.5758752753035118E-2</v>
      </c>
      <c r="N35" s="151">
        <f>Premiums!N37/'Macro data'!L69</f>
        <v>1.6080653224462591E-2</v>
      </c>
      <c r="O35" s="151">
        <f>Premiums!O37/'Macro data'!M69</f>
        <v>1.4801557215582116E-2</v>
      </c>
      <c r="P35" s="151">
        <f>Premiums!P37/'Macro data'!N69</f>
        <v>1.3871772547145495E-2</v>
      </c>
      <c r="Q35" s="135" t="str">
        <f t="shared" si="0"/>
        <v>0 p.p</v>
      </c>
      <c r="R35" s="133" t="str">
        <f t="shared" si="1"/>
        <v>-0.2 p.p</v>
      </c>
    </row>
    <row r="36" spans="3:18" ht="15" x14ac:dyDescent="0.25">
      <c r="C36" s="242"/>
      <c r="D36" s="243"/>
      <c r="E36" s="72" t="s">
        <v>183</v>
      </c>
      <c r="F36" s="151">
        <f>Premiums!F38/'Macro data'!D70</f>
        <v>1.8976267389483218E-2</v>
      </c>
      <c r="G36" s="151">
        <f>Premiums!G38/'Macro data'!E70</f>
        <v>1.8591416488440756E-2</v>
      </c>
      <c r="H36" s="151">
        <f>Premiums!H38/'Macro data'!F70</f>
        <v>1.8506776673799359E-2</v>
      </c>
      <c r="I36" s="151">
        <f>Premiums!I38/'Macro data'!G70</f>
        <v>1.7062480118307393E-2</v>
      </c>
      <c r="J36" s="151">
        <f>Premiums!J38/'Macro data'!H70</f>
        <v>1.683626455109908E-2</v>
      </c>
      <c r="K36" s="151">
        <f>Premiums!K38/'Macro data'!I70</f>
        <v>1.6646055026027094E-2</v>
      </c>
      <c r="L36" s="151">
        <f>Premiums!L38/'Macro data'!J70</f>
        <v>1.6754955062198679E-2</v>
      </c>
      <c r="M36" s="151">
        <f>Premiums!M38/'Macro data'!K70</f>
        <v>1.6319886886792721E-2</v>
      </c>
      <c r="N36" s="151">
        <f>Premiums!N38/'Macro data'!L70</f>
        <v>1.6153007493277662E-2</v>
      </c>
      <c r="O36" s="151">
        <f>Premiums!O38/'Macro data'!M70</f>
        <v>1.6767853551686841E-2</v>
      </c>
      <c r="P36" s="151">
        <f>Premiums!P38/'Macro data'!N70</f>
        <v>1.6167009462220917E-2</v>
      </c>
      <c r="Q36" s="135" t="str">
        <f t="shared" si="0"/>
        <v>0 p.p</v>
      </c>
      <c r="R36" s="133" t="str">
        <f t="shared" si="1"/>
        <v>-0.2 p.p</v>
      </c>
    </row>
    <row r="37" spans="3:18" ht="15" x14ac:dyDescent="0.25">
      <c r="C37" s="242"/>
      <c r="D37" s="243"/>
      <c r="E37" s="72" t="s">
        <v>30</v>
      </c>
      <c r="F37" s="151">
        <f>Premiums!F39/'Macro data'!D71</f>
        <v>1.3738319114699313E-3</v>
      </c>
      <c r="G37" s="151">
        <f>Premiums!G39/'Macro data'!E71</f>
        <v>1.1334133171977915E-3</v>
      </c>
      <c r="H37" s="151">
        <f>Premiums!H39/'Macro data'!F71</f>
        <v>1.1673886128018751E-3</v>
      </c>
      <c r="I37" s="151">
        <f>Premiums!I39/'Macro data'!G71</f>
        <v>9.9579143794107945E-4</v>
      </c>
      <c r="J37" s="151">
        <f>Premiums!J39/'Macro data'!H71</f>
        <v>1.1161156793914721E-3</v>
      </c>
      <c r="K37" s="151">
        <f>Premiums!K39/'Macro data'!I71</f>
        <v>1.4489381290377658E-3</v>
      </c>
      <c r="L37" s="151">
        <f>Premiums!L39/'Macro data'!J71</f>
        <v>1.399308090307099E-3</v>
      </c>
      <c r="M37" s="151">
        <f>Premiums!M39/'Macro data'!K71</f>
        <v>1.7086038298736264E-3</v>
      </c>
      <c r="N37" s="151">
        <f>Premiums!N39/'Macro data'!L71</f>
        <v>1.5631393014872434E-3</v>
      </c>
      <c r="O37" s="151">
        <f>Premiums!O39/'Macro data'!M71</f>
        <v>1.9404520423854112E-3</v>
      </c>
      <c r="P37" s="151">
        <f>Premiums!P39/'Macro data'!N71</f>
        <v>1.8747224444842856E-3</v>
      </c>
      <c r="Q37" s="135" t="str">
        <f t="shared" si="0"/>
        <v>0 p.p</v>
      </c>
      <c r="R37" s="133" t="str">
        <f t="shared" si="1"/>
        <v>0 p.p</v>
      </c>
    </row>
    <row r="38" spans="3:18" ht="15.75" thickBot="1" x14ac:dyDescent="0.3">
      <c r="C38" s="242"/>
      <c r="D38" s="243"/>
      <c r="E38" s="136" t="s">
        <v>180</v>
      </c>
      <c r="F38" s="151">
        <f>Premiums!F40/'Macro data'!D72</f>
        <v>8.6072805909619632E-2</v>
      </c>
      <c r="G38" s="151">
        <f>Premiums!G40/'Macro data'!E72</f>
        <v>8.7774975446220177E-2</v>
      </c>
      <c r="H38" s="151">
        <f>Premiums!H40/'Macro data'!F72</f>
        <v>9.4756014760846358E-2</v>
      </c>
      <c r="I38" s="151">
        <f>Premiums!I40/'Macro data'!G72</f>
        <v>0.11986981707081022</v>
      </c>
      <c r="J38" s="151">
        <f>Premiums!J40/'Macro data'!H72</f>
        <v>9.9868005792003917E-2</v>
      </c>
      <c r="K38" s="151">
        <f>Premiums!K40/'Macro data'!I72</f>
        <v>0.10259166491200393</v>
      </c>
      <c r="L38" s="151">
        <f>Premiums!L40/'Macro data'!J72</f>
        <v>8.779783599520867E-2</v>
      </c>
      <c r="M38" s="151">
        <f>Premiums!M40/'Macro data'!K72</f>
        <v>8.9414166280097448E-2</v>
      </c>
      <c r="N38" s="151">
        <f>Premiums!N40/'Macro data'!L72</f>
        <v>8.4789091057708543E-2</v>
      </c>
      <c r="O38" s="151">
        <f>Premiums!O40/'Macro data'!M72</f>
        <v>9.143056804476149E-2</v>
      </c>
      <c r="P38" s="151">
        <f>Premiums!P40/'Macro data'!N72</f>
        <v>7.9097793505455732E-2</v>
      </c>
      <c r="Q38" s="135" t="str">
        <f t="shared" si="0"/>
        <v>-1.2 p.p</v>
      </c>
      <c r="R38" s="133" t="str">
        <f t="shared" si="1"/>
        <v>-0.8 p.p</v>
      </c>
    </row>
    <row r="39" spans="3:18" ht="16.5" thickTop="1" thickBot="1" x14ac:dyDescent="0.3">
      <c r="C39" s="242"/>
      <c r="D39" s="243"/>
      <c r="E39" s="137" t="s">
        <v>221</v>
      </c>
      <c r="F39" s="156">
        <f>Premiums!F41/'Macro data'!D73</f>
        <v>4.8356611712265331E-2</v>
      </c>
      <c r="G39" s="157">
        <f>Premiums!G41/'Macro data'!E73</f>
        <v>4.9681479755323624E-2</v>
      </c>
      <c r="H39" s="158">
        <f>Premiums!H41/'Macro data'!F73</f>
        <v>5.0684141429959299E-2</v>
      </c>
      <c r="I39" s="158">
        <f>Premiums!I41/'Macro data'!G73</f>
        <v>5.2450512383064571E-2</v>
      </c>
      <c r="J39" s="158">
        <f>Premiums!J41/'Macro data'!H73</f>
        <v>4.5876169986195335E-2</v>
      </c>
      <c r="K39" s="158">
        <f>Premiums!K41/'Macro data'!I73</f>
        <v>5.0715670126300773E-2</v>
      </c>
      <c r="L39" s="158">
        <f>Premiums!L41/'Macro data'!J73</f>
        <v>4.909083361890916E-2</v>
      </c>
      <c r="M39" s="158">
        <f>Premiums!M41/'Macro data'!K73</f>
        <v>4.4752995040210172E-2</v>
      </c>
      <c r="N39" s="158">
        <f>Premiums!N41/'Macro data'!L73</f>
        <v>4.2901315200054316E-2</v>
      </c>
      <c r="O39" s="158">
        <f>Premiums!O41/'Macro data'!M73</f>
        <v>4.5010982343242099E-2</v>
      </c>
      <c r="P39" s="159">
        <f>Premiums!P41/'Macro data'!N73</f>
        <v>4.547876064088311E-2</v>
      </c>
      <c r="Q39" s="135" t="str">
        <f t="shared" si="0"/>
        <v>0 p.p</v>
      </c>
      <c r="R39" s="133" t="str">
        <f>IF(OR(P39=0,G39=0),"-",IF(P39=G39,"-",CONCATENATE(ROUNDDOWN((P39-G39)*100,1), " ", "p.p")))</f>
        <v>-0.4 p.p</v>
      </c>
    </row>
    <row r="40" spans="3:18" ht="11.25" thickTop="1" x14ac:dyDescent="0.15"/>
  </sheetData>
  <mergeCells count="37">
    <mergeCell ref="C35:D35"/>
    <mergeCell ref="C36:D36"/>
    <mergeCell ref="C37:D37"/>
    <mergeCell ref="C38:D38"/>
    <mergeCell ref="C39:D39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E3:P3"/>
    <mergeCell ref="C6:D6"/>
    <mergeCell ref="C7:D7"/>
    <mergeCell ref="C8:D8"/>
    <mergeCell ref="C9:D9"/>
    <mergeCell ref="C5:D5"/>
    <mergeCell ref="E4:P4"/>
  </mergeCells>
  <conditionalFormatting sqref="Q6">
    <cfRule type="cellIs" dxfId="42" priority="4" operator="equal">
      <formula>0</formula>
    </cfRule>
  </conditionalFormatting>
  <conditionalFormatting sqref="C6">
    <cfRule type="cellIs" dxfId="41" priority="14" operator="equal">
      <formula>0</formula>
    </cfRule>
  </conditionalFormatting>
  <conditionalFormatting sqref="E7:E39">
    <cfRule type="cellIs" dxfId="40" priority="11" operator="equal">
      <formula>0</formula>
    </cfRule>
  </conditionalFormatting>
  <conditionalFormatting sqref="C7">
    <cfRule type="cellIs" dxfId="39" priority="16" operator="equal">
      <formula>0</formula>
    </cfRule>
  </conditionalFormatting>
  <conditionalFormatting sqref="C8:C39">
    <cfRule type="cellIs" dxfId="38" priority="15" operator="equal">
      <formula>0</formula>
    </cfRule>
  </conditionalFormatting>
  <conditionalFormatting sqref="E6">
    <cfRule type="cellIs" dxfId="37" priority="10" operator="equal">
      <formula>0</formula>
    </cfRule>
  </conditionalFormatting>
  <conditionalFormatting sqref="F6:O6">
    <cfRule type="cellIs" dxfId="36" priority="9" operator="equal">
      <formula>0</formula>
    </cfRule>
  </conditionalFormatting>
  <conditionalFormatting sqref="F39:P39">
    <cfRule type="cellIs" dxfId="35" priority="8" operator="equal">
      <formula>0</formula>
    </cfRule>
  </conditionalFormatting>
  <conditionalFormatting sqref="P6">
    <cfRule type="cellIs" dxfId="34" priority="7" operator="equal">
      <formula>0</formula>
    </cfRule>
  </conditionalFormatting>
  <conditionalFormatting sqref="Q7:R39 R6">
    <cfRule type="cellIs" dxfId="33" priority="5" operator="equal">
      <formula>0</formula>
    </cfRule>
  </conditionalFormatting>
  <conditionalFormatting sqref="Q7:R39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{0234590C-7666-44BC-A02D-DDAB76FBB5AF}</x14:id>
        </ext>
      </extLst>
    </cfRule>
  </conditionalFormatting>
  <conditionalFormatting sqref="F7:F38">
    <cfRule type="cellIs" dxfId="32" priority="3" operator="equal">
      <formula>0</formula>
    </cfRule>
  </conditionalFormatting>
  <conditionalFormatting sqref="G7:P38">
    <cfRule type="cellIs" dxfId="31" priority="2" operator="equal">
      <formula>0</formula>
    </cfRule>
  </conditionalFormatting>
  <conditionalFormatting sqref="C5">
    <cfRule type="cellIs" dxfId="30" priority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34590C-7666-44BC-A02D-DDAB76FBB5A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Q7:R39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Penetration!F7:P7</xm:f>
              <xm:sqref>C7</xm:sqref>
            </x14:sparkline>
            <x14:sparkline>
              <xm:f>Penetration!F8:P8</xm:f>
              <xm:sqref>C8</xm:sqref>
            </x14:sparkline>
            <x14:sparkline>
              <xm:f>Penetration!F9:P9</xm:f>
              <xm:sqref>C9</xm:sqref>
            </x14:sparkline>
            <x14:sparkline>
              <xm:f>Penetration!F10:P10</xm:f>
              <xm:sqref>C10</xm:sqref>
            </x14:sparkline>
            <x14:sparkline>
              <xm:f>Penetration!F11:P11</xm:f>
              <xm:sqref>C11</xm:sqref>
            </x14:sparkline>
            <x14:sparkline>
              <xm:f>Penetration!F12:P12</xm:f>
              <xm:sqref>C12</xm:sqref>
            </x14:sparkline>
            <x14:sparkline>
              <xm:f>Penetration!F13:P13</xm:f>
              <xm:sqref>C13</xm:sqref>
            </x14:sparkline>
            <x14:sparkline>
              <xm:f>Penetration!F14:P14</xm:f>
              <xm:sqref>C14</xm:sqref>
            </x14:sparkline>
            <x14:sparkline>
              <xm:f>Penetration!F15:P15</xm:f>
              <xm:sqref>C15</xm:sqref>
            </x14:sparkline>
            <x14:sparkline>
              <xm:f>Penetration!F16:P16</xm:f>
              <xm:sqref>C16</xm:sqref>
            </x14:sparkline>
            <x14:sparkline>
              <xm:f>Penetration!F17:P17</xm:f>
              <xm:sqref>C17</xm:sqref>
            </x14:sparkline>
            <x14:sparkline>
              <xm:f>Penetration!F18:P18</xm:f>
              <xm:sqref>C18</xm:sqref>
            </x14:sparkline>
            <x14:sparkline>
              <xm:f>Penetration!F19:P19</xm:f>
              <xm:sqref>C19</xm:sqref>
            </x14:sparkline>
            <x14:sparkline>
              <xm:f>Penetration!F20:P20</xm:f>
              <xm:sqref>C20</xm:sqref>
            </x14:sparkline>
            <x14:sparkline>
              <xm:f>Penetration!F21:P21</xm:f>
              <xm:sqref>C21</xm:sqref>
            </x14:sparkline>
            <x14:sparkline>
              <xm:f>Penetration!F22:P22</xm:f>
              <xm:sqref>C22</xm:sqref>
            </x14:sparkline>
            <x14:sparkline>
              <xm:f>Penetration!F23:P23</xm:f>
              <xm:sqref>C23</xm:sqref>
            </x14:sparkline>
            <x14:sparkline>
              <xm:f>Penetration!F24:P24</xm:f>
              <xm:sqref>C24</xm:sqref>
            </x14:sparkline>
            <x14:sparkline>
              <xm:f>Penetration!F25:P25</xm:f>
              <xm:sqref>C25</xm:sqref>
            </x14:sparkline>
            <x14:sparkline>
              <xm:f>Penetration!F26:P26</xm:f>
              <xm:sqref>C26</xm:sqref>
            </x14:sparkline>
            <x14:sparkline>
              <xm:f>Penetration!F27:P27</xm:f>
              <xm:sqref>C27</xm:sqref>
            </x14:sparkline>
            <x14:sparkline>
              <xm:f>Penetration!F28:P28</xm:f>
              <xm:sqref>C28</xm:sqref>
            </x14:sparkline>
            <x14:sparkline>
              <xm:f>Penetration!F29:P29</xm:f>
              <xm:sqref>C29</xm:sqref>
            </x14:sparkline>
            <x14:sparkline>
              <xm:f>Penetration!F30:P30</xm:f>
              <xm:sqref>C30</xm:sqref>
            </x14:sparkline>
            <x14:sparkline>
              <xm:f>Penetration!F31:P31</xm:f>
              <xm:sqref>C31</xm:sqref>
            </x14:sparkline>
            <x14:sparkline>
              <xm:f>Penetration!F32:P32</xm:f>
              <xm:sqref>C32</xm:sqref>
            </x14:sparkline>
            <x14:sparkline>
              <xm:f>Penetration!F33:P33</xm:f>
              <xm:sqref>C33</xm:sqref>
            </x14:sparkline>
            <x14:sparkline>
              <xm:f>Penetration!F34:P34</xm:f>
              <xm:sqref>C34</xm:sqref>
            </x14:sparkline>
            <x14:sparkline>
              <xm:f>Penetration!F35:P35</xm:f>
              <xm:sqref>C35</xm:sqref>
            </x14:sparkline>
            <x14:sparkline>
              <xm:f>Penetration!F36:P36</xm:f>
              <xm:sqref>C36</xm:sqref>
            </x14:sparkline>
            <x14:sparkline>
              <xm:f>Penetration!F37:P37</xm:f>
              <xm:sqref>C37</xm:sqref>
            </x14:sparkline>
            <x14:sparkline>
              <xm:f>Penetration!F38:P38</xm:f>
              <xm:sqref>C38</xm:sqref>
            </x14:sparkline>
            <x14:sparkline>
              <xm:f>Penetration!F39:P39</xm:f>
              <xm:sqref>C39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39997558519241921"/>
  </sheetPr>
  <dimension ref="C3:AB74"/>
  <sheetViews>
    <sheetView topLeftCell="A37" workbookViewId="0">
      <selection activeCell="R63" sqref="R63"/>
    </sheetView>
  </sheetViews>
  <sheetFormatPr defaultRowHeight="10.5" x14ac:dyDescent="0.15"/>
  <cols>
    <col min="4" max="14" width="9.85546875" bestFit="1" customWidth="1"/>
  </cols>
  <sheetData>
    <row r="3" spans="3:14" ht="12.75" x14ac:dyDescent="0.2">
      <c r="C3" s="122" t="s">
        <v>312</v>
      </c>
      <c r="D3" s="122"/>
      <c r="E3" s="122"/>
      <c r="F3" s="122"/>
      <c r="G3" s="122"/>
      <c r="H3" s="122"/>
      <c r="I3" s="122"/>
      <c r="J3" s="123"/>
      <c r="K3" s="123"/>
      <c r="L3" s="123"/>
      <c r="M3" s="123"/>
      <c r="N3" s="123"/>
    </row>
    <row r="4" spans="3:14" ht="12.75" x14ac:dyDescent="0.2">
      <c r="C4" s="123" t="s">
        <v>313</v>
      </c>
      <c r="D4" s="124" t="s">
        <v>209</v>
      </c>
      <c r="E4" s="124" t="s">
        <v>210</v>
      </c>
      <c r="F4" s="124" t="s">
        <v>211</v>
      </c>
      <c r="G4" s="124" t="s">
        <v>212</v>
      </c>
      <c r="H4" s="124" t="s">
        <v>213</v>
      </c>
      <c r="I4" s="124" t="s">
        <v>214</v>
      </c>
      <c r="J4" s="124" t="s">
        <v>215</v>
      </c>
      <c r="K4" s="124" t="s">
        <v>216</v>
      </c>
      <c r="L4" s="124" t="s">
        <v>217</v>
      </c>
      <c r="M4" s="124" t="s">
        <v>218</v>
      </c>
      <c r="N4" s="124" t="s">
        <v>219</v>
      </c>
    </row>
    <row r="5" spans="3:14" ht="12.75" x14ac:dyDescent="0.2">
      <c r="C5" s="122" t="s">
        <v>0</v>
      </c>
      <c r="D5" s="125">
        <v>8142.5730000000003</v>
      </c>
      <c r="E5" s="125">
        <v>8201.3590000000004</v>
      </c>
      <c r="F5" s="125">
        <v>8254.2980000000007</v>
      </c>
      <c r="G5" s="125">
        <v>8282.9840000000004</v>
      </c>
      <c r="H5" s="125">
        <v>8307.9889999999996</v>
      </c>
      <c r="I5" s="125">
        <v>8335.0030000000006</v>
      </c>
      <c r="J5" s="125">
        <v>8351.643</v>
      </c>
      <c r="K5" s="125">
        <v>8375.1640000000007</v>
      </c>
      <c r="L5" s="125">
        <v>8408.1209999999992</v>
      </c>
      <c r="M5" s="125">
        <v>8451.86</v>
      </c>
      <c r="N5" s="125">
        <v>8506.8889999999992</v>
      </c>
    </row>
    <row r="6" spans="3:14" ht="12.75" x14ac:dyDescent="0.2">
      <c r="C6" s="122" t="s">
        <v>1</v>
      </c>
      <c r="D6" s="125">
        <v>10396.421</v>
      </c>
      <c r="E6" s="125">
        <v>10445.852000000001</v>
      </c>
      <c r="F6" s="125">
        <v>10511.382</v>
      </c>
      <c r="G6" s="125">
        <v>10584.534</v>
      </c>
      <c r="H6" s="125">
        <v>10666.866</v>
      </c>
      <c r="I6" s="125">
        <v>10753.08</v>
      </c>
      <c r="J6" s="125">
        <v>10839.905000000001</v>
      </c>
      <c r="K6" s="125">
        <v>11000.638000000001</v>
      </c>
      <c r="L6" s="125">
        <v>11094.85</v>
      </c>
      <c r="M6" s="125">
        <v>11161.642</v>
      </c>
      <c r="N6" s="125">
        <v>11203.992</v>
      </c>
    </row>
    <row r="7" spans="3:14" ht="12.75" x14ac:dyDescent="0.2">
      <c r="C7" s="122" t="s">
        <v>2</v>
      </c>
      <c r="D7" s="125">
        <v>7801.2730000000001</v>
      </c>
      <c r="E7" s="125">
        <v>7688.5730000000003</v>
      </c>
      <c r="F7" s="125">
        <v>7629.3710000000001</v>
      </c>
      <c r="G7" s="125">
        <v>7572.6729999999998</v>
      </c>
      <c r="H7" s="125">
        <v>7518.0020000000004</v>
      </c>
      <c r="I7" s="125">
        <v>7467.1189999999997</v>
      </c>
      <c r="J7" s="125">
        <v>7421.7659999999996</v>
      </c>
      <c r="K7" s="125">
        <v>7369.4309999999996</v>
      </c>
      <c r="L7" s="125">
        <v>7327.2240000000002</v>
      </c>
      <c r="M7" s="125">
        <v>7284.5519999999997</v>
      </c>
      <c r="N7" s="125">
        <v>7245.6769999999997</v>
      </c>
    </row>
    <row r="8" spans="3:14" ht="12.75" x14ac:dyDescent="0.2">
      <c r="C8" s="122" t="s">
        <v>3</v>
      </c>
      <c r="D8" s="125">
        <v>7364.1480000000001</v>
      </c>
      <c r="E8" s="125">
        <v>7415.1019999999999</v>
      </c>
      <c r="F8" s="125">
        <v>7459.1279999999997</v>
      </c>
      <c r="G8" s="125">
        <v>7508.7389999999996</v>
      </c>
      <c r="H8" s="125">
        <v>7593.4939999999997</v>
      </c>
      <c r="I8" s="125">
        <v>7701.8559999999998</v>
      </c>
      <c r="J8" s="125">
        <v>7785.8059999999996</v>
      </c>
      <c r="K8" s="125">
        <v>7870.134</v>
      </c>
      <c r="L8" s="125">
        <v>7954.6620000000003</v>
      </c>
      <c r="M8" s="125">
        <v>8039.06</v>
      </c>
      <c r="N8" s="125">
        <v>8139.6310000000003</v>
      </c>
    </row>
    <row r="9" spans="3:14" ht="12.75" x14ac:dyDescent="0.2">
      <c r="C9" s="122" t="s">
        <v>4</v>
      </c>
      <c r="D9" s="125">
        <v>722.89300000000003</v>
      </c>
      <c r="E9" s="125">
        <v>733.06700000000001</v>
      </c>
      <c r="F9" s="125">
        <v>744.01300000000003</v>
      </c>
      <c r="G9" s="125">
        <v>757.91600000000005</v>
      </c>
      <c r="H9" s="125">
        <v>776.33299999999997</v>
      </c>
      <c r="I9" s="125">
        <v>796.93</v>
      </c>
      <c r="J9" s="125">
        <v>819.14</v>
      </c>
      <c r="K9" s="125">
        <v>839.75099999999998</v>
      </c>
      <c r="L9" s="125">
        <v>862.01099999999997</v>
      </c>
      <c r="M9" s="125">
        <v>865.87800000000004</v>
      </c>
      <c r="N9" s="125">
        <v>858</v>
      </c>
    </row>
    <row r="10" spans="3:14" ht="12.75" x14ac:dyDescent="0.2">
      <c r="C10" s="122" t="s">
        <v>182</v>
      </c>
      <c r="D10" s="125">
        <v>10195.347</v>
      </c>
      <c r="E10" s="125">
        <v>10198.855</v>
      </c>
      <c r="F10" s="125">
        <v>10223.576999999999</v>
      </c>
      <c r="G10" s="125">
        <v>10254.233</v>
      </c>
      <c r="H10" s="125">
        <v>10343.422</v>
      </c>
      <c r="I10" s="125">
        <v>10425.782999999999</v>
      </c>
      <c r="J10" s="125">
        <v>10462.088</v>
      </c>
      <c r="K10" s="125">
        <v>10486.731</v>
      </c>
      <c r="L10" s="125">
        <v>10505.445</v>
      </c>
      <c r="M10" s="125">
        <v>10516.125</v>
      </c>
      <c r="N10" s="125">
        <v>10512.419</v>
      </c>
    </row>
    <row r="11" spans="3:14" ht="12.75" x14ac:dyDescent="0.2">
      <c r="C11" s="122" t="s">
        <v>6</v>
      </c>
      <c r="D11" s="125">
        <v>82531.671000000002</v>
      </c>
      <c r="E11" s="125">
        <v>82500.849000000002</v>
      </c>
      <c r="F11" s="125">
        <v>82437.994999999995</v>
      </c>
      <c r="G11" s="125">
        <v>82314.906000000003</v>
      </c>
      <c r="H11" s="125">
        <v>82217.837</v>
      </c>
      <c r="I11" s="125">
        <v>82002.356</v>
      </c>
      <c r="J11" s="125">
        <v>81802.256999999998</v>
      </c>
      <c r="K11" s="125">
        <v>81751.601999999999</v>
      </c>
      <c r="L11" s="125">
        <v>81843.743000000002</v>
      </c>
      <c r="M11" s="125">
        <v>82020.577999999994</v>
      </c>
      <c r="N11" s="125">
        <v>80767.463000000003</v>
      </c>
    </row>
    <row r="12" spans="3:14" ht="12.75" x14ac:dyDescent="0.2">
      <c r="C12" s="122" t="s">
        <v>7</v>
      </c>
      <c r="D12" s="125">
        <v>5397.64</v>
      </c>
      <c r="E12" s="125">
        <v>5411.4049999999997</v>
      </c>
      <c r="F12" s="125">
        <v>5427.4589999999998</v>
      </c>
      <c r="G12" s="125">
        <v>5447.0839999999998</v>
      </c>
      <c r="H12" s="125">
        <v>5475.7910000000002</v>
      </c>
      <c r="I12" s="125">
        <v>5511.451</v>
      </c>
      <c r="J12" s="125">
        <v>5534.7380000000003</v>
      </c>
      <c r="K12" s="125">
        <v>5560.6279999999997</v>
      </c>
      <c r="L12" s="125">
        <v>5580.5159999999996</v>
      </c>
      <c r="M12" s="125">
        <v>5602.6279999999997</v>
      </c>
      <c r="N12" s="125">
        <v>5627.2349999999997</v>
      </c>
    </row>
    <row r="13" spans="3:14" ht="12.75" x14ac:dyDescent="0.2">
      <c r="C13" s="122" t="s">
        <v>8</v>
      </c>
      <c r="D13" s="125">
        <v>1366.25</v>
      </c>
      <c r="E13" s="125">
        <v>1358.85</v>
      </c>
      <c r="F13" s="125">
        <v>1350.7</v>
      </c>
      <c r="G13" s="125">
        <v>1342.92</v>
      </c>
      <c r="H13" s="125">
        <v>1338.44</v>
      </c>
      <c r="I13" s="125">
        <v>1335.74</v>
      </c>
      <c r="J13" s="125">
        <v>1333.29</v>
      </c>
      <c r="K13" s="125">
        <v>1329.66</v>
      </c>
      <c r="L13" s="125">
        <v>1325.2170000000001</v>
      </c>
      <c r="M13" s="125">
        <v>1320.174</v>
      </c>
      <c r="N13" s="125">
        <v>1315.819</v>
      </c>
    </row>
    <row r="14" spans="3:14" ht="12.75" x14ac:dyDescent="0.2">
      <c r="C14" s="122" t="s">
        <v>9</v>
      </c>
      <c r="D14" s="125">
        <v>42547.451000000001</v>
      </c>
      <c r="E14" s="125">
        <v>43296.338000000003</v>
      </c>
      <c r="F14" s="125">
        <v>44009.970999999998</v>
      </c>
      <c r="G14" s="125">
        <v>44784.665999999997</v>
      </c>
      <c r="H14" s="125">
        <v>45668.938999999998</v>
      </c>
      <c r="I14" s="125">
        <v>46239.273000000001</v>
      </c>
      <c r="J14" s="125">
        <v>46486.618999999999</v>
      </c>
      <c r="K14" s="125">
        <v>46667.173999999999</v>
      </c>
      <c r="L14" s="125">
        <v>46818.218999999997</v>
      </c>
      <c r="M14" s="125">
        <v>46727.89</v>
      </c>
      <c r="N14" s="125">
        <v>46512.199000000001</v>
      </c>
    </row>
    <row r="15" spans="3:14" ht="12.75" x14ac:dyDescent="0.2">
      <c r="C15" s="122" t="s">
        <v>10</v>
      </c>
      <c r="D15" s="125">
        <v>5219.732</v>
      </c>
      <c r="E15" s="125">
        <v>5236.6109999999999</v>
      </c>
      <c r="F15" s="125">
        <v>5255.58</v>
      </c>
      <c r="G15" s="125">
        <v>5276.9549999999999</v>
      </c>
      <c r="H15" s="125">
        <v>5300.4840000000004</v>
      </c>
      <c r="I15" s="125">
        <v>5326.3140000000003</v>
      </c>
      <c r="J15" s="125">
        <v>5351.4269999999997</v>
      </c>
      <c r="K15" s="125">
        <v>5375.2759999999998</v>
      </c>
      <c r="L15" s="125">
        <v>5401.2669999999998</v>
      </c>
      <c r="M15" s="125">
        <v>5426.674</v>
      </c>
      <c r="N15" s="125">
        <v>5451.27</v>
      </c>
    </row>
    <row r="16" spans="3:14" ht="12.75" x14ac:dyDescent="0.2">
      <c r="C16" s="122" t="s">
        <v>11</v>
      </c>
      <c r="D16" s="125">
        <v>62292.241000000002</v>
      </c>
      <c r="E16" s="125">
        <v>62772.87</v>
      </c>
      <c r="F16" s="125">
        <v>63229.635000000002</v>
      </c>
      <c r="G16" s="125">
        <v>63645.065000000002</v>
      </c>
      <c r="H16" s="125">
        <v>64007.192999999999</v>
      </c>
      <c r="I16" s="125">
        <v>64350.226000000002</v>
      </c>
      <c r="J16" s="125">
        <v>64658.856</v>
      </c>
      <c r="K16" s="125">
        <v>64978.720999999998</v>
      </c>
      <c r="L16" s="125">
        <v>65276.983</v>
      </c>
      <c r="M16" s="125">
        <v>65560.721000000005</v>
      </c>
      <c r="N16" s="125">
        <v>65835.578999999998</v>
      </c>
    </row>
    <row r="17" spans="3:14" ht="12.75" x14ac:dyDescent="0.2">
      <c r="C17" s="122" t="s">
        <v>12</v>
      </c>
      <c r="D17" s="125">
        <v>11037.745000000001</v>
      </c>
      <c r="E17" s="125">
        <v>11073.713</v>
      </c>
      <c r="F17" s="125">
        <v>11112.112999999999</v>
      </c>
      <c r="G17" s="125">
        <v>11143.78</v>
      </c>
      <c r="H17" s="125">
        <v>11182.224</v>
      </c>
      <c r="I17" s="125">
        <v>11190.654</v>
      </c>
      <c r="J17" s="125">
        <v>11183.516</v>
      </c>
      <c r="K17" s="125">
        <v>11123.392</v>
      </c>
      <c r="L17" s="125">
        <v>11082.566000000001</v>
      </c>
      <c r="M17" s="125">
        <v>10991.4</v>
      </c>
      <c r="N17" s="125">
        <v>10903.704</v>
      </c>
    </row>
    <row r="18" spans="3:14" ht="12.75" x14ac:dyDescent="0.2">
      <c r="C18" s="122" t="s">
        <v>13</v>
      </c>
      <c r="D18" s="125">
        <v>4305.7250000000004</v>
      </c>
      <c r="E18" s="125">
        <v>4310.8609999999999</v>
      </c>
      <c r="F18" s="125">
        <v>4312.4870000000001</v>
      </c>
      <c r="G18" s="125">
        <v>4313.53</v>
      </c>
      <c r="H18" s="125">
        <v>4311.9669999999996</v>
      </c>
      <c r="I18" s="125">
        <v>4309.7960000000003</v>
      </c>
      <c r="J18" s="125">
        <v>4302.8469999999998</v>
      </c>
      <c r="K18" s="125">
        <v>4289.857</v>
      </c>
      <c r="L18" s="125">
        <v>4275.9840000000004</v>
      </c>
      <c r="M18" s="125">
        <v>4262.1400000000003</v>
      </c>
      <c r="N18" s="125">
        <v>4246.8090000000002</v>
      </c>
    </row>
    <row r="19" spans="3:14" ht="12.75" x14ac:dyDescent="0.2">
      <c r="C19" s="122" t="s">
        <v>14</v>
      </c>
      <c r="D19" s="125">
        <v>10116.742</v>
      </c>
      <c r="E19" s="125">
        <v>10097.549000000001</v>
      </c>
      <c r="F19" s="125">
        <v>10076.581</v>
      </c>
      <c r="G19" s="125">
        <v>10066.157999999999</v>
      </c>
      <c r="H19" s="125">
        <v>10045.401</v>
      </c>
      <c r="I19" s="125">
        <v>10030.975</v>
      </c>
      <c r="J19" s="125">
        <v>10014.324000000001</v>
      </c>
      <c r="K19" s="125">
        <v>9985.7219999999998</v>
      </c>
      <c r="L19" s="125">
        <v>9931.9249999999993</v>
      </c>
      <c r="M19" s="125">
        <v>9908.7980000000007</v>
      </c>
      <c r="N19" s="125">
        <v>9877.3649999999998</v>
      </c>
    </row>
    <row r="20" spans="3:14" ht="12.75" x14ac:dyDescent="0.2">
      <c r="C20" s="122" t="s">
        <v>15</v>
      </c>
      <c r="D20" s="125">
        <v>4028.8510000000001</v>
      </c>
      <c r="E20" s="125">
        <v>4111.6719999999996</v>
      </c>
      <c r="F20" s="125">
        <v>4208.1559999999999</v>
      </c>
      <c r="G20" s="125">
        <v>4340.1180000000004</v>
      </c>
      <c r="H20" s="125">
        <v>4457.7650000000003</v>
      </c>
      <c r="I20" s="125">
        <v>4521.3220000000001</v>
      </c>
      <c r="J20" s="125">
        <v>4549.4279999999999</v>
      </c>
      <c r="K20" s="125">
        <v>4570.8810000000003</v>
      </c>
      <c r="L20" s="125">
        <v>4582.7070000000003</v>
      </c>
      <c r="M20" s="125">
        <v>4591.0870000000004</v>
      </c>
      <c r="N20" s="125">
        <v>4605.5010000000002</v>
      </c>
    </row>
    <row r="21" spans="3:14" ht="12.75" x14ac:dyDescent="0.2">
      <c r="C21" s="122" t="s">
        <v>16</v>
      </c>
      <c r="D21" s="125">
        <v>290.57</v>
      </c>
      <c r="E21" s="125">
        <v>293.577</v>
      </c>
      <c r="F21" s="125">
        <v>299.89100000000002</v>
      </c>
      <c r="G21" s="125">
        <v>307.67200000000003</v>
      </c>
      <c r="H21" s="125">
        <v>315.459</v>
      </c>
      <c r="I21" s="125">
        <v>319.36799999999999</v>
      </c>
      <c r="J21" s="125">
        <v>317.63</v>
      </c>
      <c r="K21" s="125">
        <v>318.452</v>
      </c>
      <c r="L21" s="125">
        <v>319.57499999999999</v>
      </c>
      <c r="M21" s="125">
        <v>321.85700000000003</v>
      </c>
      <c r="N21" s="125">
        <v>325.67099999999999</v>
      </c>
    </row>
    <row r="22" spans="3:14" ht="12.75" x14ac:dyDescent="0.2">
      <c r="C22" s="122" t="s">
        <v>17</v>
      </c>
      <c r="D22" s="125">
        <v>57495.9</v>
      </c>
      <c r="E22" s="125">
        <v>57874.752999999997</v>
      </c>
      <c r="F22" s="125">
        <v>58064.214</v>
      </c>
      <c r="G22" s="125">
        <v>58223.743999999999</v>
      </c>
      <c r="H22" s="125">
        <v>58652.875</v>
      </c>
      <c r="I22" s="125">
        <v>59000.586000000003</v>
      </c>
      <c r="J22" s="125">
        <v>59190.142999999996</v>
      </c>
      <c r="K22" s="125">
        <v>59364.69</v>
      </c>
      <c r="L22" s="125">
        <v>59394.207000000002</v>
      </c>
      <c r="M22" s="125">
        <v>59685.226999999999</v>
      </c>
      <c r="N22" s="125">
        <v>60782.667999999998</v>
      </c>
    </row>
    <row r="23" spans="3:14" ht="12.75" x14ac:dyDescent="0.2">
      <c r="C23" s="122" t="s">
        <v>18</v>
      </c>
      <c r="D23" s="125">
        <v>34.293999999999997</v>
      </c>
      <c r="E23" s="125">
        <v>34.6</v>
      </c>
      <c r="F23" s="125">
        <v>34.905000000000001</v>
      </c>
      <c r="G23" s="125">
        <v>35.167999999999999</v>
      </c>
      <c r="H23" s="125">
        <v>35.356000000000002</v>
      </c>
      <c r="I23" s="125">
        <v>35.588999999999999</v>
      </c>
      <c r="J23" s="125">
        <v>35.893999999999998</v>
      </c>
      <c r="K23" s="125">
        <v>36.149000000000001</v>
      </c>
      <c r="L23" s="125">
        <v>36.475000000000001</v>
      </c>
      <c r="M23" s="125">
        <v>36.838000000000001</v>
      </c>
      <c r="N23" s="125">
        <v>37.128999999999998</v>
      </c>
    </row>
    <row r="24" spans="3:14" ht="12.75" x14ac:dyDescent="0.2">
      <c r="C24" s="122" t="s">
        <v>19</v>
      </c>
      <c r="D24" s="125">
        <v>454.96</v>
      </c>
      <c r="E24" s="125">
        <v>461.23</v>
      </c>
      <c r="F24" s="125">
        <v>469.08600000000001</v>
      </c>
      <c r="G24" s="125">
        <v>476.18700000000001</v>
      </c>
      <c r="H24" s="125">
        <v>483.79899999999998</v>
      </c>
      <c r="I24" s="125">
        <v>493.5</v>
      </c>
      <c r="J24" s="125">
        <v>502.06599999999997</v>
      </c>
      <c r="K24" s="125">
        <v>511.84</v>
      </c>
      <c r="L24" s="125">
        <v>524.85299999999995</v>
      </c>
      <c r="M24" s="125">
        <v>537.03899999999999</v>
      </c>
      <c r="N24" s="125">
        <v>549.67999999999995</v>
      </c>
    </row>
    <row r="25" spans="3:14" ht="12.75" x14ac:dyDescent="0.2">
      <c r="C25" s="122" t="s">
        <v>20</v>
      </c>
      <c r="D25" s="125">
        <v>2276.52</v>
      </c>
      <c r="E25" s="125">
        <v>2249.7240000000002</v>
      </c>
      <c r="F25" s="125">
        <v>2227.8739999999998</v>
      </c>
      <c r="G25" s="125">
        <v>2208.84</v>
      </c>
      <c r="H25" s="125">
        <v>2191.81</v>
      </c>
      <c r="I25" s="125">
        <v>2162.8339999999998</v>
      </c>
      <c r="J25" s="125">
        <v>2120.5039999999999</v>
      </c>
      <c r="K25" s="125">
        <v>2074.605</v>
      </c>
      <c r="L25" s="125">
        <v>2044.8130000000001</v>
      </c>
      <c r="M25" s="125">
        <v>2023.825</v>
      </c>
      <c r="N25" s="125">
        <v>2001.4680000000001</v>
      </c>
    </row>
    <row r="26" spans="3:14" ht="12.75" x14ac:dyDescent="0.2">
      <c r="C26" s="122" t="s">
        <v>21</v>
      </c>
      <c r="D26" s="125">
        <v>399.86700000000002</v>
      </c>
      <c r="E26" s="125">
        <v>402.66800000000001</v>
      </c>
      <c r="F26" s="125">
        <v>404.99900000000002</v>
      </c>
      <c r="G26" s="125">
        <v>405.61599999999999</v>
      </c>
      <c r="H26" s="125">
        <v>407.83199999999999</v>
      </c>
      <c r="I26" s="125">
        <v>410.92599999999999</v>
      </c>
      <c r="J26" s="125">
        <v>414.02699999999999</v>
      </c>
      <c r="K26" s="125">
        <v>414.98899999999998</v>
      </c>
      <c r="L26" s="125">
        <v>417.54599999999999</v>
      </c>
      <c r="M26" s="125">
        <v>421.36399999999998</v>
      </c>
      <c r="N26" s="125">
        <v>425.38400000000001</v>
      </c>
    </row>
    <row r="27" spans="3:14" ht="12.75" x14ac:dyDescent="0.2">
      <c r="C27" s="122" t="s">
        <v>22</v>
      </c>
      <c r="D27" s="125">
        <v>16258.031999999999</v>
      </c>
      <c r="E27" s="125">
        <v>16305.526</v>
      </c>
      <c r="F27" s="125">
        <v>16334.21</v>
      </c>
      <c r="G27" s="125">
        <v>16357.992</v>
      </c>
      <c r="H27" s="125">
        <v>16405.399000000001</v>
      </c>
      <c r="I27" s="125">
        <v>16485.787</v>
      </c>
      <c r="J27" s="125">
        <v>16574.989000000001</v>
      </c>
      <c r="K27" s="125">
        <v>16655.798999999999</v>
      </c>
      <c r="L27" s="125">
        <v>16730.348000000002</v>
      </c>
      <c r="M27" s="125">
        <v>16779.575000000001</v>
      </c>
      <c r="N27" s="125">
        <v>16829.289000000001</v>
      </c>
    </row>
    <row r="28" spans="3:14" ht="12.75" x14ac:dyDescent="0.2">
      <c r="C28" s="122" t="s">
        <v>23</v>
      </c>
      <c r="D28" s="125">
        <v>4577.4570000000003</v>
      </c>
      <c r="E28" s="125">
        <v>4606.3630000000003</v>
      </c>
      <c r="F28" s="125">
        <v>4640.2190000000001</v>
      </c>
      <c r="G28" s="125">
        <v>4681.134</v>
      </c>
      <c r="H28" s="125">
        <v>4737.1710000000003</v>
      </c>
      <c r="I28" s="125">
        <v>4799.2520000000004</v>
      </c>
      <c r="J28" s="125">
        <v>4858.1989999999996</v>
      </c>
      <c r="K28" s="125">
        <v>4920.3050000000003</v>
      </c>
      <c r="L28" s="125">
        <v>4985.87</v>
      </c>
      <c r="M28" s="125">
        <v>5051.2749999999996</v>
      </c>
      <c r="N28" s="125">
        <v>5107.97</v>
      </c>
    </row>
    <row r="29" spans="3:14" ht="12.75" x14ac:dyDescent="0.2">
      <c r="C29" s="122" t="s">
        <v>24</v>
      </c>
      <c r="D29" s="125">
        <v>38190.608</v>
      </c>
      <c r="E29" s="125">
        <v>38173.834999999999</v>
      </c>
      <c r="F29" s="125">
        <v>38157.055</v>
      </c>
      <c r="G29" s="125">
        <v>38125.478999999999</v>
      </c>
      <c r="H29" s="125">
        <v>38115.641000000003</v>
      </c>
      <c r="I29" s="125">
        <v>38135.875999999997</v>
      </c>
      <c r="J29" s="125">
        <v>38022.868999999999</v>
      </c>
      <c r="K29" s="125">
        <v>38062.718000000001</v>
      </c>
      <c r="L29" s="125">
        <v>38063.792000000001</v>
      </c>
      <c r="M29" s="125">
        <v>38062.535000000003</v>
      </c>
      <c r="N29" s="125">
        <v>38017.856</v>
      </c>
    </row>
    <row r="30" spans="3:14" ht="12.75" x14ac:dyDescent="0.2">
      <c r="C30" s="122" t="s">
        <v>25</v>
      </c>
      <c r="D30" s="125">
        <v>10473.049999999999</v>
      </c>
      <c r="E30" s="125">
        <v>10494.672</v>
      </c>
      <c r="F30" s="125">
        <v>10511.987999999999</v>
      </c>
      <c r="G30" s="125">
        <v>10532.588</v>
      </c>
      <c r="H30" s="125">
        <v>10553.339</v>
      </c>
      <c r="I30" s="125">
        <v>10563.013999999999</v>
      </c>
      <c r="J30" s="125">
        <v>10573.478999999999</v>
      </c>
      <c r="K30" s="125">
        <v>10572.721</v>
      </c>
      <c r="L30" s="125">
        <v>10542.397999999999</v>
      </c>
      <c r="M30" s="125">
        <v>10487.289000000001</v>
      </c>
      <c r="N30" s="125">
        <v>10427.300999999999</v>
      </c>
    </row>
    <row r="31" spans="3:14" ht="12.75" x14ac:dyDescent="0.2">
      <c r="C31" s="122" t="s">
        <v>26</v>
      </c>
      <c r="D31" s="125">
        <v>21521.142</v>
      </c>
      <c r="E31" s="125">
        <v>21382.353999999999</v>
      </c>
      <c r="F31" s="125">
        <v>21257.016</v>
      </c>
      <c r="G31" s="125">
        <v>21130.503000000001</v>
      </c>
      <c r="H31" s="125">
        <v>20635.46</v>
      </c>
      <c r="I31" s="125">
        <v>20440.29</v>
      </c>
      <c r="J31" s="125">
        <v>20294.683000000001</v>
      </c>
      <c r="K31" s="125">
        <v>20199.059000000001</v>
      </c>
      <c r="L31" s="125">
        <v>20095.995999999999</v>
      </c>
      <c r="M31" s="125">
        <v>20020.074000000001</v>
      </c>
      <c r="N31" s="125">
        <v>19947.311000000002</v>
      </c>
    </row>
    <row r="32" spans="3:14" ht="12.75" x14ac:dyDescent="0.2">
      <c r="C32" s="122" t="s">
        <v>27</v>
      </c>
      <c r="D32" s="125">
        <v>8975.67</v>
      </c>
      <c r="E32" s="125">
        <v>9011.3919999999998</v>
      </c>
      <c r="F32" s="125">
        <v>9047.7520000000004</v>
      </c>
      <c r="G32" s="125">
        <v>9113.2569999999996</v>
      </c>
      <c r="H32" s="125">
        <v>9182.9269999999997</v>
      </c>
      <c r="I32" s="125">
        <v>9256.3469999999998</v>
      </c>
      <c r="J32" s="125">
        <v>9340.6820000000007</v>
      </c>
      <c r="K32" s="125">
        <v>9415.57</v>
      </c>
      <c r="L32" s="125">
        <v>9482.8549999999996</v>
      </c>
      <c r="M32" s="125">
        <v>9555.893</v>
      </c>
      <c r="N32" s="125">
        <v>9644.8639999999996</v>
      </c>
    </row>
    <row r="33" spans="3:28" ht="12.75" x14ac:dyDescent="0.2">
      <c r="C33" s="122" t="s">
        <v>28</v>
      </c>
      <c r="D33" s="125">
        <v>1996.433</v>
      </c>
      <c r="E33" s="125">
        <v>1997.59</v>
      </c>
      <c r="F33" s="125">
        <v>2003.3579999999999</v>
      </c>
      <c r="G33" s="125">
        <v>2010.377</v>
      </c>
      <c r="H33" s="125">
        <v>2010.269</v>
      </c>
      <c r="I33" s="125">
        <v>2032.3620000000001</v>
      </c>
      <c r="J33" s="125">
        <v>2046.9760000000001</v>
      </c>
      <c r="K33" s="125">
        <v>2050.1889999999999</v>
      </c>
      <c r="L33" s="125">
        <v>2055.4960000000001</v>
      </c>
      <c r="M33" s="125">
        <v>2058.8209999999999</v>
      </c>
      <c r="N33" s="125">
        <v>2061.085</v>
      </c>
    </row>
    <row r="34" spans="3:28" ht="12.75" x14ac:dyDescent="0.2">
      <c r="C34" s="122" t="s">
        <v>183</v>
      </c>
      <c r="D34" s="125">
        <v>5371.875</v>
      </c>
      <c r="E34" s="125">
        <v>5372.6850000000004</v>
      </c>
      <c r="F34" s="125">
        <v>5372.9279999999999</v>
      </c>
      <c r="G34" s="125">
        <v>5373.18</v>
      </c>
      <c r="H34" s="125">
        <v>5376.0640000000003</v>
      </c>
      <c r="I34" s="125">
        <v>5382.4009999999998</v>
      </c>
      <c r="J34" s="125">
        <v>5390.41</v>
      </c>
      <c r="K34" s="125">
        <v>5392.4459999999999</v>
      </c>
      <c r="L34" s="125">
        <v>5404.3220000000001</v>
      </c>
      <c r="M34" s="125">
        <v>5410.8360000000002</v>
      </c>
      <c r="N34" s="125">
        <v>5415.9489999999996</v>
      </c>
    </row>
    <row r="35" spans="3:28" ht="12.75" x14ac:dyDescent="0.2">
      <c r="C35" s="122" t="s">
        <v>30</v>
      </c>
      <c r="D35" s="125">
        <v>70692.009000000005</v>
      </c>
      <c r="E35" s="125">
        <v>71610.009000000005</v>
      </c>
      <c r="F35" s="125">
        <v>72519.974000000002</v>
      </c>
      <c r="G35" s="125">
        <v>69689.255999999994</v>
      </c>
      <c r="H35" s="125">
        <v>70586.255999999994</v>
      </c>
      <c r="I35" s="125">
        <v>71517.100000000006</v>
      </c>
      <c r="J35" s="125">
        <v>72561.312000000005</v>
      </c>
      <c r="K35" s="125">
        <v>73722.987999999998</v>
      </c>
      <c r="L35" s="125">
        <v>74724.269</v>
      </c>
      <c r="M35" s="125">
        <v>75627.384000000005</v>
      </c>
      <c r="N35" s="125">
        <v>76667.864000000001</v>
      </c>
    </row>
    <row r="36" spans="3:28" ht="12.75" x14ac:dyDescent="0.2">
      <c r="C36" s="122" t="s">
        <v>180</v>
      </c>
      <c r="D36" s="125">
        <v>59793.758999999998</v>
      </c>
      <c r="E36" s="125">
        <v>60182.05</v>
      </c>
      <c r="F36" s="125">
        <v>60620.360999999997</v>
      </c>
      <c r="G36" s="125">
        <v>61073.279000000002</v>
      </c>
      <c r="H36" s="125">
        <v>61571.646999999997</v>
      </c>
      <c r="I36" s="125">
        <v>62042.343000000001</v>
      </c>
      <c r="J36" s="125">
        <v>62510.197</v>
      </c>
      <c r="K36" s="125">
        <v>63022.531999999999</v>
      </c>
      <c r="L36" s="125">
        <v>63495.303</v>
      </c>
      <c r="M36" s="125">
        <v>63905.296999999999</v>
      </c>
      <c r="N36" s="125">
        <v>64308.260999999999</v>
      </c>
    </row>
    <row r="37" spans="3:28" ht="12.75" x14ac:dyDescent="0.2">
      <c r="C37" s="122" t="s">
        <v>314</v>
      </c>
      <c r="D37" s="125">
        <f t="shared" ref="D37:N37" si="0">SUM(D5:D36)</f>
        <v>572268.84900000016</v>
      </c>
      <c r="E37" s="125">
        <f t="shared" si="0"/>
        <v>575306.55400000012</v>
      </c>
      <c r="F37" s="125">
        <f t="shared" si="0"/>
        <v>578208.27600000007</v>
      </c>
      <c r="G37" s="125">
        <f t="shared" si="0"/>
        <v>577380.53300000005</v>
      </c>
      <c r="H37" s="125">
        <f t="shared" si="0"/>
        <v>580473.45099999988</v>
      </c>
      <c r="I37" s="125">
        <f t="shared" si="0"/>
        <v>583375.45299999986</v>
      </c>
      <c r="J37" s="125">
        <f t="shared" si="0"/>
        <v>585651.71000000008</v>
      </c>
      <c r="K37" s="125">
        <f t="shared" si="0"/>
        <v>588309.81400000001</v>
      </c>
      <c r="L37" s="125">
        <f t="shared" si="0"/>
        <v>590589.55799999984</v>
      </c>
      <c r="M37" s="125">
        <f t="shared" si="0"/>
        <v>592716.33600000013</v>
      </c>
      <c r="N37" s="125">
        <f t="shared" si="0"/>
        <v>594159.30199999991</v>
      </c>
    </row>
    <row r="38" spans="3:28" ht="12.75" x14ac:dyDescent="0.2">
      <c r="C38" s="122"/>
      <c r="D38" s="122"/>
      <c r="E38" s="122"/>
      <c r="F38" s="122"/>
      <c r="G38" s="122"/>
      <c r="H38" s="122"/>
      <c r="I38" s="122"/>
      <c r="J38" s="125"/>
      <c r="K38" s="125"/>
      <c r="L38" s="125"/>
      <c r="M38" s="123"/>
      <c r="N38" s="123"/>
    </row>
    <row r="39" spans="3:28" ht="12.75" x14ac:dyDescent="0.2">
      <c r="C39" s="126" t="s">
        <v>315</v>
      </c>
      <c r="D39" s="127"/>
      <c r="E39" s="127"/>
      <c r="F39" s="127"/>
      <c r="G39" s="127"/>
      <c r="H39" s="127"/>
      <c r="I39" s="127"/>
    </row>
    <row r="40" spans="3:28" ht="12.75" x14ac:dyDescent="0.2">
      <c r="C40" s="123" t="s">
        <v>313</v>
      </c>
      <c r="D40" s="124" t="s">
        <v>209</v>
      </c>
      <c r="E40" s="124" t="s">
        <v>210</v>
      </c>
      <c r="F40" s="124" t="s">
        <v>211</v>
      </c>
      <c r="G40" s="124" t="s">
        <v>212</v>
      </c>
      <c r="H40" s="124" t="s">
        <v>213</v>
      </c>
      <c r="I40" s="124" t="s">
        <v>214</v>
      </c>
      <c r="J40" s="124" t="s">
        <v>215</v>
      </c>
      <c r="K40" s="124" t="s">
        <v>216</v>
      </c>
      <c r="L40" s="124" t="s">
        <v>217</v>
      </c>
      <c r="M40" s="124" t="s">
        <v>218</v>
      </c>
      <c r="N40" s="124" t="s">
        <v>219</v>
      </c>
    </row>
    <row r="41" spans="3:28" ht="15" x14ac:dyDescent="0.3">
      <c r="C41" s="127" t="s">
        <v>0</v>
      </c>
      <c r="D41" s="129">
        <v>234707.8</v>
      </c>
      <c r="E41" s="129">
        <v>253009.3</v>
      </c>
      <c r="F41" s="129">
        <v>266478</v>
      </c>
      <c r="G41" s="129">
        <v>282346.90000000002</v>
      </c>
      <c r="H41" s="129">
        <v>291930.40000000002</v>
      </c>
      <c r="I41" s="129">
        <v>286188.40000000002</v>
      </c>
      <c r="J41" s="129">
        <v>294207.90000000002</v>
      </c>
      <c r="K41" s="129">
        <v>308675</v>
      </c>
      <c r="L41" s="129">
        <v>317213.09999999998</v>
      </c>
      <c r="M41" s="129">
        <v>322594.59999999998</v>
      </c>
      <c r="N41" s="129">
        <v>328885.59999999998</v>
      </c>
      <c r="X41" s="128" t="s">
        <v>316</v>
      </c>
      <c r="Y41" s="123"/>
      <c r="Z41" s="125"/>
      <c r="AA41" s="123"/>
      <c r="AB41" s="123"/>
    </row>
    <row r="42" spans="3:28" ht="12.75" x14ac:dyDescent="0.2">
      <c r="C42" s="127" t="s">
        <v>1</v>
      </c>
      <c r="D42" s="129">
        <v>291287</v>
      </c>
      <c r="E42" s="129">
        <v>311150</v>
      </c>
      <c r="F42" s="129">
        <v>327368</v>
      </c>
      <c r="G42" s="129">
        <v>345069</v>
      </c>
      <c r="H42" s="129">
        <v>355066</v>
      </c>
      <c r="I42" s="129">
        <v>349703</v>
      </c>
      <c r="J42" s="129">
        <v>365747</v>
      </c>
      <c r="K42" s="129">
        <v>379915</v>
      </c>
      <c r="L42" s="129">
        <v>388171</v>
      </c>
      <c r="M42" s="129">
        <v>395242</v>
      </c>
      <c r="N42" s="129">
        <v>402027</v>
      </c>
    </row>
    <row r="43" spans="3:28" ht="12.75" x14ac:dyDescent="0.2">
      <c r="C43" s="127" t="s">
        <v>2</v>
      </c>
      <c r="D43" s="129">
        <v>20387.900000000001</v>
      </c>
      <c r="E43" s="129">
        <v>23582.2</v>
      </c>
      <c r="F43" s="129">
        <v>26827.8</v>
      </c>
      <c r="G43" s="129">
        <v>31883.8</v>
      </c>
      <c r="H43" s="129">
        <v>36450.199999999997</v>
      </c>
      <c r="I43" s="129">
        <v>36078.400000000001</v>
      </c>
      <c r="J43" s="129">
        <v>36764.300000000003</v>
      </c>
      <c r="K43" s="129">
        <v>40103.1</v>
      </c>
      <c r="L43" s="129">
        <v>40926.699999999997</v>
      </c>
      <c r="M43" s="129">
        <v>41047.9</v>
      </c>
      <c r="N43" s="129">
        <v>42010.5</v>
      </c>
    </row>
    <row r="44" spans="3:28" ht="12.75" x14ac:dyDescent="0.2">
      <c r="C44" s="127" t="s">
        <v>3</v>
      </c>
      <c r="D44" s="129">
        <v>301430.09999999998</v>
      </c>
      <c r="E44" s="129">
        <v>327755.2</v>
      </c>
      <c r="F44" s="129">
        <v>342123.1</v>
      </c>
      <c r="G44" s="129">
        <v>348864.9</v>
      </c>
      <c r="H44" s="129">
        <v>376326.40000000002</v>
      </c>
      <c r="I44" s="129">
        <v>388781.9</v>
      </c>
      <c r="J44" s="129">
        <v>439140.5</v>
      </c>
      <c r="K44" s="129">
        <v>501642.7</v>
      </c>
      <c r="L44" s="129">
        <v>518204.8</v>
      </c>
      <c r="M44" s="129">
        <v>516068.1</v>
      </c>
      <c r="N44" s="129">
        <v>777905.96301710187</v>
      </c>
    </row>
    <row r="45" spans="3:28" ht="12.75" x14ac:dyDescent="0.2">
      <c r="C45" s="127" t="s">
        <v>4</v>
      </c>
      <c r="D45" s="129">
        <v>12596</v>
      </c>
      <c r="E45" s="129">
        <v>14906.3</v>
      </c>
      <c r="F45" s="129">
        <v>16097.9</v>
      </c>
      <c r="G45" s="129">
        <v>17406.5</v>
      </c>
      <c r="H45" s="129">
        <v>18768.8</v>
      </c>
      <c r="I45" s="129">
        <v>18423.099999999999</v>
      </c>
      <c r="J45" s="129">
        <v>19062.900000000001</v>
      </c>
      <c r="K45" s="129">
        <v>19486.7</v>
      </c>
      <c r="L45" s="129">
        <v>19411.099999999999</v>
      </c>
      <c r="M45" s="129">
        <v>18118.900000000001</v>
      </c>
      <c r="N45" s="129">
        <v>17506.3</v>
      </c>
    </row>
    <row r="46" spans="3:28" ht="12.75" x14ac:dyDescent="0.2">
      <c r="C46" s="127" t="s">
        <v>182</v>
      </c>
      <c r="D46" s="129">
        <v>91849.5</v>
      </c>
      <c r="E46" s="129">
        <v>109394</v>
      </c>
      <c r="F46" s="129">
        <v>123743.2</v>
      </c>
      <c r="G46" s="129">
        <v>138004</v>
      </c>
      <c r="H46" s="129">
        <v>160961.5</v>
      </c>
      <c r="I46" s="129">
        <v>148357.4</v>
      </c>
      <c r="J46" s="129">
        <v>156369.70000000001</v>
      </c>
      <c r="K46" s="129">
        <v>163579.1</v>
      </c>
      <c r="L46" s="129">
        <v>160947.79999999999</v>
      </c>
      <c r="M46" s="129">
        <v>157284.79999999999</v>
      </c>
      <c r="N46" s="129">
        <v>154929.60000000001</v>
      </c>
    </row>
    <row r="47" spans="3:28" ht="12.75" x14ac:dyDescent="0.2">
      <c r="C47" s="127" t="s">
        <v>6</v>
      </c>
      <c r="D47" s="129">
        <v>2195700</v>
      </c>
      <c r="E47" s="129">
        <v>2297820</v>
      </c>
      <c r="F47" s="129">
        <v>2390200</v>
      </c>
      <c r="G47" s="129">
        <v>2510110</v>
      </c>
      <c r="H47" s="129">
        <v>2558020</v>
      </c>
      <c r="I47" s="129">
        <v>2456660</v>
      </c>
      <c r="J47" s="129">
        <v>2576220</v>
      </c>
      <c r="K47" s="129">
        <v>2699100</v>
      </c>
      <c r="L47" s="129">
        <v>2749900</v>
      </c>
      <c r="M47" s="129">
        <v>2809480</v>
      </c>
      <c r="N47" s="129">
        <v>2903790</v>
      </c>
    </row>
    <row r="48" spans="3:28" ht="12.75" x14ac:dyDescent="0.2">
      <c r="C48" s="127" t="s">
        <v>7</v>
      </c>
      <c r="D48" s="129">
        <v>197069.9</v>
      </c>
      <c r="E48" s="129">
        <v>212906.5</v>
      </c>
      <c r="F48" s="129">
        <v>225592</v>
      </c>
      <c r="G48" s="129">
        <v>233439.5</v>
      </c>
      <c r="H48" s="129">
        <v>241087.3</v>
      </c>
      <c r="I48" s="129">
        <v>230213.3</v>
      </c>
      <c r="J48" s="129">
        <v>241516.9</v>
      </c>
      <c r="K48" s="129">
        <v>246074.7</v>
      </c>
      <c r="L48" s="129">
        <v>250786.4</v>
      </c>
      <c r="M48" s="129">
        <v>252938.9</v>
      </c>
      <c r="N48" s="129">
        <v>257443.8</v>
      </c>
    </row>
    <row r="49" spans="3:14" ht="12.75" x14ac:dyDescent="0.2">
      <c r="C49" s="127" t="s">
        <v>8</v>
      </c>
      <c r="D49" s="129">
        <v>9692.2000000000007</v>
      </c>
      <c r="E49" s="129">
        <v>11260.2</v>
      </c>
      <c r="F49" s="129">
        <v>13518</v>
      </c>
      <c r="G49" s="129">
        <v>16241.1</v>
      </c>
      <c r="H49" s="129">
        <v>16511</v>
      </c>
      <c r="I49" s="129">
        <v>14138.2</v>
      </c>
      <c r="J49" s="129">
        <v>14709.1</v>
      </c>
      <c r="K49" s="129">
        <v>16403.8</v>
      </c>
      <c r="L49" s="129">
        <v>17636.7</v>
      </c>
      <c r="M49" s="129">
        <v>18738.8</v>
      </c>
      <c r="N49" s="129">
        <v>19525.3</v>
      </c>
    </row>
    <row r="50" spans="3:14" ht="12.75" x14ac:dyDescent="0.2">
      <c r="C50" s="127" t="s">
        <v>9</v>
      </c>
      <c r="D50" s="129">
        <v>841294</v>
      </c>
      <c r="E50" s="129">
        <v>930566</v>
      </c>
      <c r="F50" s="129">
        <v>1007974</v>
      </c>
      <c r="G50" s="129">
        <v>1080807</v>
      </c>
      <c r="H50" s="129">
        <v>1116207</v>
      </c>
      <c r="I50" s="129">
        <v>1079034</v>
      </c>
      <c r="J50" s="129">
        <v>1080913</v>
      </c>
      <c r="K50" s="129">
        <v>1075147</v>
      </c>
      <c r="L50" s="129">
        <v>1055158</v>
      </c>
      <c r="M50" s="129">
        <v>1049181</v>
      </c>
      <c r="N50" s="129">
        <v>1058469</v>
      </c>
    </row>
    <row r="51" spans="3:14" ht="12.75" x14ac:dyDescent="0.2">
      <c r="C51" s="127" t="s">
        <v>10</v>
      </c>
      <c r="D51" s="129">
        <v>152266</v>
      </c>
      <c r="E51" s="129">
        <v>164387</v>
      </c>
      <c r="F51" s="129">
        <v>172614</v>
      </c>
      <c r="G51" s="129">
        <v>186584</v>
      </c>
      <c r="H51" s="129">
        <v>193711</v>
      </c>
      <c r="I51" s="129">
        <v>181029</v>
      </c>
      <c r="J51" s="129">
        <v>187100</v>
      </c>
      <c r="K51" s="129">
        <v>196869</v>
      </c>
      <c r="L51" s="129">
        <v>199793</v>
      </c>
      <c r="M51" s="129">
        <v>201995</v>
      </c>
      <c r="N51" s="129">
        <v>204015</v>
      </c>
    </row>
    <row r="52" spans="3:14" ht="12.75" x14ac:dyDescent="0.2">
      <c r="C52" s="127" t="s">
        <v>11</v>
      </c>
      <c r="D52" s="129">
        <v>1655571.8</v>
      </c>
      <c r="E52" s="129">
        <v>1771978</v>
      </c>
      <c r="F52" s="129">
        <v>1853267</v>
      </c>
      <c r="G52" s="129">
        <v>1945670</v>
      </c>
      <c r="H52" s="129">
        <v>1995850</v>
      </c>
      <c r="I52" s="129">
        <v>1939017</v>
      </c>
      <c r="J52" s="129">
        <v>1998481</v>
      </c>
      <c r="K52" s="129">
        <v>2059284</v>
      </c>
      <c r="L52" s="129">
        <v>2086929</v>
      </c>
      <c r="M52" s="129">
        <v>2116565</v>
      </c>
      <c r="N52" s="129">
        <v>2132449</v>
      </c>
    </row>
    <row r="53" spans="3:14" ht="12.75" x14ac:dyDescent="0.2">
      <c r="C53" s="127" t="s">
        <v>12</v>
      </c>
      <c r="D53" s="129">
        <v>185265.6</v>
      </c>
      <c r="E53" s="129">
        <v>199152.7</v>
      </c>
      <c r="F53" s="129">
        <v>217830.5</v>
      </c>
      <c r="G53" s="129">
        <v>232831.1</v>
      </c>
      <c r="H53" s="129">
        <v>242096.1</v>
      </c>
      <c r="I53" s="129">
        <v>237431</v>
      </c>
      <c r="J53" s="129">
        <v>226209.6</v>
      </c>
      <c r="K53" s="129">
        <v>207751.9</v>
      </c>
      <c r="L53" s="129">
        <v>194203.7</v>
      </c>
      <c r="M53" s="129">
        <v>182438.3</v>
      </c>
      <c r="N53" s="129">
        <v>179080.6</v>
      </c>
    </row>
    <row r="54" spans="3:14" ht="12.75" x14ac:dyDescent="0.2">
      <c r="C54" s="127" t="s">
        <v>13</v>
      </c>
      <c r="D54" s="129">
        <v>33004.9</v>
      </c>
      <c r="E54" s="129">
        <v>36508.400000000001</v>
      </c>
      <c r="F54" s="129">
        <v>40197.800000000003</v>
      </c>
      <c r="G54" s="129">
        <v>43925.8</v>
      </c>
      <c r="H54" s="129">
        <v>48129.8</v>
      </c>
      <c r="I54" s="129">
        <v>45090.7</v>
      </c>
      <c r="J54" s="129">
        <v>45004.3</v>
      </c>
      <c r="K54" s="129">
        <v>44708.6</v>
      </c>
      <c r="L54" s="129">
        <v>43933.7</v>
      </c>
      <c r="M54" s="129">
        <v>43561.5</v>
      </c>
      <c r="N54" s="129">
        <v>43084.800000000003</v>
      </c>
    </row>
    <row r="55" spans="3:14" ht="12.75" x14ac:dyDescent="0.2">
      <c r="C55" s="127" t="s">
        <v>14</v>
      </c>
      <c r="D55" s="129">
        <v>82114.8</v>
      </c>
      <c r="E55" s="129">
        <v>90027.4</v>
      </c>
      <c r="F55" s="129">
        <v>90950.7</v>
      </c>
      <c r="G55" s="129">
        <v>101240.9</v>
      </c>
      <c r="H55" s="129">
        <v>107150.1</v>
      </c>
      <c r="I55" s="129">
        <v>93371.7</v>
      </c>
      <c r="J55" s="129">
        <v>97814.8</v>
      </c>
      <c r="K55" s="129">
        <v>100350.9</v>
      </c>
      <c r="L55" s="129">
        <v>98699.4</v>
      </c>
      <c r="M55" s="129">
        <v>100536.5</v>
      </c>
      <c r="N55" s="129">
        <v>103216.5</v>
      </c>
    </row>
    <row r="56" spans="3:14" ht="12.75" x14ac:dyDescent="0.2">
      <c r="C56" s="127" t="s">
        <v>15</v>
      </c>
      <c r="D56" s="129">
        <v>150024.5</v>
      </c>
      <c r="E56" s="129">
        <v>169152.9</v>
      </c>
      <c r="F56" s="129">
        <v>183759.2</v>
      </c>
      <c r="G56" s="129">
        <v>196748.5</v>
      </c>
      <c r="H56" s="129">
        <v>186870.2</v>
      </c>
      <c r="I56" s="129">
        <v>168114</v>
      </c>
      <c r="J56" s="129">
        <v>164928.4</v>
      </c>
      <c r="K56" s="129">
        <v>171042.3</v>
      </c>
      <c r="L56" s="129">
        <v>172754.7</v>
      </c>
      <c r="M56" s="129">
        <v>174791.3</v>
      </c>
      <c r="N56" s="129">
        <v>185411.7</v>
      </c>
    </row>
    <row r="57" spans="3:14" ht="12.75" x14ac:dyDescent="0.2">
      <c r="C57" s="127" t="s">
        <v>16</v>
      </c>
      <c r="D57" s="129">
        <v>10674.1</v>
      </c>
      <c r="E57" s="129">
        <v>13524.2</v>
      </c>
      <c r="F57" s="129">
        <v>13675.4</v>
      </c>
      <c r="G57" s="129">
        <v>15676.9</v>
      </c>
      <c r="H57" s="129">
        <v>10761.6</v>
      </c>
      <c r="I57" s="129">
        <v>9182.2999999999993</v>
      </c>
      <c r="J57" s="129">
        <v>10013.299999999999</v>
      </c>
      <c r="K57" s="129">
        <v>10551.1</v>
      </c>
      <c r="L57" s="129">
        <v>11076</v>
      </c>
      <c r="M57" s="129">
        <v>11583.3</v>
      </c>
      <c r="N57" s="129">
        <v>12871.9</v>
      </c>
    </row>
    <row r="58" spans="3:14" ht="12.75" x14ac:dyDescent="0.2">
      <c r="C58" s="127" t="s">
        <v>17</v>
      </c>
      <c r="D58" s="129">
        <v>1397728.3</v>
      </c>
      <c r="E58" s="129">
        <v>1490409.4</v>
      </c>
      <c r="F58" s="129">
        <v>1549188</v>
      </c>
      <c r="G58" s="129">
        <v>1610304.9</v>
      </c>
      <c r="H58" s="129">
        <v>1632933.4</v>
      </c>
      <c r="I58" s="129">
        <v>1573655.1</v>
      </c>
      <c r="J58" s="129">
        <v>1605694.4</v>
      </c>
      <c r="K58" s="129">
        <v>1638857.3</v>
      </c>
      <c r="L58" s="129">
        <v>1615131.2</v>
      </c>
      <c r="M58" s="129">
        <v>1609462.2</v>
      </c>
      <c r="N58" s="129">
        <v>1616253.6</v>
      </c>
    </row>
    <row r="59" spans="3:14" ht="12.75" x14ac:dyDescent="0.2">
      <c r="C59" s="127" t="s">
        <v>18</v>
      </c>
      <c r="D59" s="129">
        <v>2782.4</v>
      </c>
      <c r="E59" s="129">
        <v>2942.9</v>
      </c>
      <c r="F59" s="129">
        <v>3188.7</v>
      </c>
      <c r="G59" s="129">
        <v>3362.4</v>
      </c>
      <c r="H59" s="129">
        <v>3467.1</v>
      </c>
      <c r="I59" s="129">
        <v>3246</v>
      </c>
      <c r="J59" s="129">
        <v>3840</v>
      </c>
      <c r="K59" s="129">
        <v>4182.1000000000004</v>
      </c>
      <c r="L59" s="129">
        <v>4267.8</v>
      </c>
      <c r="M59" s="129">
        <v>4267.8</v>
      </c>
      <c r="N59" s="129">
        <v>6169.2788050805057</v>
      </c>
    </row>
    <row r="60" spans="3:14" ht="12.75" x14ac:dyDescent="0.2">
      <c r="C60" s="127" t="s">
        <v>19</v>
      </c>
      <c r="D60" s="129">
        <v>27444.5</v>
      </c>
      <c r="E60" s="129">
        <v>29771.4</v>
      </c>
      <c r="F60" s="129">
        <v>33303.800000000003</v>
      </c>
      <c r="G60" s="129">
        <v>35953.199999999997</v>
      </c>
      <c r="H60" s="129">
        <v>37522.5</v>
      </c>
      <c r="I60" s="129">
        <v>36093.9</v>
      </c>
      <c r="J60" s="129">
        <v>39370.800000000003</v>
      </c>
      <c r="K60" s="129">
        <v>42410.400000000001</v>
      </c>
      <c r="L60" s="129">
        <v>43812</v>
      </c>
      <c r="M60" s="129">
        <v>45288.1</v>
      </c>
      <c r="N60" s="129">
        <v>49428.3</v>
      </c>
    </row>
    <row r="61" spans="3:14" ht="12.75" x14ac:dyDescent="0.2">
      <c r="C61" s="127" t="s">
        <v>20</v>
      </c>
      <c r="D61" s="129">
        <v>11154.6</v>
      </c>
      <c r="E61" s="129">
        <v>13733.3</v>
      </c>
      <c r="F61" s="129">
        <v>17239.8</v>
      </c>
      <c r="G61" s="129">
        <v>22623.599999999999</v>
      </c>
      <c r="H61" s="129">
        <v>24403.200000000001</v>
      </c>
      <c r="I61" s="129">
        <v>18816.099999999999</v>
      </c>
      <c r="J61" s="129">
        <v>18015.099999999999</v>
      </c>
      <c r="K61" s="129">
        <v>20197</v>
      </c>
      <c r="L61" s="129">
        <v>22217</v>
      </c>
      <c r="M61" s="129">
        <v>23265</v>
      </c>
      <c r="N61" s="129">
        <v>24059.7</v>
      </c>
    </row>
    <row r="62" spans="3:14" ht="12.75" x14ac:dyDescent="0.2">
      <c r="C62" s="127" t="s">
        <v>21</v>
      </c>
      <c r="D62" s="129">
        <v>4669.8999999999996</v>
      </c>
      <c r="E62" s="129">
        <v>5142.1000000000004</v>
      </c>
      <c r="F62" s="129">
        <v>5386.1</v>
      </c>
      <c r="G62" s="129">
        <v>5757.5</v>
      </c>
      <c r="H62" s="129">
        <v>6128.7</v>
      </c>
      <c r="I62" s="129">
        <v>6138.6</v>
      </c>
      <c r="J62" s="129">
        <v>6599.5</v>
      </c>
      <c r="K62" s="129">
        <v>6892.9</v>
      </c>
      <c r="L62" s="129">
        <v>7203.1</v>
      </c>
      <c r="M62" s="129">
        <v>7508.3</v>
      </c>
      <c r="N62" s="129">
        <v>7912.1</v>
      </c>
    </row>
    <row r="63" spans="3:14" ht="12.75" x14ac:dyDescent="0.2">
      <c r="C63" s="127" t="s">
        <v>22</v>
      </c>
      <c r="D63" s="129">
        <v>491184</v>
      </c>
      <c r="E63" s="129">
        <v>540656</v>
      </c>
      <c r="F63" s="129">
        <v>573444</v>
      </c>
      <c r="G63" s="129">
        <v>608729</v>
      </c>
      <c r="H63" s="129">
        <v>635794</v>
      </c>
      <c r="I63" s="129">
        <v>617650</v>
      </c>
      <c r="J63" s="129">
        <v>631512</v>
      </c>
      <c r="K63" s="129">
        <v>642929</v>
      </c>
      <c r="L63" s="129">
        <v>640644</v>
      </c>
      <c r="M63" s="129">
        <v>642851</v>
      </c>
      <c r="N63" s="129">
        <v>655375</v>
      </c>
    </row>
    <row r="64" spans="3:14" ht="12.75" x14ac:dyDescent="0.2">
      <c r="C64" s="127" t="s">
        <v>23</v>
      </c>
      <c r="D64" s="129">
        <v>209423.5</v>
      </c>
      <c r="E64" s="129">
        <v>248332.2</v>
      </c>
      <c r="F64" s="129">
        <v>275289.8</v>
      </c>
      <c r="G64" s="129">
        <v>293128</v>
      </c>
      <c r="H64" s="129">
        <v>316813.59999999998</v>
      </c>
      <c r="I64" s="129">
        <v>278386.09999999998</v>
      </c>
      <c r="J64" s="129">
        <v>323587.20000000001</v>
      </c>
      <c r="K64" s="129">
        <v>358248.4</v>
      </c>
      <c r="L64" s="129">
        <v>396678</v>
      </c>
      <c r="M64" s="129">
        <v>393098.4</v>
      </c>
      <c r="N64" s="129">
        <v>377224.3</v>
      </c>
    </row>
    <row r="65" spans="3:14" ht="12.75" x14ac:dyDescent="0.2">
      <c r="C65" s="127" t="s">
        <v>24</v>
      </c>
      <c r="D65" s="129">
        <v>204236.5</v>
      </c>
      <c r="E65" s="129">
        <v>244822</v>
      </c>
      <c r="F65" s="129">
        <v>273418</v>
      </c>
      <c r="G65" s="129">
        <v>313654.09999999998</v>
      </c>
      <c r="H65" s="129">
        <v>363691.8</v>
      </c>
      <c r="I65" s="129">
        <v>314689.40000000002</v>
      </c>
      <c r="J65" s="129">
        <v>359816</v>
      </c>
      <c r="K65" s="129">
        <v>377028.1</v>
      </c>
      <c r="L65" s="129">
        <v>386143.3</v>
      </c>
      <c r="M65" s="129">
        <v>396111.5</v>
      </c>
      <c r="N65" s="129">
        <v>413133.9</v>
      </c>
    </row>
    <row r="66" spans="3:14" ht="12.75" x14ac:dyDescent="0.2">
      <c r="C66" s="127" t="s">
        <v>25</v>
      </c>
      <c r="D66" s="129">
        <v>149312.5</v>
      </c>
      <c r="E66" s="129">
        <v>158652.6</v>
      </c>
      <c r="F66" s="129">
        <v>166248.70000000001</v>
      </c>
      <c r="G66" s="129">
        <v>175467.7</v>
      </c>
      <c r="H66" s="129">
        <v>178872.6</v>
      </c>
      <c r="I66" s="129">
        <v>175448.2</v>
      </c>
      <c r="J66" s="129">
        <v>179929.8</v>
      </c>
      <c r="K66" s="129">
        <v>176166.6</v>
      </c>
      <c r="L66" s="129">
        <v>168398</v>
      </c>
      <c r="M66" s="129">
        <v>169394.9</v>
      </c>
      <c r="N66" s="129">
        <v>173044.3</v>
      </c>
    </row>
    <row r="67" spans="3:14" ht="12.75" x14ac:dyDescent="0.2">
      <c r="C67" s="127" t="s">
        <v>26</v>
      </c>
      <c r="D67" s="129">
        <v>61063.9</v>
      </c>
      <c r="E67" s="129">
        <v>80225.600000000006</v>
      </c>
      <c r="F67" s="129">
        <v>98418.6</v>
      </c>
      <c r="G67" s="129">
        <v>125403.4</v>
      </c>
      <c r="H67" s="129">
        <v>142396.29999999999</v>
      </c>
      <c r="I67" s="129">
        <v>120409.2</v>
      </c>
      <c r="J67" s="129">
        <v>126746.4</v>
      </c>
      <c r="K67" s="129">
        <v>133305.9</v>
      </c>
      <c r="L67" s="129">
        <v>133806.1</v>
      </c>
      <c r="M67" s="129">
        <v>144282.20000000001</v>
      </c>
      <c r="N67" s="129">
        <v>150018.5</v>
      </c>
    </row>
    <row r="68" spans="3:14" ht="12.75" x14ac:dyDescent="0.2">
      <c r="C68" s="127" t="s">
        <v>27</v>
      </c>
      <c r="D68" s="129">
        <v>291634.09999999998</v>
      </c>
      <c r="E68" s="129">
        <v>313218</v>
      </c>
      <c r="F68" s="129">
        <v>334876.5</v>
      </c>
      <c r="G68" s="129">
        <v>356434.3</v>
      </c>
      <c r="H68" s="129">
        <v>352317.1</v>
      </c>
      <c r="I68" s="129">
        <v>309678.7</v>
      </c>
      <c r="J68" s="129">
        <v>369076.6</v>
      </c>
      <c r="K68" s="129">
        <v>404945.5</v>
      </c>
      <c r="L68" s="129">
        <v>423340.7</v>
      </c>
      <c r="M68" s="129">
        <v>436342.4</v>
      </c>
      <c r="N68" s="129">
        <v>430258.2</v>
      </c>
    </row>
    <row r="69" spans="3:14" ht="12.75" x14ac:dyDescent="0.2">
      <c r="C69" s="127" t="s">
        <v>28</v>
      </c>
      <c r="D69" s="129">
        <v>27227.5</v>
      </c>
      <c r="E69" s="129">
        <v>29235.4</v>
      </c>
      <c r="F69" s="129">
        <v>31561.200000000001</v>
      </c>
      <c r="G69" s="129">
        <v>35152.6</v>
      </c>
      <c r="H69" s="129">
        <v>37951.199999999997</v>
      </c>
      <c r="I69" s="129">
        <v>36166.199999999997</v>
      </c>
      <c r="J69" s="129">
        <v>36219.599999999999</v>
      </c>
      <c r="K69" s="129">
        <v>36868.400000000001</v>
      </c>
      <c r="L69" s="129">
        <v>36006</v>
      </c>
      <c r="M69" s="129">
        <v>36144</v>
      </c>
      <c r="N69" s="129">
        <v>37246.400000000001</v>
      </c>
    </row>
    <row r="70" spans="3:14" ht="12.75" x14ac:dyDescent="0.2">
      <c r="C70" s="127" t="s">
        <v>183</v>
      </c>
      <c r="D70" s="129">
        <v>33994.6</v>
      </c>
      <c r="E70" s="129">
        <v>39335.1</v>
      </c>
      <c r="F70" s="129">
        <v>45435.7</v>
      </c>
      <c r="G70" s="129">
        <v>56063.5</v>
      </c>
      <c r="H70" s="129">
        <v>65679</v>
      </c>
      <c r="I70" s="129">
        <v>63798.9</v>
      </c>
      <c r="J70" s="129">
        <v>67204</v>
      </c>
      <c r="K70" s="129">
        <v>70159.8</v>
      </c>
      <c r="L70" s="129">
        <v>72184.7</v>
      </c>
      <c r="M70" s="129">
        <v>73593.2</v>
      </c>
      <c r="N70" s="129">
        <v>75214.899999999994</v>
      </c>
    </row>
    <row r="71" spans="3:14" ht="12.75" x14ac:dyDescent="0.2">
      <c r="C71" s="127" t="s">
        <v>30</v>
      </c>
      <c r="D71" s="129">
        <v>314584.40000000002</v>
      </c>
      <c r="E71" s="129">
        <v>386936.8</v>
      </c>
      <c r="F71" s="129">
        <v>419232.1</v>
      </c>
      <c r="G71" s="129">
        <v>471972.2</v>
      </c>
      <c r="H71" s="129">
        <v>498601.7</v>
      </c>
      <c r="I71" s="129">
        <v>440367.3</v>
      </c>
      <c r="J71" s="129">
        <v>550362.80000000005</v>
      </c>
      <c r="K71" s="129">
        <v>555100.19999999995</v>
      </c>
      <c r="L71" s="129">
        <v>612404.80000000005</v>
      </c>
      <c r="M71" s="129">
        <v>617793.9</v>
      </c>
      <c r="N71" s="129">
        <v>617793.9</v>
      </c>
    </row>
    <row r="72" spans="3:14" ht="12.75" x14ac:dyDescent="0.2">
      <c r="C72" s="127" t="s">
        <v>31</v>
      </c>
      <c r="D72" s="129">
        <v>1787298.5</v>
      </c>
      <c r="E72" s="129">
        <v>1940128.7</v>
      </c>
      <c r="F72" s="129">
        <v>2059064.4</v>
      </c>
      <c r="G72" s="129">
        <v>2164064.6</v>
      </c>
      <c r="H72" s="129">
        <v>1907212.3</v>
      </c>
      <c r="I72" s="129">
        <v>1663573.3</v>
      </c>
      <c r="J72" s="129">
        <v>1816615</v>
      </c>
      <c r="K72" s="129">
        <v>1863940.9</v>
      </c>
      <c r="L72" s="129">
        <v>2041491.2</v>
      </c>
      <c r="M72" s="129">
        <v>2017193.8</v>
      </c>
      <c r="N72" s="129">
        <v>2222361.4</v>
      </c>
    </row>
    <row r="73" spans="3:14" ht="12.75" x14ac:dyDescent="0.2">
      <c r="C73" s="130" t="s">
        <v>314</v>
      </c>
      <c r="D73" s="130">
        <f>SUM(T_GDP[2004])</f>
        <v>11478675.300000001</v>
      </c>
      <c r="E73" s="130">
        <f>SUM(T_GDP[2005])</f>
        <v>12460621.800000001</v>
      </c>
      <c r="F73" s="130">
        <f>SUM(T_GDP[2006])</f>
        <v>13197512</v>
      </c>
      <c r="G73" s="130">
        <f>SUM(T_GDP[2007])</f>
        <v>14004920.899999999</v>
      </c>
      <c r="H73" s="130">
        <f>SUM(T_GDP[2008])</f>
        <v>14159681.899999997</v>
      </c>
      <c r="I73" s="130">
        <f>SUM(T_GDP[2009])</f>
        <v>13338930.399999999</v>
      </c>
      <c r="J73" s="130">
        <f>SUM(T_GDP[2010])</f>
        <v>14088791.9</v>
      </c>
      <c r="K73" s="130">
        <f>SUM(T_GDP[2011])</f>
        <v>14571917.4</v>
      </c>
      <c r="L73" s="130">
        <f>SUM(T_GDP[2012])</f>
        <v>14929473</v>
      </c>
      <c r="M73" s="130">
        <f>SUM(T_GDP[2013])</f>
        <v>15028762.600000001</v>
      </c>
      <c r="N73" s="130">
        <f>SUM(T_GDP[2014])</f>
        <v>15678116.341822185</v>
      </c>
    </row>
    <row r="74" spans="3:14" ht="12.75" x14ac:dyDescent="0.2">
      <c r="C74" s="131" t="s">
        <v>317</v>
      </c>
      <c r="D74" s="132">
        <v>18237.400000000001</v>
      </c>
      <c r="E74" s="132">
        <v>21002.400000000001</v>
      </c>
      <c r="F74" s="132">
        <v>24079.200000000001</v>
      </c>
      <c r="G74" s="132">
        <v>29040.7</v>
      </c>
      <c r="H74" s="132">
        <v>32696.3</v>
      </c>
      <c r="I74" s="132">
        <v>26934.799999999999</v>
      </c>
      <c r="J74" s="132">
        <v>28001.3</v>
      </c>
      <c r="K74" s="132">
        <v>31247.3</v>
      </c>
      <c r="L74" s="132">
        <v>33314</v>
      </c>
      <c r="M74" s="132">
        <v>34955.599999999999</v>
      </c>
      <c r="N74" s="132">
        <v>36308.9</v>
      </c>
    </row>
  </sheetData>
  <hyperlinks>
    <hyperlink ref="X41" r:id="rId1"/>
  </hyperlinks>
  <pageMargins left="0.7" right="0.7" top="0.75" bottom="0.75" header="0.3" footer="0.3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2060"/>
  </sheetPr>
  <dimension ref="A2:AF224"/>
  <sheetViews>
    <sheetView showGridLines="0" workbookViewId="0">
      <pane ySplit="7" topLeftCell="A8" activePane="bottomLeft" state="frozen"/>
      <selection activeCell="G318" sqref="G318"/>
      <selection pane="bottomLeft" activeCell="D24" sqref="D24"/>
    </sheetView>
  </sheetViews>
  <sheetFormatPr defaultRowHeight="15.75" x14ac:dyDescent="0.25"/>
  <cols>
    <col min="1" max="32" width="9.140625" style="142"/>
  </cols>
  <sheetData>
    <row r="2" spans="1:32" x14ac:dyDescent="0.25">
      <c r="B2" s="145" t="s">
        <v>408</v>
      </c>
    </row>
    <row r="3" spans="1:32" x14ac:dyDescent="0.25">
      <c r="B3" s="147" t="s">
        <v>413</v>
      </c>
    </row>
    <row r="4" spans="1:32" x14ac:dyDescent="0.25">
      <c r="B4" s="147" t="s">
        <v>409</v>
      </c>
    </row>
    <row r="5" spans="1:32" x14ac:dyDescent="0.25">
      <c r="B5" s="147" t="s">
        <v>407</v>
      </c>
    </row>
    <row r="6" spans="1:32" x14ac:dyDescent="0.25">
      <c r="B6" s="143"/>
    </row>
    <row r="7" spans="1:32" x14ac:dyDescent="0.25">
      <c r="B7" s="143"/>
    </row>
    <row r="8" spans="1:32" x14ac:dyDescent="0.25">
      <c r="A8" s="144"/>
      <c r="B8" s="145" t="s">
        <v>318</v>
      </c>
    </row>
    <row r="9" spans="1:32" s="134" customFormat="1" x14ac:dyDescent="0.25">
      <c r="A9" s="142"/>
      <c r="B9" s="143" t="s">
        <v>290</v>
      </c>
      <c r="C9" s="143"/>
      <c r="D9" s="143" t="s">
        <v>291</v>
      </c>
      <c r="E9" s="143"/>
      <c r="F9" s="14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2"/>
      <c r="W9" s="142"/>
      <c r="X9" s="142"/>
      <c r="Y9" s="142"/>
      <c r="Z9" s="142"/>
      <c r="AA9" s="142"/>
      <c r="AB9" s="142"/>
      <c r="AC9" s="148"/>
      <c r="AD9" s="148"/>
      <c r="AE9" s="148"/>
      <c r="AF9" s="148"/>
    </row>
    <row r="10" spans="1:32" x14ac:dyDescent="0.25">
      <c r="B10" s="143"/>
      <c r="C10" s="143"/>
      <c r="D10" s="147" t="s">
        <v>378</v>
      </c>
      <c r="E10" s="147"/>
    </row>
    <row r="11" spans="1:32" x14ac:dyDescent="0.25">
      <c r="B11" s="143"/>
      <c r="C11" s="143"/>
      <c r="D11" s="147" t="s">
        <v>379</v>
      </c>
      <c r="E11" s="147"/>
    </row>
    <row r="13" spans="1:32" s="134" customFormat="1" x14ac:dyDescent="0.25">
      <c r="A13" s="148"/>
      <c r="B13" s="143" t="s">
        <v>292</v>
      </c>
      <c r="C13" s="143"/>
      <c r="D13" s="143" t="s">
        <v>293</v>
      </c>
      <c r="E13" s="143"/>
      <c r="F13" s="143"/>
      <c r="G13" s="144"/>
      <c r="H13" s="146"/>
      <c r="I13" s="146"/>
      <c r="J13" s="146"/>
      <c r="K13" s="146"/>
      <c r="L13" s="146"/>
      <c r="M13" s="146"/>
      <c r="N13" s="146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</row>
    <row r="14" spans="1:32" x14ac:dyDescent="0.25">
      <c r="D14" s="147" t="s">
        <v>363</v>
      </c>
    </row>
    <row r="16" spans="1:32" x14ac:dyDescent="0.25">
      <c r="B16" s="145" t="s">
        <v>261</v>
      </c>
    </row>
    <row r="17" spans="1:32" x14ac:dyDescent="0.25">
      <c r="B17" s="143" t="s">
        <v>290</v>
      </c>
      <c r="D17" s="143" t="s">
        <v>362</v>
      </c>
    </row>
    <row r="18" spans="1:32" x14ac:dyDescent="0.25">
      <c r="B18" s="143"/>
      <c r="D18" s="147" t="s">
        <v>380</v>
      </c>
    </row>
    <row r="19" spans="1:32" x14ac:dyDescent="0.25">
      <c r="B19" s="145"/>
      <c r="D19" s="147" t="s">
        <v>412</v>
      </c>
    </row>
    <row r="20" spans="1:32" x14ac:dyDescent="0.25">
      <c r="B20" s="145"/>
      <c r="D20" s="147"/>
    </row>
    <row r="21" spans="1:32" x14ac:dyDescent="0.25">
      <c r="B21" s="143" t="s">
        <v>287</v>
      </c>
      <c r="C21" s="148"/>
      <c r="D21" s="143" t="s">
        <v>288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spans="1:32" x14ac:dyDescent="0.25">
      <c r="D22" s="147" t="s">
        <v>381</v>
      </c>
    </row>
    <row r="23" spans="1:32" x14ac:dyDescent="0.25">
      <c r="D23" s="147" t="s">
        <v>377</v>
      </c>
    </row>
    <row r="24" spans="1:32" x14ac:dyDescent="0.25">
      <c r="D24" s="147" t="s">
        <v>390</v>
      </c>
    </row>
    <row r="25" spans="1:32" x14ac:dyDescent="0.25">
      <c r="D25" s="147"/>
    </row>
    <row r="26" spans="1:32" s="134" customFormat="1" x14ac:dyDescent="0.25">
      <c r="A26" s="148"/>
      <c r="B26" s="143" t="s">
        <v>297</v>
      </c>
      <c r="C26" s="148"/>
      <c r="D26" s="143" t="s">
        <v>364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2" x14ac:dyDescent="0.25">
      <c r="B27" s="144"/>
      <c r="D27" s="147" t="s">
        <v>382</v>
      </c>
    </row>
    <row r="28" spans="1:32" x14ac:dyDescent="0.25">
      <c r="D28" s="147" t="s">
        <v>390</v>
      </c>
    </row>
    <row r="29" spans="1:32" x14ac:dyDescent="0.25">
      <c r="D29" s="147"/>
    </row>
    <row r="30" spans="1:32" s="134" customFormat="1" x14ac:dyDescent="0.25">
      <c r="A30" s="148"/>
      <c r="B30" s="143" t="s">
        <v>296</v>
      </c>
      <c r="C30" s="148"/>
      <c r="D30" s="143" t="s">
        <v>365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</row>
    <row r="31" spans="1:32" x14ac:dyDescent="0.25">
      <c r="D31" s="147" t="s">
        <v>382</v>
      </c>
    </row>
    <row r="32" spans="1:32" x14ac:dyDescent="0.25">
      <c r="D32" s="147" t="s">
        <v>383</v>
      </c>
    </row>
    <row r="33" spans="1:32" x14ac:dyDescent="0.25">
      <c r="D33" s="147" t="s">
        <v>390</v>
      </c>
    </row>
    <row r="34" spans="1:32" x14ac:dyDescent="0.25">
      <c r="D34" s="147"/>
    </row>
    <row r="35" spans="1:32" s="134" customFormat="1" x14ac:dyDescent="0.25">
      <c r="A35" s="148"/>
      <c r="B35" s="143" t="s">
        <v>295</v>
      </c>
      <c r="C35" s="148"/>
      <c r="D35" s="143" t="s">
        <v>298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</row>
    <row r="36" spans="1:32" x14ac:dyDescent="0.25">
      <c r="D36" s="147" t="s">
        <v>382</v>
      </c>
    </row>
    <row r="37" spans="1:32" x14ac:dyDescent="0.25">
      <c r="D37" s="147" t="s">
        <v>383</v>
      </c>
    </row>
    <row r="38" spans="1:32" x14ac:dyDescent="0.25">
      <c r="D38" s="147" t="s">
        <v>390</v>
      </c>
    </row>
    <row r="39" spans="1:32" x14ac:dyDescent="0.25">
      <c r="D39" s="147"/>
    </row>
    <row r="40" spans="1:32" x14ac:dyDescent="0.25">
      <c r="B40" s="143" t="s">
        <v>301</v>
      </c>
      <c r="D40" s="143" t="s">
        <v>361</v>
      </c>
    </row>
    <row r="41" spans="1:32" x14ac:dyDescent="0.25">
      <c r="D41" s="147" t="s">
        <v>382</v>
      </c>
    </row>
    <row r="42" spans="1:32" x14ac:dyDescent="0.25">
      <c r="D42" s="147" t="s">
        <v>390</v>
      </c>
    </row>
    <row r="43" spans="1:32" x14ac:dyDescent="0.25">
      <c r="D43" s="147"/>
    </row>
    <row r="44" spans="1:32" x14ac:dyDescent="0.25">
      <c r="B44" s="143" t="s">
        <v>358</v>
      </c>
      <c r="D44" s="143" t="s">
        <v>359</v>
      </c>
    </row>
    <row r="45" spans="1:32" x14ac:dyDescent="0.25">
      <c r="D45" s="147" t="s">
        <v>367</v>
      </c>
    </row>
    <row r="46" spans="1:32" x14ac:dyDescent="0.25">
      <c r="D46" s="147" t="s">
        <v>390</v>
      </c>
    </row>
    <row r="47" spans="1:32" x14ac:dyDescent="0.25">
      <c r="D47" s="147"/>
    </row>
    <row r="48" spans="1:32" x14ac:dyDescent="0.25">
      <c r="B48" s="145" t="s">
        <v>319</v>
      </c>
    </row>
    <row r="49" spans="1:32" s="134" customFormat="1" x14ac:dyDescent="0.25">
      <c r="A49" s="148"/>
      <c r="B49" s="143" t="s">
        <v>283</v>
      </c>
      <c r="C49" s="148"/>
      <c r="D49" s="143" t="s">
        <v>397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</row>
    <row r="50" spans="1:32" s="134" customFormat="1" x14ac:dyDescent="0.25">
      <c r="A50" s="148"/>
      <c r="B50" s="143"/>
      <c r="C50" s="148"/>
      <c r="D50" s="147" t="s">
        <v>384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</row>
    <row r="51" spans="1:32" x14ac:dyDescent="0.25">
      <c r="D51" s="147" t="s">
        <v>322</v>
      </c>
    </row>
    <row r="52" spans="1:32" x14ac:dyDescent="0.25">
      <c r="D52" s="147" t="s">
        <v>385</v>
      </c>
    </row>
    <row r="53" spans="1:32" x14ac:dyDescent="0.25">
      <c r="D53" s="147" t="s">
        <v>330</v>
      </c>
    </row>
    <row r="54" spans="1:32" x14ac:dyDescent="0.25">
      <c r="D54" s="147" t="s">
        <v>325</v>
      </c>
    </row>
    <row r="55" spans="1:32" x14ac:dyDescent="0.25">
      <c r="D55" s="147" t="s">
        <v>410</v>
      </c>
    </row>
    <row r="56" spans="1:32" x14ac:dyDescent="0.25">
      <c r="D56" s="147" t="s">
        <v>386</v>
      </c>
    </row>
    <row r="57" spans="1:32" x14ac:dyDescent="0.25">
      <c r="D57" s="147"/>
    </row>
    <row r="58" spans="1:32" x14ac:dyDescent="0.25">
      <c r="B58" s="143" t="s">
        <v>292</v>
      </c>
      <c r="D58" s="143" t="s">
        <v>360</v>
      </c>
    </row>
    <row r="59" spans="1:32" x14ac:dyDescent="0.25">
      <c r="B59" s="143"/>
      <c r="D59" s="147" t="s">
        <v>387</v>
      </c>
    </row>
    <row r="60" spans="1:32" x14ac:dyDescent="0.25">
      <c r="B60" s="143"/>
      <c r="D60" s="147" t="s">
        <v>366</v>
      </c>
    </row>
    <row r="61" spans="1:32" x14ac:dyDescent="0.25">
      <c r="D61" s="147" t="s">
        <v>398</v>
      </c>
    </row>
    <row r="62" spans="1:32" x14ac:dyDescent="0.25">
      <c r="D62" s="147" t="s">
        <v>390</v>
      </c>
    </row>
    <row r="63" spans="1:32" x14ac:dyDescent="0.25">
      <c r="D63" s="147" t="s">
        <v>330</v>
      </c>
    </row>
    <row r="64" spans="1:32" x14ac:dyDescent="0.25">
      <c r="D64" s="147"/>
    </row>
    <row r="65" spans="2:4" x14ac:dyDescent="0.25">
      <c r="B65" s="143" t="s">
        <v>294</v>
      </c>
      <c r="D65" s="143" t="s">
        <v>332</v>
      </c>
    </row>
    <row r="66" spans="2:4" x14ac:dyDescent="0.25">
      <c r="B66" s="143"/>
      <c r="D66" s="147" t="s">
        <v>387</v>
      </c>
    </row>
    <row r="67" spans="2:4" x14ac:dyDescent="0.25">
      <c r="B67" s="143"/>
      <c r="D67" s="147" t="s">
        <v>323</v>
      </c>
    </row>
    <row r="68" spans="2:4" x14ac:dyDescent="0.25">
      <c r="D68" s="147" t="s">
        <v>398</v>
      </c>
    </row>
    <row r="69" spans="2:4" x14ac:dyDescent="0.25">
      <c r="D69" s="147" t="s">
        <v>390</v>
      </c>
    </row>
    <row r="70" spans="2:4" x14ac:dyDescent="0.25">
      <c r="D70" s="147"/>
    </row>
    <row r="71" spans="2:4" x14ac:dyDescent="0.25">
      <c r="B71" s="143" t="s">
        <v>306</v>
      </c>
      <c r="D71" s="143" t="s">
        <v>333</v>
      </c>
    </row>
    <row r="72" spans="2:4" x14ac:dyDescent="0.25">
      <c r="B72" s="143"/>
      <c r="D72" s="147" t="s">
        <v>387</v>
      </c>
    </row>
    <row r="73" spans="2:4" x14ac:dyDescent="0.25">
      <c r="B73" s="143"/>
      <c r="D73" s="147" t="s">
        <v>323</v>
      </c>
    </row>
    <row r="74" spans="2:4" x14ac:dyDescent="0.25">
      <c r="D74" s="147" t="s">
        <v>398</v>
      </c>
    </row>
    <row r="75" spans="2:4" x14ac:dyDescent="0.25">
      <c r="D75" s="147" t="s">
        <v>390</v>
      </c>
    </row>
    <row r="76" spans="2:4" x14ac:dyDescent="0.25">
      <c r="D76" s="147" t="s">
        <v>330</v>
      </c>
    </row>
    <row r="77" spans="2:4" x14ac:dyDescent="0.25">
      <c r="D77" s="147"/>
    </row>
    <row r="78" spans="2:4" x14ac:dyDescent="0.25">
      <c r="B78" s="143" t="s">
        <v>372</v>
      </c>
      <c r="D78" s="143" t="s">
        <v>373</v>
      </c>
    </row>
    <row r="79" spans="2:4" x14ac:dyDescent="0.25">
      <c r="B79" s="143"/>
      <c r="D79" s="147" t="s">
        <v>387</v>
      </c>
    </row>
    <row r="80" spans="2:4" x14ac:dyDescent="0.25">
      <c r="D80" s="147" t="s">
        <v>390</v>
      </c>
    </row>
    <row r="81" spans="1:32" x14ac:dyDescent="0.25">
      <c r="D81" s="147" t="s">
        <v>398</v>
      </c>
    </row>
    <row r="82" spans="1:32" x14ac:dyDescent="0.25">
      <c r="D82" s="147"/>
    </row>
    <row r="83" spans="1:32" x14ac:dyDescent="0.25">
      <c r="B83" s="143" t="s">
        <v>311</v>
      </c>
      <c r="D83" s="143" t="s">
        <v>374</v>
      </c>
    </row>
    <row r="84" spans="1:32" x14ac:dyDescent="0.25">
      <c r="B84" s="143"/>
      <c r="D84" s="147" t="s">
        <v>387</v>
      </c>
    </row>
    <row r="85" spans="1:32" x14ac:dyDescent="0.25">
      <c r="D85" s="147" t="s">
        <v>390</v>
      </c>
    </row>
    <row r="86" spans="1:32" x14ac:dyDescent="0.25">
      <c r="D86" s="147" t="s">
        <v>398</v>
      </c>
    </row>
    <row r="87" spans="1:32" x14ac:dyDescent="0.25">
      <c r="D87" s="147"/>
    </row>
    <row r="88" spans="1:32" s="134" customFormat="1" x14ac:dyDescent="0.25">
      <c r="A88" s="148"/>
      <c r="B88" s="143" t="s">
        <v>299</v>
      </c>
      <c r="C88" s="148"/>
      <c r="D88" s="149" t="s">
        <v>321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</row>
    <row r="89" spans="1:32" s="134" customFormat="1" x14ac:dyDescent="0.25">
      <c r="A89" s="148"/>
      <c r="B89" s="143"/>
      <c r="C89" s="148"/>
      <c r="D89" s="147" t="s">
        <v>387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</row>
    <row r="90" spans="1:32" x14ac:dyDescent="0.25">
      <c r="D90" s="147" t="s">
        <v>320</v>
      </c>
    </row>
    <row r="91" spans="1:32" x14ac:dyDescent="0.25">
      <c r="D91" s="147" t="s">
        <v>390</v>
      </c>
    </row>
    <row r="92" spans="1:32" x14ac:dyDescent="0.25">
      <c r="D92" s="147" t="s">
        <v>388</v>
      </c>
    </row>
    <row r="94" spans="1:32" s="134" customFormat="1" x14ac:dyDescent="0.25">
      <c r="A94" s="148"/>
      <c r="B94" s="143" t="s">
        <v>296</v>
      </c>
      <c r="C94" s="148"/>
      <c r="D94" s="143" t="s">
        <v>300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</row>
    <row r="95" spans="1:32" s="134" customFormat="1" x14ac:dyDescent="0.25">
      <c r="A95" s="148"/>
      <c r="B95" s="143"/>
      <c r="C95" s="148"/>
      <c r="D95" s="147" t="s">
        <v>387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</row>
    <row r="96" spans="1:32" x14ac:dyDescent="0.25">
      <c r="B96" s="144"/>
      <c r="D96" s="147" t="s">
        <v>324</v>
      </c>
    </row>
    <row r="97" spans="1:32" x14ac:dyDescent="0.25">
      <c r="B97" s="144"/>
      <c r="D97" s="147" t="s">
        <v>389</v>
      </c>
    </row>
    <row r="98" spans="1:32" x14ac:dyDescent="0.25">
      <c r="B98" s="144"/>
      <c r="D98" s="147" t="s">
        <v>392</v>
      </c>
    </row>
    <row r="99" spans="1:32" x14ac:dyDescent="0.25">
      <c r="B99" s="144"/>
      <c r="D99" s="147" t="s">
        <v>330</v>
      </c>
    </row>
    <row r="100" spans="1:32" x14ac:dyDescent="0.25">
      <c r="B100" s="144"/>
      <c r="D100" s="147"/>
    </row>
    <row r="101" spans="1:32" s="134" customFormat="1" x14ac:dyDescent="0.25">
      <c r="A101" s="148"/>
      <c r="B101" s="143" t="s">
        <v>295</v>
      </c>
      <c r="C101" s="148"/>
      <c r="D101" s="143" t="s">
        <v>302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</row>
    <row r="102" spans="1:32" s="134" customFormat="1" x14ac:dyDescent="0.25">
      <c r="A102" s="148"/>
      <c r="B102" s="143"/>
      <c r="C102" s="148"/>
      <c r="D102" s="147" t="s">
        <v>387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</row>
    <row r="103" spans="1:32" x14ac:dyDescent="0.25">
      <c r="B103" s="144"/>
      <c r="D103" s="147" t="s">
        <v>323</v>
      </c>
    </row>
    <row r="104" spans="1:32" x14ac:dyDescent="0.25">
      <c r="B104" s="144"/>
      <c r="D104" s="147" t="s">
        <v>391</v>
      </c>
    </row>
    <row r="105" spans="1:32" x14ac:dyDescent="0.25">
      <c r="B105" s="144"/>
      <c r="D105" s="147" t="s">
        <v>330</v>
      </c>
    </row>
    <row r="106" spans="1:32" x14ac:dyDescent="0.25">
      <c r="B106" s="144"/>
    </row>
    <row r="107" spans="1:32" s="134" customFormat="1" x14ac:dyDescent="0.25">
      <c r="A107" s="148"/>
      <c r="B107" s="143" t="s">
        <v>301</v>
      </c>
      <c r="C107" s="148"/>
      <c r="D107" s="143" t="s">
        <v>303</v>
      </c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</row>
    <row r="108" spans="1:32" s="134" customFormat="1" x14ac:dyDescent="0.25">
      <c r="A108" s="148"/>
      <c r="B108" s="143"/>
      <c r="C108" s="148"/>
      <c r="D108" s="147" t="s">
        <v>387</v>
      </c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</row>
    <row r="109" spans="1:32" x14ac:dyDescent="0.25">
      <c r="B109" s="144"/>
      <c r="D109" s="147" t="s">
        <v>323</v>
      </c>
    </row>
    <row r="110" spans="1:32" x14ac:dyDescent="0.25">
      <c r="B110" s="144"/>
      <c r="D110" s="147" t="s">
        <v>330</v>
      </c>
    </row>
    <row r="111" spans="1:32" x14ac:dyDescent="0.25">
      <c r="B111" s="144"/>
      <c r="D111" s="147" t="s">
        <v>390</v>
      </c>
    </row>
    <row r="112" spans="1:32" x14ac:dyDescent="0.25">
      <c r="B112" s="144"/>
    </row>
    <row r="113" spans="1:32" x14ac:dyDescent="0.25">
      <c r="B113" s="145" t="s">
        <v>326</v>
      </c>
    </row>
    <row r="114" spans="1:32" s="134" customFormat="1" x14ac:dyDescent="0.25">
      <c r="A114" s="148"/>
      <c r="B114" s="143" t="s">
        <v>283</v>
      </c>
      <c r="C114" s="148"/>
      <c r="D114" s="143" t="s">
        <v>304</v>
      </c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</row>
    <row r="115" spans="1:32" s="134" customFormat="1" x14ac:dyDescent="0.25">
      <c r="A115" s="148"/>
      <c r="B115" s="143"/>
      <c r="C115" s="148"/>
      <c r="D115" s="147" t="s">
        <v>387</v>
      </c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</row>
    <row r="116" spans="1:32" s="134" customFormat="1" x14ac:dyDescent="0.25">
      <c r="A116" s="148"/>
      <c r="B116" s="143"/>
      <c r="C116" s="148"/>
      <c r="D116" s="147" t="s">
        <v>399</v>
      </c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</row>
    <row r="117" spans="1:32" x14ac:dyDescent="0.25">
      <c r="D117" s="147" t="s">
        <v>324</v>
      </c>
    </row>
    <row r="118" spans="1:32" x14ac:dyDescent="0.25">
      <c r="D118" s="147" t="s">
        <v>329</v>
      </c>
    </row>
    <row r="119" spans="1:32" x14ac:dyDescent="0.25">
      <c r="D119" s="147" t="s">
        <v>411</v>
      </c>
    </row>
    <row r="120" spans="1:32" x14ac:dyDescent="0.25">
      <c r="D120" s="147" t="s">
        <v>331</v>
      </c>
    </row>
    <row r="121" spans="1:32" x14ac:dyDescent="0.25">
      <c r="D121" s="147" t="s">
        <v>390</v>
      </c>
    </row>
    <row r="123" spans="1:32" s="134" customFormat="1" x14ac:dyDescent="0.25">
      <c r="A123" s="148"/>
      <c r="B123" s="143" t="s">
        <v>292</v>
      </c>
      <c r="C123" s="148"/>
      <c r="D123" s="143" t="s">
        <v>305</v>
      </c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</row>
    <row r="124" spans="1:32" s="134" customFormat="1" x14ac:dyDescent="0.25">
      <c r="A124" s="148"/>
      <c r="B124" s="143"/>
      <c r="C124" s="148"/>
      <c r="D124" s="147" t="s">
        <v>387</v>
      </c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</row>
    <row r="125" spans="1:32" s="134" customFormat="1" x14ac:dyDescent="0.25">
      <c r="A125" s="148"/>
      <c r="B125" s="143"/>
      <c r="C125" s="148"/>
      <c r="D125" s="147" t="s">
        <v>399</v>
      </c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</row>
    <row r="126" spans="1:32" x14ac:dyDescent="0.25">
      <c r="D126" s="147" t="s">
        <v>323</v>
      </c>
    </row>
    <row r="127" spans="1:32" x14ac:dyDescent="0.25">
      <c r="D127" s="147" t="s">
        <v>329</v>
      </c>
    </row>
    <row r="128" spans="1:32" x14ac:dyDescent="0.25">
      <c r="D128" s="147" t="s">
        <v>377</v>
      </c>
    </row>
    <row r="129" spans="1:32" x14ac:dyDescent="0.25">
      <c r="D129" s="147" t="s">
        <v>390</v>
      </c>
    </row>
    <row r="130" spans="1:32" x14ac:dyDescent="0.25">
      <c r="B130" s="144"/>
    </row>
    <row r="131" spans="1:32" s="134" customFormat="1" x14ac:dyDescent="0.25">
      <c r="A131" s="148"/>
      <c r="B131" s="143" t="s">
        <v>294</v>
      </c>
      <c r="C131" s="148"/>
      <c r="D131" s="143" t="s">
        <v>308</v>
      </c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</row>
    <row r="132" spans="1:32" s="134" customFormat="1" x14ac:dyDescent="0.25">
      <c r="A132" s="148"/>
      <c r="B132" s="143"/>
      <c r="C132" s="148"/>
      <c r="D132" s="147" t="s">
        <v>387</v>
      </c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</row>
    <row r="133" spans="1:32" x14ac:dyDescent="0.25">
      <c r="D133" s="147" t="s">
        <v>329</v>
      </c>
    </row>
    <row r="134" spans="1:32" x14ac:dyDescent="0.25">
      <c r="D134" s="147" t="s">
        <v>377</v>
      </c>
    </row>
    <row r="135" spans="1:32" x14ac:dyDescent="0.25">
      <c r="D135" s="147" t="s">
        <v>390</v>
      </c>
    </row>
    <row r="136" spans="1:32" x14ac:dyDescent="0.25">
      <c r="B136" s="144"/>
    </row>
    <row r="137" spans="1:32" s="134" customFormat="1" x14ac:dyDescent="0.25">
      <c r="A137" s="148"/>
      <c r="B137" s="143" t="s">
        <v>306</v>
      </c>
      <c r="C137" s="148"/>
      <c r="D137" s="143" t="s">
        <v>307</v>
      </c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</row>
    <row r="138" spans="1:32" s="134" customFormat="1" x14ac:dyDescent="0.25">
      <c r="A138" s="148"/>
      <c r="B138" s="143"/>
      <c r="C138" s="148"/>
      <c r="D138" s="147" t="s">
        <v>387</v>
      </c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</row>
    <row r="139" spans="1:32" x14ac:dyDescent="0.25">
      <c r="D139" s="147" t="s">
        <v>329</v>
      </c>
    </row>
    <row r="140" spans="1:32" x14ac:dyDescent="0.25">
      <c r="B140" s="144"/>
      <c r="D140" s="147" t="s">
        <v>377</v>
      </c>
    </row>
    <row r="141" spans="1:32" x14ac:dyDescent="0.25">
      <c r="B141" s="144"/>
      <c r="D141" s="147" t="s">
        <v>390</v>
      </c>
    </row>
    <row r="142" spans="1:32" x14ac:dyDescent="0.25">
      <c r="B142" s="144"/>
    </row>
    <row r="143" spans="1:32" x14ac:dyDescent="0.25">
      <c r="B143" s="143" t="s">
        <v>334</v>
      </c>
      <c r="D143" s="143" t="s">
        <v>393</v>
      </c>
    </row>
    <row r="144" spans="1:32" x14ac:dyDescent="0.25">
      <c r="B144" s="143"/>
      <c r="D144" s="147" t="s">
        <v>387</v>
      </c>
    </row>
    <row r="145" spans="1:32" x14ac:dyDescent="0.25">
      <c r="B145" s="143"/>
      <c r="D145" s="147" t="s">
        <v>399</v>
      </c>
    </row>
    <row r="146" spans="1:32" x14ac:dyDescent="0.25">
      <c r="B146" s="143"/>
      <c r="D146" s="147" t="s">
        <v>323</v>
      </c>
    </row>
    <row r="147" spans="1:32" x14ac:dyDescent="0.25">
      <c r="B147" s="143"/>
      <c r="D147" s="147" t="s">
        <v>329</v>
      </c>
    </row>
    <row r="148" spans="1:32" x14ac:dyDescent="0.25">
      <c r="B148" s="144"/>
      <c r="D148" s="147" t="s">
        <v>377</v>
      </c>
    </row>
    <row r="149" spans="1:32" x14ac:dyDescent="0.25">
      <c r="B149" s="144"/>
      <c r="D149" s="147" t="s">
        <v>390</v>
      </c>
    </row>
    <row r="150" spans="1:32" x14ac:dyDescent="0.25">
      <c r="B150" s="144"/>
    </row>
    <row r="151" spans="1:32" x14ac:dyDescent="0.25">
      <c r="B151" s="143" t="s">
        <v>311</v>
      </c>
      <c r="D151" s="143" t="s">
        <v>335</v>
      </c>
    </row>
    <row r="152" spans="1:32" x14ac:dyDescent="0.25">
      <c r="B152" s="143"/>
      <c r="D152" s="147" t="s">
        <v>387</v>
      </c>
    </row>
    <row r="153" spans="1:32" x14ac:dyDescent="0.25">
      <c r="B153" s="143"/>
      <c r="D153" s="147" t="s">
        <v>399</v>
      </c>
    </row>
    <row r="154" spans="1:32" x14ac:dyDescent="0.25">
      <c r="B154" s="143"/>
      <c r="D154" s="147" t="s">
        <v>323</v>
      </c>
    </row>
    <row r="155" spans="1:32" x14ac:dyDescent="0.25">
      <c r="B155" s="143"/>
      <c r="D155" s="147" t="s">
        <v>329</v>
      </c>
    </row>
    <row r="156" spans="1:32" x14ac:dyDescent="0.25">
      <c r="B156" s="144"/>
      <c r="D156" s="147" t="s">
        <v>377</v>
      </c>
    </row>
    <row r="157" spans="1:32" x14ac:dyDescent="0.25">
      <c r="B157" s="144"/>
      <c r="D157" s="147" t="s">
        <v>390</v>
      </c>
    </row>
    <row r="158" spans="1:32" x14ac:dyDescent="0.25">
      <c r="B158" s="144"/>
      <c r="D158" s="147"/>
    </row>
    <row r="159" spans="1:32" x14ac:dyDescent="0.25">
      <c r="B159" s="145" t="s">
        <v>327</v>
      </c>
    </row>
    <row r="160" spans="1:32" s="134" customFormat="1" x14ac:dyDescent="0.25">
      <c r="A160" s="148"/>
      <c r="B160" s="143" t="s">
        <v>290</v>
      </c>
      <c r="C160" s="148"/>
      <c r="D160" s="143" t="s">
        <v>400</v>
      </c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</row>
    <row r="161" spans="1:32" s="134" customFormat="1" x14ac:dyDescent="0.25">
      <c r="A161" s="148"/>
      <c r="B161" s="143"/>
      <c r="C161" s="148"/>
      <c r="D161" s="147" t="s">
        <v>387</v>
      </c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</row>
    <row r="162" spans="1:32" s="134" customFormat="1" x14ac:dyDescent="0.25">
      <c r="A162" s="148"/>
      <c r="B162" s="143"/>
      <c r="C162" s="148"/>
      <c r="D162" s="147" t="s">
        <v>399</v>
      </c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</row>
    <row r="163" spans="1:32" x14ac:dyDescent="0.25">
      <c r="D163" s="147" t="s">
        <v>323</v>
      </c>
    </row>
    <row r="164" spans="1:32" x14ac:dyDescent="0.25">
      <c r="D164" s="147" t="s">
        <v>394</v>
      </c>
    </row>
    <row r="165" spans="1:32" x14ac:dyDescent="0.25">
      <c r="D165" s="147" t="s">
        <v>390</v>
      </c>
    </row>
    <row r="166" spans="1:32" x14ac:dyDescent="0.25">
      <c r="D166" s="147"/>
    </row>
    <row r="167" spans="1:32" x14ac:dyDescent="0.25">
      <c r="B167" s="143" t="s">
        <v>292</v>
      </c>
      <c r="D167" s="143" t="s">
        <v>401</v>
      </c>
    </row>
    <row r="168" spans="1:32" x14ac:dyDescent="0.25">
      <c r="D168" s="147" t="s">
        <v>399</v>
      </c>
    </row>
    <row r="169" spans="1:32" x14ac:dyDescent="0.25">
      <c r="D169" s="147" t="s">
        <v>390</v>
      </c>
    </row>
    <row r="170" spans="1:32" x14ac:dyDescent="0.25">
      <c r="D170" s="147"/>
    </row>
    <row r="171" spans="1:32" x14ac:dyDescent="0.25">
      <c r="B171" s="143" t="s">
        <v>294</v>
      </c>
      <c r="D171" s="143" t="s">
        <v>402</v>
      </c>
    </row>
    <row r="172" spans="1:32" x14ac:dyDescent="0.25">
      <c r="D172" s="147" t="s">
        <v>399</v>
      </c>
    </row>
    <row r="173" spans="1:32" x14ac:dyDescent="0.25">
      <c r="D173" s="147" t="s">
        <v>390</v>
      </c>
    </row>
    <row r="174" spans="1:32" x14ac:dyDescent="0.25">
      <c r="D174" s="147"/>
    </row>
    <row r="175" spans="1:32" x14ac:dyDescent="0.25">
      <c r="B175" s="143" t="s">
        <v>334</v>
      </c>
      <c r="D175" s="143" t="s">
        <v>395</v>
      </c>
    </row>
    <row r="176" spans="1:32" x14ac:dyDescent="0.25">
      <c r="B176" s="143"/>
      <c r="D176" s="147" t="s">
        <v>387</v>
      </c>
    </row>
    <row r="177" spans="1:32" x14ac:dyDescent="0.25">
      <c r="B177" s="143"/>
      <c r="D177" s="147" t="s">
        <v>399</v>
      </c>
    </row>
    <row r="178" spans="1:32" x14ac:dyDescent="0.25">
      <c r="D178" s="147" t="s">
        <v>403</v>
      </c>
    </row>
    <row r="179" spans="1:32" x14ac:dyDescent="0.25">
      <c r="D179" s="147" t="s">
        <v>390</v>
      </c>
    </row>
    <row r="180" spans="1:32" x14ac:dyDescent="0.25">
      <c r="D180" s="147"/>
    </row>
    <row r="181" spans="1:32" x14ac:dyDescent="0.25">
      <c r="B181" s="143" t="s">
        <v>311</v>
      </c>
      <c r="D181" s="143" t="s">
        <v>337</v>
      </c>
    </row>
    <row r="182" spans="1:32" x14ac:dyDescent="0.25">
      <c r="B182" s="143"/>
      <c r="D182" s="147" t="s">
        <v>387</v>
      </c>
    </row>
    <row r="183" spans="1:32" x14ac:dyDescent="0.25">
      <c r="B183" s="143"/>
      <c r="D183" s="147" t="s">
        <v>399</v>
      </c>
    </row>
    <row r="184" spans="1:32" x14ac:dyDescent="0.25">
      <c r="D184" s="147" t="s">
        <v>404</v>
      </c>
    </row>
    <row r="185" spans="1:32" x14ac:dyDescent="0.25">
      <c r="D185" s="147" t="s">
        <v>390</v>
      </c>
    </row>
    <row r="187" spans="1:32" x14ac:dyDescent="0.25">
      <c r="B187" s="145" t="s">
        <v>328</v>
      </c>
    </row>
    <row r="188" spans="1:32" s="134" customFormat="1" x14ac:dyDescent="0.25">
      <c r="A188" s="148"/>
      <c r="B188" s="143" t="s">
        <v>283</v>
      </c>
      <c r="C188" s="148"/>
      <c r="D188" s="143" t="s">
        <v>112</v>
      </c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</row>
    <row r="189" spans="1:32" s="134" customFormat="1" x14ac:dyDescent="0.25">
      <c r="A189" s="148"/>
      <c r="B189" s="143"/>
      <c r="C189" s="148"/>
      <c r="D189" s="147" t="s">
        <v>387</v>
      </c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</row>
    <row r="190" spans="1:32" s="134" customFormat="1" x14ac:dyDescent="0.25">
      <c r="A190" s="148"/>
      <c r="B190" s="143"/>
      <c r="C190" s="148"/>
      <c r="D190" s="147" t="s">
        <v>405</v>
      </c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</row>
    <row r="191" spans="1:32" x14ac:dyDescent="0.25">
      <c r="D191" s="147" t="s">
        <v>323</v>
      </c>
    </row>
    <row r="193" spans="1:32" s="134" customFormat="1" x14ac:dyDescent="0.25">
      <c r="A193" s="148"/>
      <c r="B193" s="143" t="s">
        <v>292</v>
      </c>
      <c r="C193" s="148"/>
      <c r="D193" s="143" t="s">
        <v>114</v>
      </c>
      <c r="E193" s="143"/>
      <c r="F193" s="143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</row>
    <row r="194" spans="1:32" s="134" customFormat="1" x14ac:dyDescent="0.25">
      <c r="A194" s="148"/>
      <c r="B194" s="143"/>
      <c r="C194" s="148"/>
      <c r="D194" s="147" t="s">
        <v>387</v>
      </c>
      <c r="E194" s="143"/>
      <c r="F194" s="143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</row>
    <row r="195" spans="1:32" s="134" customFormat="1" x14ac:dyDescent="0.25">
      <c r="A195" s="148"/>
      <c r="B195" s="143"/>
      <c r="C195" s="148"/>
      <c r="D195" s="147" t="s">
        <v>399</v>
      </c>
      <c r="E195" s="143"/>
      <c r="F195" s="143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</row>
    <row r="196" spans="1:32" x14ac:dyDescent="0.25">
      <c r="D196" s="147" t="s">
        <v>323</v>
      </c>
    </row>
    <row r="198" spans="1:32" s="134" customFormat="1" x14ac:dyDescent="0.25">
      <c r="A198" s="148"/>
      <c r="B198" s="143" t="s">
        <v>294</v>
      </c>
      <c r="C198" s="148"/>
      <c r="D198" s="143" t="s">
        <v>309</v>
      </c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</row>
    <row r="199" spans="1:32" s="134" customFormat="1" x14ac:dyDescent="0.25">
      <c r="A199" s="148"/>
      <c r="B199" s="143"/>
      <c r="C199" s="148"/>
      <c r="D199" s="147" t="s">
        <v>387</v>
      </c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</row>
    <row r="200" spans="1:32" s="134" customFormat="1" x14ac:dyDescent="0.25">
      <c r="A200" s="148"/>
      <c r="B200" s="143"/>
      <c r="C200" s="148"/>
      <c r="D200" s="147" t="s">
        <v>399</v>
      </c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</row>
    <row r="201" spans="1:32" x14ac:dyDescent="0.25">
      <c r="D201" s="147" t="s">
        <v>323</v>
      </c>
    </row>
    <row r="202" spans="1:32" x14ac:dyDescent="0.25">
      <c r="D202" s="147" t="s">
        <v>390</v>
      </c>
    </row>
    <row r="204" spans="1:32" s="134" customFormat="1" x14ac:dyDescent="0.25">
      <c r="A204" s="148"/>
      <c r="B204" s="143" t="s">
        <v>310</v>
      </c>
      <c r="C204" s="148"/>
      <c r="D204" s="143" t="s">
        <v>396</v>
      </c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</row>
    <row r="205" spans="1:32" s="134" customFormat="1" x14ac:dyDescent="0.25">
      <c r="A205" s="148"/>
      <c r="B205" s="143"/>
      <c r="C205" s="148"/>
      <c r="D205" s="147" t="s">
        <v>368</v>
      </c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</row>
    <row r="206" spans="1:32" s="134" customFormat="1" x14ac:dyDescent="0.25">
      <c r="A206" s="148"/>
      <c r="B206" s="143"/>
      <c r="C206" s="148"/>
      <c r="D206" s="147" t="s">
        <v>399</v>
      </c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</row>
    <row r="207" spans="1:32" x14ac:dyDescent="0.25">
      <c r="D207" s="147" t="s">
        <v>323</v>
      </c>
    </row>
    <row r="208" spans="1:32" x14ac:dyDescent="0.25">
      <c r="D208" s="147" t="s">
        <v>338</v>
      </c>
    </row>
    <row r="210" spans="1:32" s="134" customFormat="1" x14ac:dyDescent="0.25">
      <c r="A210" s="148"/>
      <c r="B210" s="143" t="s">
        <v>311</v>
      </c>
      <c r="C210" s="148"/>
      <c r="D210" s="143" t="s">
        <v>122</v>
      </c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</row>
    <row r="211" spans="1:32" s="134" customFormat="1" x14ac:dyDescent="0.25">
      <c r="A211" s="148"/>
      <c r="B211" s="143"/>
      <c r="C211" s="148"/>
      <c r="D211" s="147" t="s">
        <v>387</v>
      </c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</row>
    <row r="212" spans="1:32" s="134" customFormat="1" x14ac:dyDescent="0.25">
      <c r="A212" s="148"/>
      <c r="B212" s="143"/>
      <c r="C212" s="148"/>
      <c r="D212" s="147" t="s">
        <v>399</v>
      </c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</row>
    <row r="213" spans="1:32" x14ac:dyDescent="0.25">
      <c r="D213" s="147" t="s">
        <v>323</v>
      </c>
    </row>
    <row r="214" spans="1:32" x14ac:dyDescent="0.25">
      <c r="D214" s="147" t="s">
        <v>336</v>
      </c>
    </row>
    <row r="215" spans="1:32" x14ac:dyDescent="0.25">
      <c r="D215" s="147"/>
    </row>
    <row r="216" spans="1:32" x14ac:dyDescent="0.25">
      <c r="B216" s="145" t="s">
        <v>357</v>
      </c>
      <c r="D216" s="147"/>
    </row>
    <row r="217" spans="1:32" x14ac:dyDescent="0.25">
      <c r="B217" s="143" t="s">
        <v>283</v>
      </c>
      <c r="D217" s="147" t="s">
        <v>324</v>
      </c>
    </row>
    <row r="218" spans="1:32" x14ac:dyDescent="0.25">
      <c r="D218" s="147"/>
    </row>
    <row r="219" spans="1:32" x14ac:dyDescent="0.25">
      <c r="B219" s="145" t="s">
        <v>356</v>
      </c>
      <c r="D219" s="147"/>
      <c r="E219" s="147"/>
    </row>
    <row r="220" spans="1:32" x14ac:dyDescent="0.25">
      <c r="B220" s="143" t="s">
        <v>283</v>
      </c>
      <c r="D220" s="147" t="s">
        <v>324</v>
      </c>
    </row>
    <row r="222" spans="1:32" s="134" customFormat="1" x14ac:dyDescent="0.25">
      <c r="A222" s="148"/>
      <c r="B222" s="148"/>
      <c r="C222" s="148"/>
      <c r="D222" s="143" t="s">
        <v>289</v>
      </c>
      <c r="E222" s="142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</row>
    <row r="223" spans="1:32" s="134" customFormat="1" x14ac:dyDescent="0.25">
      <c r="A223" s="148"/>
      <c r="B223" s="148"/>
      <c r="C223" s="148"/>
      <c r="D223" s="147" t="s">
        <v>406</v>
      </c>
      <c r="E223" s="142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</row>
    <row r="224" spans="1:32" s="134" customFormat="1" x14ac:dyDescent="0.25">
      <c r="A224" s="148"/>
      <c r="B224" s="148"/>
      <c r="C224" s="148"/>
      <c r="D224" s="147" t="s">
        <v>330</v>
      </c>
      <c r="E224" s="142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Y76"/>
  <sheetViews>
    <sheetView topLeftCell="A39" workbookViewId="0">
      <selection activeCell="Q39" sqref="Q39"/>
    </sheetView>
  </sheetViews>
  <sheetFormatPr defaultRowHeight="10.5" x14ac:dyDescent="0.15"/>
  <sheetData>
    <row r="3" spans="2:25" ht="15" x14ac:dyDescent="0.25">
      <c r="B3" s="35" t="s">
        <v>189</v>
      </c>
      <c r="C3" s="36"/>
      <c r="D3" s="36"/>
      <c r="E3" s="36"/>
      <c r="F3" s="36"/>
      <c r="G3" s="36"/>
      <c r="H3" s="37" t="s">
        <v>190</v>
      </c>
      <c r="I3" s="36"/>
      <c r="J3" s="36"/>
      <c r="K3" s="36"/>
      <c r="L3" s="38" t="s">
        <v>191</v>
      </c>
      <c r="M3" s="39"/>
      <c r="N3" s="39"/>
      <c r="O3" s="39"/>
      <c r="P3" s="39"/>
      <c r="Q3" s="39"/>
      <c r="R3" s="39"/>
      <c r="S3" s="40" t="s">
        <v>192</v>
      </c>
      <c r="T3" s="36"/>
      <c r="U3" s="36"/>
      <c r="V3" s="36"/>
      <c r="W3" s="36"/>
      <c r="X3" s="36"/>
      <c r="Y3" s="36"/>
    </row>
    <row r="4" spans="2:25" ht="15" x14ac:dyDescent="0.25">
      <c r="B4" s="41" t="s">
        <v>193</v>
      </c>
      <c r="C4" s="36"/>
      <c r="D4" s="36"/>
      <c r="E4" s="36"/>
      <c r="F4" s="36"/>
      <c r="G4" s="36"/>
      <c r="H4" s="37" t="s">
        <v>194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2:25" ht="15" x14ac:dyDescent="0.25">
      <c r="B5" s="42" t="s">
        <v>195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2:25" ht="12.75" x14ac:dyDescent="0.2">
      <c r="B6" s="44" t="s">
        <v>196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5">
        <v>17</v>
      </c>
      <c r="S6" s="45">
        <v>18</v>
      </c>
      <c r="T6" s="45">
        <v>19</v>
      </c>
      <c r="U6" s="45">
        <v>20</v>
      </c>
      <c r="V6" s="45">
        <v>21</v>
      </c>
      <c r="W6" s="45">
        <v>22</v>
      </c>
      <c r="X6" s="45">
        <v>23</v>
      </c>
      <c r="Y6" s="45">
        <v>24</v>
      </c>
    </row>
    <row r="9" spans="2:25" ht="12.75" x14ac:dyDescent="0.2">
      <c r="B9" s="46"/>
      <c r="C9" s="46" t="s">
        <v>197</v>
      </c>
      <c r="D9" s="46" t="s">
        <v>198</v>
      </c>
      <c r="E9" s="46" t="s">
        <v>199</v>
      </c>
      <c r="F9" s="46" t="s">
        <v>200</v>
      </c>
      <c r="G9" s="46" t="s">
        <v>201</v>
      </c>
      <c r="H9" s="46" t="s">
        <v>202</v>
      </c>
      <c r="I9" s="46" t="s">
        <v>203</v>
      </c>
      <c r="J9" s="46" t="s">
        <v>204</v>
      </c>
      <c r="K9" s="46" t="s">
        <v>205</v>
      </c>
      <c r="L9" s="46" t="s">
        <v>206</v>
      </c>
      <c r="M9" s="46" t="s">
        <v>207</v>
      </c>
      <c r="N9" s="46" t="s">
        <v>208</v>
      </c>
      <c r="O9" s="46" t="s">
        <v>209</v>
      </c>
      <c r="P9" s="46" t="s">
        <v>210</v>
      </c>
      <c r="Q9" s="46" t="s">
        <v>211</v>
      </c>
      <c r="R9" s="46" t="s">
        <v>212</v>
      </c>
      <c r="S9" s="46" t="s">
        <v>213</v>
      </c>
      <c r="T9" s="46" t="s">
        <v>214</v>
      </c>
      <c r="U9" s="46" t="s">
        <v>215</v>
      </c>
      <c r="V9" s="46" t="s">
        <v>216</v>
      </c>
      <c r="W9" s="46" t="s">
        <v>217</v>
      </c>
      <c r="X9" s="46" t="s">
        <v>218</v>
      </c>
      <c r="Y9" s="46" t="s">
        <v>219</v>
      </c>
    </row>
    <row r="10" spans="2:25" ht="12.75" x14ac:dyDescent="0.2">
      <c r="B10" s="46" t="s">
        <v>0</v>
      </c>
      <c r="C10" s="47">
        <v>13.7583</v>
      </c>
      <c r="D10" s="47">
        <v>13.610099999999999</v>
      </c>
      <c r="E10" s="47">
        <v>13.407400000000001</v>
      </c>
      <c r="F10" s="47">
        <v>13.2554</v>
      </c>
      <c r="G10" s="47">
        <v>13.6965</v>
      </c>
      <c r="H10" s="47">
        <v>13.901999999999999</v>
      </c>
      <c r="I10" s="47">
        <v>13.760300000000001</v>
      </c>
      <c r="J10" s="47">
        <v>13.760300000000001</v>
      </c>
      <c r="K10" s="47">
        <v>1</v>
      </c>
      <c r="L10" s="47">
        <v>1</v>
      </c>
      <c r="M10" s="47">
        <v>1</v>
      </c>
      <c r="N10" s="47">
        <v>1</v>
      </c>
      <c r="O10" s="47">
        <v>1</v>
      </c>
      <c r="P10" s="47">
        <v>1</v>
      </c>
      <c r="Q10" s="47">
        <v>1</v>
      </c>
      <c r="R10" s="47">
        <v>1</v>
      </c>
      <c r="S10" s="47">
        <v>1</v>
      </c>
      <c r="T10" s="47">
        <v>1</v>
      </c>
      <c r="U10" s="47">
        <v>1</v>
      </c>
      <c r="V10" s="47">
        <v>1</v>
      </c>
      <c r="W10" s="47">
        <v>1</v>
      </c>
      <c r="X10" s="47">
        <v>1</v>
      </c>
      <c r="Y10" s="47">
        <v>1</v>
      </c>
    </row>
    <row r="11" spans="2:25" ht="12.75" x14ac:dyDescent="0.2">
      <c r="B11" s="46" t="s">
        <v>1</v>
      </c>
      <c r="C11" s="47">
        <v>40.177700000000002</v>
      </c>
      <c r="D11" s="47">
        <v>40.286900000000003</v>
      </c>
      <c r="E11" s="47">
        <v>39.1614</v>
      </c>
      <c r="F11" s="47">
        <v>38.697899999999997</v>
      </c>
      <c r="G11" s="47">
        <v>40.1021</v>
      </c>
      <c r="H11" s="47">
        <v>40.767499999999998</v>
      </c>
      <c r="I11" s="47">
        <v>40.3399</v>
      </c>
      <c r="J11" s="47">
        <v>40.3399</v>
      </c>
      <c r="K11" s="47">
        <v>1</v>
      </c>
      <c r="L11" s="47">
        <v>1</v>
      </c>
      <c r="M11" s="47">
        <v>1</v>
      </c>
      <c r="N11" s="47">
        <v>1</v>
      </c>
      <c r="O11" s="47">
        <v>1</v>
      </c>
      <c r="P11" s="47">
        <v>1</v>
      </c>
      <c r="Q11" s="47">
        <v>1</v>
      </c>
      <c r="R11" s="47">
        <v>1</v>
      </c>
      <c r="S11" s="47">
        <v>1</v>
      </c>
      <c r="T11" s="47">
        <v>1</v>
      </c>
      <c r="U11" s="47">
        <v>1</v>
      </c>
      <c r="V11" s="47">
        <v>1</v>
      </c>
      <c r="W11" s="47">
        <v>1</v>
      </c>
      <c r="X11" s="47">
        <v>1</v>
      </c>
      <c r="Y11" s="47">
        <v>1</v>
      </c>
    </row>
    <row r="12" spans="2:25" ht="12.75" x14ac:dyDescent="0.2">
      <c r="B12" s="46" t="s">
        <v>2</v>
      </c>
      <c r="C12" s="47">
        <v>2.9654900000000001E-2</v>
      </c>
      <c r="D12" s="47">
        <v>3.6493999999999999E-2</v>
      </c>
      <c r="E12" s="47">
        <v>8.1207000000000001E-2</v>
      </c>
      <c r="F12" s="47">
        <v>9.2917E-2</v>
      </c>
      <c r="G12" s="47">
        <v>0.61064499999999999</v>
      </c>
      <c r="H12" s="47">
        <v>1.9762999999999999</v>
      </c>
      <c r="I12" s="47">
        <v>1.95583</v>
      </c>
      <c r="J12" s="47">
        <v>1.9558</v>
      </c>
      <c r="K12" s="47">
        <v>1.9542999999999999</v>
      </c>
      <c r="L12" s="47">
        <v>1.9462999999999999</v>
      </c>
      <c r="M12" s="47">
        <v>1.9545999999999999</v>
      </c>
      <c r="N12" s="47">
        <v>1.9557</v>
      </c>
      <c r="O12" s="47">
        <v>1.9559</v>
      </c>
      <c r="P12" s="47">
        <v>1.9562999999999999</v>
      </c>
      <c r="Q12" s="47">
        <v>1.9558</v>
      </c>
      <c r="R12" s="47">
        <v>1.9558</v>
      </c>
      <c r="S12" s="47">
        <v>1.9558</v>
      </c>
      <c r="T12" s="47">
        <v>1.9558</v>
      </c>
      <c r="U12" s="47">
        <v>1.9558</v>
      </c>
      <c r="V12" s="47">
        <v>1.9558</v>
      </c>
      <c r="W12" s="47">
        <v>1.9558</v>
      </c>
      <c r="X12" s="47">
        <v>1.9558</v>
      </c>
      <c r="Y12" s="47">
        <v>1.9558</v>
      </c>
    </row>
    <row r="13" spans="2:25" ht="12.75" x14ac:dyDescent="0.2">
      <c r="B13" s="46" t="s">
        <v>3</v>
      </c>
      <c r="C13" s="47">
        <v>1.7630699999999999</v>
      </c>
      <c r="D13" s="47">
        <v>1.6523099999999999</v>
      </c>
      <c r="E13" s="47">
        <v>1.6132</v>
      </c>
      <c r="F13" s="47">
        <v>1.5128200000000001</v>
      </c>
      <c r="G13" s="47">
        <v>1.69129</v>
      </c>
      <c r="H13" s="47">
        <v>1.6055299999999999</v>
      </c>
      <c r="I13" s="47">
        <v>1.60778</v>
      </c>
      <c r="J13" s="47">
        <v>1.6051</v>
      </c>
      <c r="K13" s="47">
        <v>1.5232000000000001</v>
      </c>
      <c r="L13" s="47">
        <v>1.4829000000000001</v>
      </c>
      <c r="M13" s="47">
        <v>1.4523999999999999</v>
      </c>
      <c r="N13" s="47">
        <v>1.5579000000000001</v>
      </c>
      <c r="O13" s="47">
        <v>1.5428999999999999</v>
      </c>
      <c r="P13" s="47">
        <v>1.5550999999999999</v>
      </c>
      <c r="Q13" s="47">
        <v>1.6069</v>
      </c>
      <c r="R13" s="47">
        <v>1.6547000000000001</v>
      </c>
      <c r="S13" s="47">
        <v>1.4850000000000001</v>
      </c>
      <c r="T13" s="47">
        <v>1.4836</v>
      </c>
      <c r="U13" s="47">
        <v>1.2504</v>
      </c>
      <c r="V13" s="47">
        <v>1.2156</v>
      </c>
      <c r="W13" s="47">
        <v>1.2072000000000001</v>
      </c>
      <c r="X13" s="47">
        <v>1.2276</v>
      </c>
      <c r="Y13" s="47">
        <v>1.2023999999999999</v>
      </c>
    </row>
    <row r="14" spans="2:25" ht="12.75" x14ac:dyDescent="0.2">
      <c r="B14" s="46" t="s">
        <v>4</v>
      </c>
      <c r="C14" s="47">
        <v>0.58477800000000002</v>
      </c>
      <c r="D14" s="47">
        <v>0.58050500000000005</v>
      </c>
      <c r="E14" s="47">
        <v>0.58502200000000004</v>
      </c>
      <c r="F14" s="47">
        <v>0.59904400000000002</v>
      </c>
      <c r="G14" s="47">
        <v>0.58897900000000003</v>
      </c>
      <c r="H14" s="47">
        <v>0.58030899999999996</v>
      </c>
      <c r="I14" s="47">
        <v>0.58177599999999996</v>
      </c>
      <c r="J14" s="47">
        <v>0.57667000000000002</v>
      </c>
      <c r="K14" s="47">
        <v>0.57369000000000003</v>
      </c>
      <c r="L14" s="47">
        <v>0.57504</v>
      </c>
      <c r="M14" s="47">
        <v>0.57316</v>
      </c>
      <c r="N14" s="47">
        <v>0.58636999999999995</v>
      </c>
      <c r="O14" s="47">
        <v>0.57999999999999996</v>
      </c>
      <c r="P14" s="47">
        <v>0.57350000000000001</v>
      </c>
      <c r="Q14" s="47">
        <v>0.57820000000000005</v>
      </c>
      <c r="R14" s="47">
        <v>0.58526999999999996</v>
      </c>
      <c r="S14" s="47">
        <v>1</v>
      </c>
      <c r="T14" s="47">
        <v>1</v>
      </c>
      <c r="U14" s="47">
        <v>1</v>
      </c>
      <c r="V14" s="47">
        <v>1</v>
      </c>
      <c r="W14" s="47">
        <v>1</v>
      </c>
      <c r="X14" s="47">
        <v>1</v>
      </c>
      <c r="Y14" s="47">
        <v>1</v>
      </c>
    </row>
    <row r="15" spans="2:25" ht="12.75" x14ac:dyDescent="0.2">
      <c r="B15" s="46" t="s">
        <v>182</v>
      </c>
      <c r="C15" s="47" t="s">
        <v>220</v>
      </c>
      <c r="D15" s="47">
        <v>33.5687</v>
      </c>
      <c r="E15" s="47">
        <v>34.290199999999999</v>
      </c>
      <c r="F15" s="47">
        <v>34.944400000000002</v>
      </c>
      <c r="G15" s="47">
        <v>34.246899999999997</v>
      </c>
      <c r="H15" s="47">
        <v>38.026899999999998</v>
      </c>
      <c r="I15" s="47">
        <v>35.193899999999999</v>
      </c>
      <c r="J15" s="47">
        <v>36.103000000000002</v>
      </c>
      <c r="K15" s="47">
        <v>35.046999999999997</v>
      </c>
      <c r="L15" s="47">
        <v>31.962</v>
      </c>
      <c r="M15" s="47">
        <v>31.577000000000002</v>
      </c>
      <c r="N15" s="47">
        <v>32.409999999999997</v>
      </c>
      <c r="O15" s="47">
        <v>30.463999999999999</v>
      </c>
      <c r="P15" s="47">
        <v>29</v>
      </c>
      <c r="Q15" s="47">
        <v>27.484999999999999</v>
      </c>
      <c r="R15" s="47">
        <v>26.628</v>
      </c>
      <c r="S15" s="47">
        <v>26.875</v>
      </c>
      <c r="T15" s="47">
        <v>26.472999999999999</v>
      </c>
      <c r="U15" s="47">
        <v>25.061</v>
      </c>
      <c r="V15" s="47">
        <v>25.786999999999999</v>
      </c>
      <c r="W15" s="47">
        <v>25.151</v>
      </c>
      <c r="X15" s="47">
        <v>27.427</v>
      </c>
      <c r="Y15" s="47">
        <v>27.734999999999999</v>
      </c>
    </row>
    <row r="16" spans="2:25" ht="12.75" x14ac:dyDescent="0.2">
      <c r="B16" s="46" t="s">
        <v>6</v>
      </c>
      <c r="C16" s="47">
        <v>1.9556100000000001</v>
      </c>
      <c r="D16" s="47">
        <v>1.9356899999999999</v>
      </c>
      <c r="E16" s="47">
        <v>1.90533</v>
      </c>
      <c r="F16" s="47">
        <v>1.8839699999999999</v>
      </c>
      <c r="G16" s="47">
        <v>1.9465300000000001</v>
      </c>
      <c r="H16" s="47">
        <v>1.9763200000000001</v>
      </c>
      <c r="I16" s="47">
        <v>1.95583</v>
      </c>
      <c r="J16" s="47">
        <v>1.95583</v>
      </c>
      <c r="K16" s="47">
        <v>1.95583</v>
      </c>
      <c r="L16" s="47">
        <v>1.95583</v>
      </c>
      <c r="M16" s="47">
        <v>1</v>
      </c>
      <c r="N16" s="47">
        <v>1</v>
      </c>
      <c r="O16" s="47">
        <v>1</v>
      </c>
      <c r="P16" s="47">
        <v>1</v>
      </c>
      <c r="Q16" s="47">
        <v>1</v>
      </c>
      <c r="R16" s="47">
        <v>1</v>
      </c>
      <c r="S16" s="47">
        <v>1</v>
      </c>
      <c r="T16" s="47">
        <v>1</v>
      </c>
      <c r="U16" s="47">
        <v>1</v>
      </c>
      <c r="V16" s="47">
        <v>1</v>
      </c>
      <c r="W16" s="47">
        <v>1</v>
      </c>
      <c r="X16" s="47">
        <v>1</v>
      </c>
      <c r="Y16" s="47">
        <v>1</v>
      </c>
    </row>
    <row r="17" spans="2:25" ht="12.75" x14ac:dyDescent="0.2">
      <c r="B17" s="46" t="s">
        <v>7</v>
      </c>
      <c r="C17" s="47">
        <v>7.5747900000000001</v>
      </c>
      <c r="D17" s="47">
        <v>7.5530999999999997</v>
      </c>
      <c r="E17" s="47">
        <v>7.4823300000000001</v>
      </c>
      <c r="F17" s="47">
        <v>7.2953599999999996</v>
      </c>
      <c r="G17" s="47">
        <v>7.4465500000000002</v>
      </c>
      <c r="H17" s="47">
        <v>7.5279699999999998</v>
      </c>
      <c r="I17" s="47">
        <v>7.4487800000000002</v>
      </c>
      <c r="J17" s="47">
        <v>7.4432999999999998</v>
      </c>
      <c r="K17" s="47">
        <v>7.4630999999999998</v>
      </c>
      <c r="L17" s="47">
        <v>7.4364999999999997</v>
      </c>
      <c r="M17" s="47">
        <v>7.4287999999999998</v>
      </c>
      <c r="N17" s="47">
        <v>7.4450000000000003</v>
      </c>
      <c r="O17" s="47">
        <v>7.4387999999999996</v>
      </c>
      <c r="P17" s="47">
        <v>7.4604999999999997</v>
      </c>
      <c r="Q17" s="47">
        <v>7.4560000000000004</v>
      </c>
      <c r="R17" s="47">
        <v>7.4583000000000004</v>
      </c>
      <c r="S17" s="47">
        <v>7.4505999999999997</v>
      </c>
      <c r="T17" s="47">
        <v>7.4417999999999997</v>
      </c>
      <c r="U17" s="47">
        <v>7.4535</v>
      </c>
      <c r="V17" s="47">
        <v>7.4341999999999997</v>
      </c>
      <c r="W17" s="47">
        <v>7.4610000000000003</v>
      </c>
      <c r="X17" s="47">
        <v>7.4592999999999998</v>
      </c>
      <c r="Y17" s="47">
        <v>7.4452999999999996</v>
      </c>
    </row>
    <row r="18" spans="2:25" ht="12.75" x14ac:dyDescent="0.2">
      <c r="B18" s="46" t="s">
        <v>8</v>
      </c>
      <c r="C18" s="47">
        <v>15.646599999999999</v>
      </c>
      <c r="D18" s="47">
        <v>15.646599999999999</v>
      </c>
      <c r="E18" s="47">
        <v>15.646599999999999</v>
      </c>
      <c r="F18" s="47">
        <v>15.646599999999999</v>
      </c>
      <c r="G18" s="47">
        <v>15.646599999999999</v>
      </c>
      <c r="H18" s="47">
        <v>15.646599999999999</v>
      </c>
      <c r="I18" s="47">
        <v>15.646599999999999</v>
      </c>
      <c r="J18" s="47">
        <v>15.646599999999999</v>
      </c>
      <c r="K18" s="47">
        <v>15.646599999999999</v>
      </c>
      <c r="L18" s="47">
        <v>15.646599999999999</v>
      </c>
      <c r="M18" s="47">
        <v>15.646599999999999</v>
      </c>
      <c r="N18" s="47">
        <v>15.646599999999999</v>
      </c>
      <c r="O18" s="47">
        <v>15.646599999999999</v>
      </c>
      <c r="P18" s="47">
        <v>15.646599999999999</v>
      </c>
      <c r="Q18" s="47">
        <v>15.646599999999999</v>
      </c>
      <c r="R18" s="47">
        <v>15.646599999999999</v>
      </c>
      <c r="S18" s="47">
        <v>15.646599999999999</v>
      </c>
      <c r="T18" s="47">
        <v>15.646599999999999</v>
      </c>
      <c r="U18" s="47">
        <v>15.646599999999999</v>
      </c>
      <c r="V18" s="47">
        <v>1</v>
      </c>
      <c r="W18" s="47">
        <v>1</v>
      </c>
      <c r="X18" s="47">
        <v>1</v>
      </c>
      <c r="Y18" s="47">
        <v>1</v>
      </c>
    </row>
    <row r="19" spans="2:25" ht="12" customHeight="1" x14ac:dyDescent="0.2">
      <c r="B19" s="46" t="s">
        <v>9</v>
      </c>
      <c r="C19" s="47">
        <v>138.648</v>
      </c>
      <c r="D19" s="47">
        <v>158.928</v>
      </c>
      <c r="E19" s="47">
        <v>162.07</v>
      </c>
      <c r="F19" s="47">
        <v>159.54900000000001</v>
      </c>
      <c r="G19" s="47">
        <v>164.167</v>
      </c>
      <c r="H19" s="47">
        <v>167.38800000000001</v>
      </c>
      <c r="I19" s="47">
        <v>166.386</v>
      </c>
      <c r="J19" s="47">
        <v>166.386</v>
      </c>
      <c r="K19" s="47">
        <v>166.386</v>
      </c>
      <c r="L19" s="47">
        <v>1</v>
      </c>
      <c r="M19" s="47">
        <v>1</v>
      </c>
      <c r="N19" s="47">
        <v>1</v>
      </c>
      <c r="O19" s="47">
        <v>1</v>
      </c>
      <c r="P19" s="47">
        <v>1</v>
      </c>
      <c r="Q19" s="47">
        <v>1</v>
      </c>
      <c r="R19" s="47">
        <v>1</v>
      </c>
      <c r="S19" s="47">
        <v>1</v>
      </c>
      <c r="T19" s="47">
        <v>1</v>
      </c>
      <c r="U19" s="47">
        <v>1</v>
      </c>
      <c r="V19" s="47">
        <v>1</v>
      </c>
      <c r="W19" s="47">
        <v>1</v>
      </c>
      <c r="X19" s="47">
        <v>1</v>
      </c>
      <c r="Y19" s="47">
        <v>1</v>
      </c>
    </row>
    <row r="20" spans="2:25" ht="12.75" x14ac:dyDescent="0.2">
      <c r="B20" s="46" t="s">
        <v>10</v>
      </c>
      <c r="C20" s="47">
        <v>6.3330099999999998</v>
      </c>
      <c r="D20" s="47">
        <v>6.4608600000000003</v>
      </c>
      <c r="E20" s="47">
        <v>5.8291500000000003</v>
      </c>
      <c r="F20" s="47">
        <v>5.7169499999999998</v>
      </c>
      <c r="G20" s="47">
        <v>5.8163999999999998</v>
      </c>
      <c r="H20" s="47">
        <v>5.98726</v>
      </c>
      <c r="I20" s="47">
        <v>5.9457300000000002</v>
      </c>
      <c r="J20" s="47">
        <v>5.9457300000000002</v>
      </c>
      <c r="K20" s="47">
        <v>5.9457300000000002</v>
      </c>
      <c r="L20" s="47">
        <v>1</v>
      </c>
      <c r="M20" s="47">
        <v>1</v>
      </c>
      <c r="N20" s="47">
        <v>1</v>
      </c>
      <c r="O20" s="47">
        <v>1</v>
      </c>
      <c r="P20" s="47">
        <v>1</v>
      </c>
      <c r="Q20" s="47">
        <v>1</v>
      </c>
      <c r="R20" s="47">
        <v>1</v>
      </c>
      <c r="S20" s="47">
        <v>1</v>
      </c>
      <c r="T20" s="47">
        <v>1</v>
      </c>
      <c r="U20" s="47">
        <v>1</v>
      </c>
      <c r="V20" s="47">
        <v>1</v>
      </c>
      <c r="W20" s="47">
        <v>1</v>
      </c>
      <c r="X20" s="47">
        <v>1</v>
      </c>
      <c r="Y20" s="47">
        <v>1</v>
      </c>
    </row>
    <row r="21" spans="2:25" ht="12.75" x14ac:dyDescent="0.2">
      <c r="B21" s="46" t="s">
        <v>11</v>
      </c>
      <c r="C21" s="47">
        <v>6.6678199999999999</v>
      </c>
      <c r="D21" s="47">
        <v>6.5774499999999998</v>
      </c>
      <c r="E21" s="47">
        <v>6.5757899999999996</v>
      </c>
      <c r="F21" s="47">
        <v>6.4397900000000003</v>
      </c>
      <c r="G21" s="47">
        <v>6.5619300000000003</v>
      </c>
      <c r="H21" s="47">
        <v>6.6121400000000001</v>
      </c>
      <c r="I21" s="47">
        <v>6.5595699999999999</v>
      </c>
      <c r="J21" s="47">
        <v>6.5595699999999999</v>
      </c>
      <c r="K21" s="47">
        <v>6.5595699999999999</v>
      </c>
      <c r="L21" s="47">
        <v>1</v>
      </c>
      <c r="M21" s="47">
        <v>1</v>
      </c>
      <c r="N21" s="47">
        <v>1</v>
      </c>
      <c r="O21" s="47">
        <v>1</v>
      </c>
      <c r="P21" s="47">
        <v>1</v>
      </c>
      <c r="Q21" s="47">
        <v>1</v>
      </c>
      <c r="R21" s="47">
        <v>1</v>
      </c>
      <c r="S21" s="47">
        <v>1</v>
      </c>
      <c r="T21" s="47">
        <v>1</v>
      </c>
      <c r="U21" s="47">
        <v>1</v>
      </c>
      <c r="V21" s="47">
        <v>1</v>
      </c>
      <c r="W21" s="47">
        <v>1</v>
      </c>
      <c r="X21" s="47">
        <v>1</v>
      </c>
      <c r="Y21" s="47">
        <v>1</v>
      </c>
    </row>
    <row r="22" spans="2:25" ht="12.75" x14ac:dyDescent="0.2">
      <c r="B22" s="46" t="s">
        <v>12</v>
      </c>
      <c r="C22" s="47">
        <v>260.19799999999998</v>
      </c>
      <c r="D22" s="47">
        <v>277.97000000000003</v>
      </c>
      <c r="E22" s="47">
        <v>295.48</v>
      </c>
      <c r="F22" s="47">
        <v>311.56700000000001</v>
      </c>
      <c r="G22" s="47">
        <v>309.50200000000001</v>
      </c>
      <c r="H22" s="47">
        <v>312.03899999999999</v>
      </c>
      <c r="I22" s="47">
        <v>329.68900000000002</v>
      </c>
      <c r="J22" s="47">
        <v>330.3</v>
      </c>
      <c r="K22" s="47">
        <v>340.75</v>
      </c>
      <c r="L22" s="47">
        <v>340.75</v>
      </c>
      <c r="M22" s="47">
        <v>1</v>
      </c>
      <c r="N22" s="47">
        <v>1</v>
      </c>
      <c r="O22" s="47">
        <v>1</v>
      </c>
      <c r="P22" s="47">
        <v>1</v>
      </c>
      <c r="Q22" s="47">
        <v>1</v>
      </c>
      <c r="R22" s="47">
        <v>1</v>
      </c>
      <c r="S22" s="47">
        <v>1</v>
      </c>
      <c r="T22" s="47">
        <v>1</v>
      </c>
      <c r="U22" s="47">
        <v>1</v>
      </c>
      <c r="V22" s="47">
        <v>1</v>
      </c>
      <c r="W22" s="47">
        <v>1</v>
      </c>
      <c r="X22" s="47">
        <v>1</v>
      </c>
      <c r="Y22" s="47">
        <v>1</v>
      </c>
    </row>
    <row r="23" spans="2:25" ht="12.75" x14ac:dyDescent="0.2">
      <c r="B23" s="46" t="s">
        <v>13</v>
      </c>
      <c r="C23" s="47">
        <v>0.96099999999999997</v>
      </c>
      <c r="D23" s="47">
        <v>7.3000999999999996</v>
      </c>
      <c r="E23" s="47">
        <v>6.9436999999999998</v>
      </c>
      <c r="F23" s="47">
        <v>6.9621899999999997</v>
      </c>
      <c r="G23" s="47">
        <v>6.9410999999999996</v>
      </c>
      <c r="H23" s="47">
        <v>6.9599000000000002</v>
      </c>
      <c r="I23" s="47">
        <v>7.2892999999999999</v>
      </c>
      <c r="J23" s="47">
        <v>7.6790000000000003</v>
      </c>
      <c r="K23" s="47">
        <v>7.58</v>
      </c>
      <c r="L23" s="47">
        <v>7.37</v>
      </c>
      <c r="M23" s="47">
        <v>7.4749999999999996</v>
      </c>
      <c r="N23" s="47">
        <v>7.6451000000000002</v>
      </c>
      <c r="O23" s="47">
        <v>7.665</v>
      </c>
      <c r="P23" s="47">
        <v>7.3715000000000002</v>
      </c>
      <c r="Q23" s="47">
        <v>7.3503999999999996</v>
      </c>
      <c r="R23" s="47">
        <v>7.3308</v>
      </c>
      <c r="S23" s="47">
        <v>7.3555000000000001</v>
      </c>
      <c r="T23" s="47">
        <v>7.3</v>
      </c>
      <c r="U23" s="47">
        <v>7.383</v>
      </c>
      <c r="V23" s="47">
        <v>7.5369999999999999</v>
      </c>
      <c r="W23" s="47">
        <v>7.5575000000000001</v>
      </c>
      <c r="X23" s="47">
        <v>7.6265000000000001</v>
      </c>
      <c r="Y23" s="47">
        <v>7.6580000000000004</v>
      </c>
    </row>
    <row r="24" spans="2:25" ht="12.75" x14ac:dyDescent="0.2">
      <c r="B24" s="46" t="s">
        <v>14</v>
      </c>
      <c r="C24" s="47">
        <v>101.679</v>
      </c>
      <c r="D24" s="47">
        <v>112.348</v>
      </c>
      <c r="E24" s="47">
        <v>136.73099999999999</v>
      </c>
      <c r="F24" s="47">
        <v>183.297</v>
      </c>
      <c r="G24" s="47">
        <v>206.90700000000001</v>
      </c>
      <c r="H24" s="47">
        <v>224.70699999999999</v>
      </c>
      <c r="I24" s="47">
        <v>252.392</v>
      </c>
      <c r="J24" s="47">
        <v>254.7</v>
      </c>
      <c r="K24" s="47">
        <v>265</v>
      </c>
      <c r="L24" s="47">
        <v>245.18</v>
      </c>
      <c r="M24" s="47">
        <v>236.29</v>
      </c>
      <c r="N24" s="47">
        <v>262.5</v>
      </c>
      <c r="O24" s="47">
        <v>245.97</v>
      </c>
      <c r="P24" s="47">
        <v>252.87</v>
      </c>
      <c r="Q24" s="47">
        <v>251.77</v>
      </c>
      <c r="R24" s="47">
        <v>253.73</v>
      </c>
      <c r="S24" s="47">
        <v>266.7</v>
      </c>
      <c r="T24" s="47">
        <v>270.42</v>
      </c>
      <c r="U24" s="47">
        <v>277.95</v>
      </c>
      <c r="V24" s="47">
        <v>314.58</v>
      </c>
      <c r="W24" s="47">
        <v>292.3</v>
      </c>
      <c r="X24" s="47">
        <v>297.04000000000002</v>
      </c>
      <c r="Y24" s="47">
        <v>315.54000000000002</v>
      </c>
    </row>
    <row r="25" spans="2:25" ht="12.75" x14ac:dyDescent="0.2">
      <c r="B25" s="46" t="s">
        <v>15</v>
      </c>
      <c r="C25" s="47">
        <v>0.74315699999999996</v>
      </c>
      <c r="D25" s="47">
        <v>0.79080899999999998</v>
      </c>
      <c r="E25" s="47">
        <v>0.79506100000000002</v>
      </c>
      <c r="F25" s="47">
        <v>0.82047800000000004</v>
      </c>
      <c r="G25" s="47">
        <v>0.74534199999999995</v>
      </c>
      <c r="H25" s="47">
        <v>0.77196100000000001</v>
      </c>
      <c r="I25" s="47">
        <v>0.78756400000000004</v>
      </c>
      <c r="J25" s="47">
        <v>0.78756400000000004</v>
      </c>
      <c r="K25" s="47">
        <v>0.78756400000000004</v>
      </c>
      <c r="L25" s="47">
        <v>1</v>
      </c>
      <c r="M25" s="47">
        <v>1</v>
      </c>
      <c r="N25" s="47">
        <v>1</v>
      </c>
      <c r="O25" s="47">
        <v>1</v>
      </c>
      <c r="P25" s="47">
        <v>1</v>
      </c>
      <c r="Q25" s="47">
        <v>1</v>
      </c>
      <c r="R25" s="47">
        <v>1</v>
      </c>
      <c r="S25" s="47">
        <v>1</v>
      </c>
      <c r="T25" s="47">
        <v>1</v>
      </c>
      <c r="U25" s="47">
        <v>1</v>
      </c>
      <c r="V25" s="47">
        <v>1</v>
      </c>
      <c r="W25" s="47">
        <v>1</v>
      </c>
      <c r="X25" s="47">
        <v>1</v>
      </c>
      <c r="Y25" s="47">
        <v>1</v>
      </c>
    </row>
    <row r="26" spans="2:25" ht="12.75" x14ac:dyDescent="0.2">
      <c r="B26" s="46" t="s">
        <v>16</v>
      </c>
      <c r="C26" s="47">
        <v>77.400800000000004</v>
      </c>
      <c r="D26" s="47">
        <v>80.942099999999996</v>
      </c>
      <c r="E26" s="47">
        <v>84.393000000000001</v>
      </c>
      <c r="F26" s="47">
        <v>85.727999999999994</v>
      </c>
      <c r="G26" s="47">
        <v>83.888000000000005</v>
      </c>
      <c r="H26" s="47">
        <v>79.702100000000002</v>
      </c>
      <c r="I26" s="47">
        <v>81.299300000000002</v>
      </c>
      <c r="J26" s="47">
        <v>72.83</v>
      </c>
      <c r="K26" s="47">
        <v>78.8</v>
      </c>
      <c r="L26" s="47">
        <v>91.48</v>
      </c>
      <c r="M26" s="47">
        <v>84.74</v>
      </c>
      <c r="N26" s="47">
        <v>89.46</v>
      </c>
      <c r="O26" s="47">
        <v>83.6</v>
      </c>
      <c r="P26" s="47">
        <v>74.569999999999993</v>
      </c>
      <c r="Q26" s="47">
        <v>93.13</v>
      </c>
      <c r="R26" s="47">
        <v>91.9</v>
      </c>
      <c r="S26" s="47">
        <v>143.83000000000001</v>
      </c>
      <c r="T26" s="47">
        <v>179.88</v>
      </c>
      <c r="U26" s="47">
        <v>153.80000000000001</v>
      </c>
      <c r="V26" s="47">
        <v>158.84</v>
      </c>
      <c r="W26" s="47">
        <v>169.8</v>
      </c>
      <c r="X26" s="47">
        <v>158.5</v>
      </c>
      <c r="Y26" s="47">
        <v>154.08000000000001</v>
      </c>
    </row>
    <row r="27" spans="2:25" ht="12.75" x14ac:dyDescent="0.2">
      <c r="B27" s="46" t="s">
        <v>17</v>
      </c>
      <c r="C27" s="47">
        <v>1787.42</v>
      </c>
      <c r="D27" s="47">
        <v>1909.98</v>
      </c>
      <c r="E27" s="47">
        <v>1997.45</v>
      </c>
      <c r="F27" s="47">
        <v>2082.71</v>
      </c>
      <c r="G27" s="47">
        <v>1913.72</v>
      </c>
      <c r="H27" s="47">
        <v>1942.03</v>
      </c>
      <c r="I27" s="47">
        <v>1</v>
      </c>
      <c r="J27" s="47">
        <v>1</v>
      </c>
      <c r="K27" s="47">
        <v>1</v>
      </c>
      <c r="L27" s="47">
        <v>1</v>
      </c>
      <c r="M27" s="47">
        <v>1</v>
      </c>
      <c r="N27" s="47">
        <v>1</v>
      </c>
      <c r="O27" s="47">
        <v>1</v>
      </c>
      <c r="P27" s="47">
        <v>1</v>
      </c>
      <c r="Q27" s="47">
        <v>1</v>
      </c>
      <c r="R27" s="47">
        <v>1</v>
      </c>
      <c r="S27" s="47">
        <v>1</v>
      </c>
      <c r="T27" s="47">
        <v>1</v>
      </c>
      <c r="U27" s="47">
        <v>1</v>
      </c>
      <c r="V27" s="47">
        <v>1</v>
      </c>
      <c r="W27" s="47">
        <v>1</v>
      </c>
      <c r="X27" s="47">
        <v>1</v>
      </c>
      <c r="Y27" s="47">
        <v>1</v>
      </c>
    </row>
    <row r="28" spans="2:25" ht="12.75" x14ac:dyDescent="0.2">
      <c r="B28" s="46" t="s">
        <v>18</v>
      </c>
      <c r="C28" s="84">
        <v>1.6</v>
      </c>
      <c r="D28" s="84">
        <v>1.6</v>
      </c>
      <c r="E28" s="84">
        <v>1.6</v>
      </c>
      <c r="F28" s="84">
        <v>1.5</v>
      </c>
      <c r="G28" s="84">
        <v>1.6</v>
      </c>
      <c r="H28" s="84">
        <v>1.6</v>
      </c>
      <c r="I28" s="84">
        <v>1.6</v>
      </c>
      <c r="J28" s="84">
        <v>1.5</v>
      </c>
      <c r="K28" s="47">
        <v>1.5</v>
      </c>
      <c r="L28" s="47">
        <v>1.5</v>
      </c>
      <c r="M28" s="47">
        <v>1.5</v>
      </c>
      <c r="N28" s="47">
        <v>1.6</v>
      </c>
      <c r="O28" s="47">
        <v>1.5</v>
      </c>
      <c r="P28" s="47">
        <v>1.6</v>
      </c>
      <c r="Q28" s="47">
        <v>1.6</v>
      </c>
      <c r="R28" s="47">
        <v>1.7</v>
      </c>
      <c r="S28" s="47">
        <v>1.5</v>
      </c>
      <c r="T28" s="47">
        <v>1.5</v>
      </c>
      <c r="U28" s="47">
        <v>1.3</v>
      </c>
      <c r="V28" s="47">
        <v>1.2156</v>
      </c>
      <c r="W28" s="47">
        <v>1.2072000000000001</v>
      </c>
      <c r="X28" s="47">
        <v>1.2276</v>
      </c>
      <c r="Y28" s="47">
        <v>1.2023999999999999</v>
      </c>
    </row>
    <row r="29" spans="2:25" ht="12.75" x14ac:dyDescent="0.2">
      <c r="B29" s="46" t="s">
        <v>19</v>
      </c>
      <c r="C29" s="47">
        <v>40.177700000000002</v>
      </c>
      <c r="D29" s="47">
        <v>40.286900000000003</v>
      </c>
      <c r="E29" s="47">
        <v>39.1614</v>
      </c>
      <c r="F29" s="47">
        <v>38.697899999999997</v>
      </c>
      <c r="G29" s="47">
        <v>1</v>
      </c>
      <c r="H29" s="47">
        <v>1</v>
      </c>
      <c r="I29" s="47">
        <v>1</v>
      </c>
      <c r="J29" s="47">
        <v>1</v>
      </c>
      <c r="K29" s="47">
        <v>1</v>
      </c>
      <c r="L29" s="47">
        <v>1</v>
      </c>
      <c r="M29" s="47">
        <v>1</v>
      </c>
      <c r="N29" s="47">
        <v>1</v>
      </c>
      <c r="O29" s="47">
        <v>1</v>
      </c>
      <c r="P29" s="47">
        <v>1</v>
      </c>
      <c r="Q29" s="47">
        <v>1</v>
      </c>
      <c r="R29" s="47">
        <v>1</v>
      </c>
      <c r="S29" s="47">
        <v>1</v>
      </c>
      <c r="T29" s="47">
        <v>1</v>
      </c>
      <c r="U29" s="47">
        <v>1</v>
      </c>
      <c r="V29" s="47">
        <v>1</v>
      </c>
      <c r="W29" s="47">
        <v>1</v>
      </c>
      <c r="X29" s="47">
        <v>1</v>
      </c>
      <c r="Y29" s="47">
        <v>1</v>
      </c>
    </row>
    <row r="30" spans="2:25" ht="12.75" x14ac:dyDescent="0.2">
      <c r="B30" s="46" t="s">
        <v>20</v>
      </c>
      <c r="C30" s="47">
        <v>1.0171600000000001</v>
      </c>
      <c r="D30" s="47">
        <v>0.66940200000000005</v>
      </c>
      <c r="E30" s="47">
        <v>0.67652199999999996</v>
      </c>
      <c r="F30" s="47">
        <v>0.70969000000000004</v>
      </c>
      <c r="G30" s="47">
        <v>0.70167400000000002</v>
      </c>
      <c r="H30" s="47">
        <v>0.65148399999999995</v>
      </c>
      <c r="I30" s="47">
        <v>0.66504799999999997</v>
      </c>
      <c r="J30" s="47">
        <v>0.58809999999999996</v>
      </c>
      <c r="K30" s="47">
        <v>0.57640000000000002</v>
      </c>
      <c r="L30" s="47">
        <v>0.55630000000000002</v>
      </c>
      <c r="M30" s="47">
        <v>0.61399999999999999</v>
      </c>
      <c r="N30" s="47">
        <v>0.67249999999999999</v>
      </c>
      <c r="O30" s="47">
        <v>0.69789999999999996</v>
      </c>
      <c r="P30" s="47">
        <v>0.69620000000000004</v>
      </c>
      <c r="Q30" s="47">
        <v>0.69720000000000004</v>
      </c>
      <c r="R30" s="47">
        <v>0.69640000000000002</v>
      </c>
      <c r="S30" s="47">
        <v>0.70830000000000004</v>
      </c>
      <c r="T30" s="47">
        <v>0.70930000000000004</v>
      </c>
      <c r="U30" s="47">
        <v>0.70940000000000003</v>
      </c>
      <c r="V30" s="47">
        <v>0.69950000000000001</v>
      </c>
      <c r="W30" s="47">
        <v>0.69769999999999999</v>
      </c>
      <c r="X30" s="47">
        <v>0.70279999999999998</v>
      </c>
      <c r="Y30" s="47">
        <v>1</v>
      </c>
    </row>
    <row r="31" spans="2:25" ht="12.75" x14ac:dyDescent="0.2">
      <c r="B31" s="46" t="s">
        <v>21</v>
      </c>
      <c r="C31" s="47">
        <v>0.45008199999999998</v>
      </c>
      <c r="D31" s="47">
        <v>0.44082100000000002</v>
      </c>
      <c r="E31" s="47">
        <v>0.45278600000000002</v>
      </c>
      <c r="F31" s="47">
        <v>0.46321800000000002</v>
      </c>
      <c r="G31" s="47">
        <v>0.45073400000000002</v>
      </c>
      <c r="H31" s="47">
        <v>0.43304199999999998</v>
      </c>
      <c r="I31" s="47">
        <v>0.44159999999999999</v>
      </c>
      <c r="J31" s="47">
        <v>0.41510000000000002</v>
      </c>
      <c r="K31" s="47">
        <v>0.40749999999999997</v>
      </c>
      <c r="L31" s="47">
        <v>0.39939999999999998</v>
      </c>
      <c r="M31" s="47">
        <v>0.41820000000000002</v>
      </c>
      <c r="N31" s="47">
        <v>0.43169999999999997</v>
      </c>
      <c r="O31" s="47">
        <v>0.43430000000000002</v>
      </c>
      <c r="P31" s="47">
        <v>0.42930000000000001</v>
      </c>
      <c r="Q31" s="47">
        <v>0.42930000000000001</v>
      </c>
      <c r="R31" s="47">
        <v>0.42930000000000001</v>
      </c>
      <c r="S31" s="47">
        <v>1</v>
      </c>
      <c r="T31" s="47">
        <v>1</v>
      </c>
      <c r="U31" s="47">
        <v>1</v>
      </c>
      <c r="V31" s="47">
        <v>1</v>
      </c>
      <c r="W31" s="47">
        <v>1</v>
      </c>
      <c r="X31" s="47">
        <v>1</v>
      </c>
      <c r="Y31" s="47">
        <v>1</v>
      </c>
    </row>
    <row r="32" spans="2:25" ht="12.75" x14ac:dyDescent="0.2">
      <c r="B32" s="46" t="s">
        <v>22</v>
      </c>
      <c r="C32" s="47">
        <v>2.1966999999999999</v>
      </c>
      <c r="D32" s="47">
        <v>2.1654100000000001</v>
      </c>
      <c r="E32" s="47">
        <v>2.1342400000000001</v>
      </c>
      <c r="F32" s="47">
        <v>2.1085699999999998</v>
      </c>
      <c r="G32" s="47">
        <v>2.18472</v>
      </c>
      <c r="H32" s="47">
        <v>2.22742</v>
      </c>
      <c r="I32" s="47">
        <v>2.2037100000000001</v>
      </c>
      <c r="J32" s="47">
        <v>2.2037100000000001</v>
      </c>
      <c r="K32" s="47">
        <v>2.2037100000000001</v>
      </c>
      <c r="L32" s="47">
        <v>2.2037100000000001</v>
      </c>
      <c r="M32" s="47">
        <v>1</v>
      </c>
      <c r="N32" s="47">
        <v>1</v>
      </c>
      <c r="O32" s="47">
        <v>1</v>
      </c>
      <c r="P32" s="47">
        <v>1</v>
      </c>
      <c r="Q32" s="47">
        <v>1</v>
      </c>
      <c r="R32" s="47">
        <v>1</v>
      </c>
      <c r="S32" s="47">
        <v>1</v>
      </c>
      <c r="T32" s="47">
        <v>1</v>
      </c>
      <c r="U32" s="47">
        <v>1</v>
      </c>
      <c r="V32" s="47">
        <v>1</v>
      </c>
      <c r="W32" s="47">
        <v>1</v>
      </c>
      <c r="X32" s="47">
        <v>1</v>
      </c>
      <c r="Y32" s="47">
        <v>1</v>
      </c>
    </row>
    <row r="33" spans="2:25" ht="12.75" x14ac:dyDescent="0.2">
      <c r="B33" s="46" t="s">
        <v>23</v>
      </c>
      <c r="C33" s="47">
        <v>8.3848800000000008</v>
      </c>
      <c r="D33" s="47">
        <v>8.3876299999999997</v>
      </c>
      <c r="E33" s="47">
        <v>8.31752</v>
      </c>
      <c r="F33" s="47">
        <v>8.3119200000000006</v>
      </c>
      <c r="G33" s="47">
        <v>8.0605200000000004</v>
      </c>
      <c r="H33" s="47">
        <v>8.1137599999999992</v>
      </c>
      <c r="I33" s="47">
        <v>8.8713999999999995</v>
      </c>
      <c r="J33" s="47">
        <v>8.0764999999999993</v>
      </c>
      <c r="K33" s="47">
        <v>8.2334999999999994</v>
      </c>
      <c r="L33" s="47">
        <v>7.9515000000000002</v>
      </c>
      <c r="M33" s="47">
        <v>7.2755999999999998</v>
      </c>
      <c r="N33" s="47">
        <v>8.4140999999999995</v>
      </c>
      <c r="O33" s="47">
        <v>8.2364999999999995</v>
      </c>
      <c r="P33" s="47">
        <v>7.9850000000000003</v>
      </c>
      <c r="Q33" s="47">
        <v>8.2379999999999995</v>
      </c>
      <c r="R33" s="47">
        <v>7.9580000000000002</v>
      </c>
      <c r="S33" s="47">
        <v>9.75</v>
      </c>
      <c r="T33" s="47">
        <v>8.3000000000000007</v>
      </c>
      <c r="U33" s="47">
        <v>7.8</v>
      </c>
      <c r="V33" s="47">
        <v>7.7539999999999996</v>
      </c>
      <c r="W33" s="47">
        <v>7.3483000000000001</v>
      </c>
      <c r="X33" s="47">
        <v>8.3629999999999995</v>
      </c>
      <c r="Y33" s="47">
        <v>9.0419999999999998</v>
      </c>
    </row>
    <row r="34" spans="2:25" ht="12.75" x14ac:dyDescent="0.2">
      <c r="B34" s="46" t="s">
        <v>24</v>
      </c>
      <c r="C34" s="47">
        <v>1.9132199999999999</v>
      </c>
      <c r="D34" s="47">
        <v>2.3932899999999999</v>
      </c>
      <c r="E34" s="47">
        <v>2.9803199999999999</v>
      </c>
      <c r="F34" s="47">
        <v>3.24702</v>
      </c>
      <c r="G34" s="47">
        <v>3.6010800000000001</v>
      </c>
      <c r="H34" s="47">
        <v>3.8801999999999999</v>
      </c>
      <c r="I34" s="47">
        <v>4.0894700000000004</v>
      </c>
      <c r="J34" s="47">
        <v>4.1586999999999996</v>
      </c>
      <c r="K34" s="47">
        <v>3.8498000000000001</v>
      </c>
      <c r="L34" s="47">
        <v>3.4952999999999999</v>
      </c>
      <c r="M34" s="47">
        <v>4.0209999999999999</v>
      </c>
      <c r="N34" s="47">
        <v>4.7019000000000002</v>
      </c>
      <c r="O34" s="47">
        <v>4.0845000000000002</v>
      </c>
      <c r="P34" s="47">
        <v>3.86</v>
      </c>
      <c r="Q34" s="47">
        <v>3.831</v>
      </c>
      <c r="R34" s="47">
        <v>3.5935000000000001</v>
      </c>
      <c r="S34" s="47">
        <v>4.1535000000000002</v>
      </c>
      <c r="T34" s="47">
        <v>4.1044999999999998</v>
      </c>
      <c r="U34" s="47">
        <v>3.9750000000000001</v>
      </c>
      <c r="V34" s="47">
        <v>4.4580000000000002</v>
      </c>
      <c r="W34" s="47">
        <v>4.0739999999999998</v>
      </c>
      <c r="X34" s="47">
        <v>4.1543000000000001</v>
      </c>
      <c r="Y34" s="47">
        <v>4.2732000000000001</v>
      </c>
    </row>
    <row r="35" spans="2:25" ht="12.75" x14ac:dyDescent="0.2">
      <c r="B35" s="46" t="s">
        <v>25</v>
      </c>
      <c r="C35" s="47">
        <v>177.76</v>
      </c>
      <c r="D35" s="47">
        <v>197.05</v>
      </c>
      <c r="E35" s="47">
        <v>195.88399999999999</v>
      </c>
      <c r="F35" s="47">
        <v>196.505</v>
      </c>
      <c r="G35" s="47">
        <v>195.96799999999999</v>
      </c>
      <c r="H35" s="47">
        <v>202.137</v>
      </c>
      <c r="I35" s="47">
        <v>200.482</v>
      </c>
      <c r="J35" s="47">
        <v>200.482</v>
      </c>
      <c r="K35" s="47">
        <v>200.482</v>
      </c>
      <c r="L35" s="47">
        <v>200.482</v>
      </c>
      <c r="M35" s="47">
        <v>1</v>
      </c>
      <c r="N35" s="47">
        <v>1</v>
      </c>
      <c r="O35" s="47">
        <v>1</v>
      </c>
      <c r="P35" s="47">
        <v>1</v>
      </c>
      <c r="Q35" s="47">
        <v>1</v>
      </c>
      <c r="R35" s="47">
        <v>1</v>
      </c>
      <c r="S35" s="47">
        <v>1</v>
      </c>
      <c r="T35" s="47">
        <v>1</v>
      </c>
      <c r="U35" s="47">
        <v>1</v>
      </c>
      <c r="V35" s="47">
        <v>1</v>
      </c>
      <c r="W35" s="47">
        <v>1</v>
      </c>
      <c r="X35" s="47">
        <v>1</v>
      </c>
      <c r="Y35" s="47">
        <v>1</v>
      </c>
    </row>
    <row r="36" spans="2:25" ht="12.75" x14ac:dyDescent="0.2">
      <c r="B36" s="46" t="s">
        <v>26</v>
      </c>
      <c r="C36" s="47">
        <v>5.5701399999999998E-2</v>
      </c>
      <c r="D36" s="47">
        <v>0.14235900000000001</v>
      </c>
      <c r="E36" s="47">
        <v>0.21734800000000001</v>
      </c>
      <c r="F36" s="47">
        <v>0.21734800000000001</v>
      </c>
      <c r="G36" s="47">
        <v>0.51823900000000001</v>
      </c>
      <c r="H36" s="47">
        <v>0.88590999999999998</v>
      </c>
      <c r="I36" s="47">
        <v>1.28139</v>
      </c>
      <c r="J36" s="47">
        <v>1.8345</v>
      </c>
      <c r="K36" s="47">
        <v>2.4142000000000001</v>
      </c>
      <c r="L36" s="47">
        <v>2.7816999999999998</v>
      </c>
      <c r="M36" s="47">
        <v>3.5135000000000001</v>
      </c>
      <c r="N36" s="47">
        <v>4.1158000000000001</v>
      </c>
      <c r="O36" s="47">
        <v>3.9390000000000001</v>
      </c>
      <c r="P36" s="47">
        <v>3.6802000000000001</v>
      </c>
      <c r="Q36" s="47">
        <v>3.3835000000000002</v>
      </c>
      <c r="R36" s="47">
        <v>3.6076999999999999</v>
      </c>
      <c r="S36" s="47">
        <v>4.0225</v>
      </c>
      <c r="T36" s="47">
        <v>4.2363</v>
      </c>
      <c r="U36" s="47">
        <v>4.2619999999999996</v>
      </c>
      <c r="V36" s="47">
        <v>4.3232999999999997</v>
      </c>
      <c r="W36" s="47">
        <v>4.4444999999999997</v>
      </c>
      <c r="X36" s="47">
        <v>4.4710000000000001</v>
      </c>
      <c r="Y36" s="47">
        <v>4.4828000000000001</v>
      </c>
    </row>
    <row r="37" spans="2:25" ht="12.75" x14ac:dyDescent="0.2">
      <c r="B37" s="46" t="s">
        <v>27</v>
      </c>
      <c r="C37" s="47">
        <v>8.5489599999999992</v>
      </c>
      <c r="D37" s="47">
        <v>9.2963400000000007</v>
      </c>
      <c r="E37" s="47">
        <v>9.1779299999999999</v>
      </c>
      <c r="F37" s="47">
        <v>8.69726</v>
      </c>
      <c r="G37" s="47">
        <v>8.6280000000000001</v>
      </c>
      <c r="H37" s="47">
        <v>8.7323400000000007</v>
      </c>
      <c r="I37" s="47">
        <v>9.4880300000000002</v>
      </c>
      <c r="J37" s="47">
        <v>8.5625</v>
      </c>
      <c r="K37" s="47">
        <v>8.8313000000000006</v>
      </c>
      <c r="L37" s="47">
        <v>9.3011999999999997</v>
      </c>
      <c r="M37" s="47">
        <v>9.1527999999999992</v>
      </c>
      <c r="N37" s="47">
        <v>9.08</v>
      </c>
      <c r="O37" s="47">
        <v>9.0206</v>
      </c>
      <c r="P37" s="47">
        <v>9.3885000000000005</v>
      </c>
      <c r="Q37" s="47">
        <v>9.0404</v>
      </c>
      <c r="R37" s="47">
        <v>9.4414999999999996</v>
      </c>
      <c r="S37" s="47">
        <v>10.87</v>
      </c>
      <c r="T37" s="47">
        <v>10.252000000000001</v>
      </c>
      <c r="U37" s="47">
        <v>8.9655000000000005</v>
      </c>
      <c r="V37" s="47">
        <v>8.9120000000000008</v>
      </c>
      <c r="W37" s="47">
        <v>8.5820000000000007</v>
      </c>
      <c r="X37" s="47">
        <v>8.8590999999999998</v>
      </c>
      <c r="Y37" s="47">
        <v>9.3930000000000007</v>
      </c>
    </row>
    <row r="38" spans="2:25" ht="12.75" x14ac:dyDescent="0.2">
      <c r="B38" s="46" t="s">
        <v>28</v>
      </c>
      <c r="C38" s="47">
        <v>119.51600000000001</v>
      </c>
      <c r="D38" s="47">
        <v>147.834</v>
      </c>
      <c r="E38" s="47">
        <v>156.46600000000001</v>
      </c>
      <c r="F38" s="47">
        <v>165.58199999999999</v>
      </c>
      <c r="G38" s="47">
        <v>177.28200000000001</v>
      </c>
      <c r="H38" s="47">
        <v>186.81</v>
      </c>
      <c r="I38" s="47">
        <v>188.81</v>
      </c>
      <c r="J38" s="47">
        <v>198.90600000000001</v>
      </c>
      <c r="K38" s="47">
        <v>213.54</v>
      </c>
      <c r="L38" s="47">
        <v>218.83600000000001</v>
      </c>
      <c r="M38" s="47">
        <v>230.15799999999999</v>
      </c>
      <c r="N38" s="47">
        <v>236.7</v>
      </c>
      <c r="O38" s="47">
        <v>239.76</v>
      </c>
      <c r="P38" s="47">
        <v>239.5</v>
      </c>
      <c r="Q38" s="47">
        <v>239.64</v>
      </c>
      <c r="R38" s="47">
        <v>1</v>
      </c>
      <c r="S38" s="47">
        <v>1</v>
      </c>
      <c r="T38" s="47">
        <v>1</v>
      </c>
      <c r="U38" s="47">
        <v>1</v>
      </c>
      <c r="V38" s="47">
        <v>1</v>
      </c>
      <c r="W38" s="47">
        <v>1</v>
      </c>
      <c r="X38" s="47">
        <v>1</v>
      </c>
      <c r="Y38" s="47">
        <v>1</v>
      </c>
    </row>
    <row r="39" spans="2:25" ht="12.75" x14ac:dyDescent="0.2">
      <c r="B39" s="46" t="s">
        <v>183</v>
      </c>
      <c r="C39" s="47"/>
      <c r="D39" s="47">
        <v>37.042499999999997</v>
      </c>
      <c r="E39" s="47">
        <v>38.472000000000001</v>
      </c>
      <c r="F39" s="47">
        <v>38.978999999999999</v>
      </c>
      <c r="G39" s="47">
        <v>39.951700000000002</v>
      </c>
      <c r="H39" s="47">
        <v>38.4343</v>
      </c>
      <c r="I39" s="47">
        <v>43.2089</v>
      </c>
      <c r="J39" s="47">
        <v>42.402000000000001</v>
      </c>
      <c r="K39" s="47">
        <v>43.933</v>
      </c>
      <c r="L39" s="47">
        <v>42.78</v>
      </c>
      <c r="M39" s="47">
        <v>41.503</v>
      </c>
      <c r="N39" s="47">
        <v>41.17</v>
      </c>
      <c r="O39" s="47">
        <v>38.744999999999997</v>
      </c>
      <c r="P39" s="47">
        <v>37.880000000000003</v>
      </c>
      <c r="Q39" s="47">
        <v>34.435000000000002</v>
      </c>
      <c r="R39" s="47">
        <v>33.582999999999998</v>
      </c>
      <c r="S39" s="47">
        <v>30.126000000000001</v>
      </c>
      <c r="T39" s="47">
        <v>1</v>
      </c>
      <c r="U39" s="47">
        <v>1</v>
      </c>
      <c r="V39" s="47">
        <v>1</v>
      </c>
      <c r="W39" s="47">
        <v>1</v>
      </c>
      <c r="X39" s="47">
        <v>1</v>
      </c>
      <c r="Y39" s="47">
        <v>1</v>
      </c>
    </row>
    <row r="40" spans="2:25" ht="12.75" x14ac:dyDescent="0.2">
      <c r="B40" s="46" t="s">
        <v>30</v>
      </c>
      <c r="C40" s="47">
        <v>1.03707E-2</v>
      </c>
      <c r="D40" s="47">
        <v>1.6146600000000001E-2</v>
      </c>
      <c r="E40" s="47">
        <v>4.7302999999999998E-2</v>
      </c>
      <c r="F40" s="47">
        <v>8.0441499999999999E-2</v>
      </c>
      <c r="G40" s="47">
        <v>0.135042</v>
      </c>
      <c r="H40" s="47">
        <v>0.226634</v>
      </c>
      <c r="I40" s="47">
        <v>0.36574800000000002</v>
      </c>
      <c r="J40" s="47">
        <v>0.54459999999999997</v>
      </c>
      <c r="K40" s="47">
        <v>0.62429999999999997</v>
      </c>
      <c r="L40" s="47">
        <v>1.2695000000000001</v>
      </c>
      <c r="M40" s="47">
        <v>1.738</v>
      </c>
      <c r="N40" s="47">
        <v>1.7716000000000001</v>
      </c>
      <c r="O40" s="47">
        <v>1.8362000000000001</v>
      </c>
      <c r="P40" s="47">
        <v>1.5924</v>
      </c>
      <c r="Q40" s="47">
        <v>1.8640000000000001</v>
      </c>
      <c r="R40" s="47">
        <v>1.7170000000000001</v>
      </c>
      <c r="S40" s="47">
        <v>2.1488</v>
      </c>
      <c r="T40" s="47">
        <v>2.1547000000000001</v>
      </c>
      <c r="U40" s="47">
        <v>2.0693999999999999</v>
      </c>
      <c r="V40" s="47">
        <v>2.4432</v>
      </c>
      <c r="W40" s="47">
        <v>2.3551000000000002</v>
      </c>
      <c r="X40" s="47">
        <v>2.9605000000000001</v>
      </c>
      <c r="Y40" s="47">
        <v>2.8319999999999999</v>
      </c>
    </row>
    <row r="41" spans="2:25" ht="12.75" x14ac:dyDescent="0.2">
      <c r="B41" s="46" t="s">
        <v>180</v>
      </c>
      <c r="C41" s="47">
        <v>0.79822099999999996</v>
      </c>
      <c r="D41" s="47">
        <v>0.755108</v>
      </c>
      <c r="E41" s="47">
        <v>0.78707400000000005</v>
      </c>
      <c r="F41" s="47">
        <v>0.84724200000000005</v>
      </c>
      <c r="G41" s="47">
        <v>0.73727299999999996</v>
      </c>
      <c r="H41" s="47">
        <v>0.66675499999999999</v>
      </c>
      <c r="I41" s="47">
        <v>0.70545500000000005</v>
      </c>
      <c r="J41" s="47">
        <v>0.62170000000000003</v>
      </c>
      <c r="K41" s="47">
        <v>0.62409999999999999</v>
      </c>
      <c r="L41" s="47">
        <v>0.60850000000000004</v>
      </c>
      <c r="M41" s="47">
        <v>0.65049999999999997</v>
      </c>
      <c r="N41" s="47">
        <v>0.70479999999999998</v>
      </c>
      <c r="O41" s="47">
        <v>0.70504999999999995</v>
      </c>
      <c r="P41" s="47">
        <v>0.68530000000000002</v>
      </c>
      <c r="Q41" s="47">
        <v>0.67149999999999999</v>
      </c>
      <c r="R41" s="47">
        <v>0.73334999999999995</v>
      </c>
      <c r="S41" s="47">
        <v>0.95250000000000001</v>
      </c>
      <c r="T41" s="47">
        <v>0.8881</v>
      </c>
      <c r="U41" s="47">
        <v>0.86075000000000002</v>
      </c>
      <c r="V41" s="47">
        <v>0.83530000000000004</v>
      </c>
      <c r="W41" s="47">
        <v>0.81610000000000005</v>
      </c>
      <c r="X41" s="47">
        <v>0.8337</v>
      </c>
      <c r="Y41" s="47">
        <v>0.77890000000000004</v>
      </c>
    </row>
    <row r="44" spans="2:25" ht="12.75" x14ac:dyDescent="0.2">
      <c r="B44" s="46"/>
      <c r="C44" s="46" t="s">
        <v>197</v>
      </c>
      <c r="D44" s="46" t="s">
        <v>198</v>
      </c>
      <c r="E44" s="46" t="s">
        <v>199</v>
      </c>
      <c r="F44" s="46" t="s">
        <v>200</v>
      </c>
      <c r="G44" s="46" t="s">
        <v>201</v>
      </c>
      <c r="H44" s="46" t="s">
        <v>202</v>
      </c>
      <c r="I44" s="46" t="s">
        <v>203</v>
      </c>
      <c r="J44" s="46" t="s">
        <v>204</v>
      </c>
      <c r="K44" s="46" t="s">
        <v>205</v>
      </c>
      <c r="L44" s="46" t="s">
        <v>206</v>
      </c>
      <c r="M44" s="46" t="s">
        <v>207</v>
      </c>
      <c r="N44" s="46" t="s">
        <v>208</v>
      </c>
      <c r="O44" s="46" t="s">
        <v>209</v>
      </c>
      <c r="P44" s="46" t="s">
        <v>210</v>
      </c>
      <c r="Q44" s="46" t="s">
        <v>211</v>
      </c>
      <c r="R44" s="46" t="s">
        <v>212</v>
      </c>
      <c r="S44" s="46" t="s">
        <v>213</v>
      </c>
      <c r="T44" s="46" t="s">
        <v>214</v>
      </c>
      <c r="U44" s="46" t="s">
        <v>215</v>
      </c>
      <c r="V44" s="46" t="s">
        <v>216</v>
      </c>
      <c r="W44" s="46" t="s">
        <v>217</v>
      </c>
      <c r="X44" s="46" t="s">
        <v>218</v>
      </c>
      <c r="Y44" s="46" t="s">
        <v>219</v>
      </c>
    </row>
    <row r="45" spans="2:25" ht="12.75" x14ac:dyDescent="0.2">
      <c r="B45" s="46" t="s">
        <v>0</v>
      </c>
      <c r="C45" s="47">
        <v>13.760300000000001</v>
      </c>
      <c r="D45" s="47">
        <v>13.760300000000001</v>
      </c>
      <c r="E45" s="47">
        <v>13.760300000000001</v>
      </c>
      <c r="F45" s="47">
        <v>13.760300000000001</v>
      </c>
      <c r="G45" s="47">
        <v>13.760300000000001</v>
      </c>
      <c r="H45" s="47">
        <v>13.760300000000001</v>
      </c>
      <c r="I45" s="47">
        <v>13.760300000000001</v>
      </c>
      <c r="J45" s="47">
        <v>13.760300000000001</v>
      </c>
      <c r="K45" s="47">
        <v>1</v>
      </c>
      <c r="L45" s="47">
        <v>1</v>
      </c>
      <c r="M45" s="47">
        <v>1</v>
      </c>
      <c r="N45" s="47">
        <v>1</v>
      </c>
      <c r="O45" s="47">
        <v>1</v>
      </c>
      <c r="P45" s="47">
        <v>1</v>
      </c>
      <c r="Q45" s="47">
        <v>1</v>
      </c>
      <c r="R45" s="47">
        <v>1</v>
      </c>
      <c r="S45" s="47">
        <v>1</v>
      </c>
      <c r="T45" s="47">
        <v>1</v>
      </c>
      <c r="U45" s="47">
        <v>1</v>
      </c>
      <c r="V45" s="47">
        <v>1</v>
      </c>
      <c r="W45" s="47">
        <v>1</v>
      </c>
      <c r="X45" s="47">
        <v>1</v>
      </c>
      <c r="Y45" s="47">
        <v>1</v>
      </c>
    </row>
    <row r="46" spans="2:25" ht="12.75" x14ac:dyDescent="0.2">
      <c r="B46" s="46" t="s">
        <v>1</v>
      </c>
      <c r="C46" s="47">
        <v>40.3399</v>
      </c>
      <c r="D46" s="47">
        <v>40.3399</v>
      </c>
      <c r="E46" s="47">
        <v>40.3399</v>
      </c>
      <c r="F46" s="47">
        <v>40.3399</v>
      </c>
      <c r="G46" s="47">
        <v>40.3399</v>
      </c>
      <c r="H46" s="47">
        <v>40.3399</v>
      </c>
      <c r="I46" s="47">
        <v>40.3399</v>
      </c>
      <c r="J46" s="47">
        <v>40.3399</v>
      </c>
      <c r="K46" s="47">
        <v>1</v>
      </c>
      <c r="L46" s="47">
        <v>1</v>
      </c>
      <c r="M46" s="47">
        <v>1</v>
      </c>
      <c r="N46" s="47">
        <v>1</v>
      </c>
      <c r="O46" s="47">
        <v>1</v>
      </c>
      <c r="P46" s="47">
        <v>1</v>
      </c>
      <c r="Q46" s="47">
        <v>1</v>
      </c>
      <c r="R46" s="47">
        <v>1</v>
      </c>
      <c r="S46" s="47">
        <v>1</v>
      </c>
      <c r="T46" s="47">
        <v>1</v>
      </c>
      <c r="U46" s="47">
        <v>1</v>
      </c>
      <c r="V46" s="47">
        <v>1</v>
      </c>
      <c r="W46" s="47">
        <v>1</v>
      </c>
      <c r="X46" s="47">
        <v>1</v>
      </c>
      <c r="Y46" s="47">
        <v>1</v>
      </c>
    </row>
    <row r="47" spans="2:25" ht="12.75" x14ac:dyDescent="0.2">
      <c r="B47" s="46" t="s">
        <v>2</v>
      </c>
      <c r="C47" s="47">
        <v>1.9558</v>
      </c>
      <c r="D47" s="47">
        <v>1.9558</v>
      </c>
      <c r="E47" s="47">
        <v>1.9558</v>
      </c>
      <c r="F47" s="47">
        <v>1.9558</v>
      </c>
      <c r="G47" s="47">
        <v>1.9558</v>
      </c>
      <c r="H47" s="47">
        <v>1.9558</v>
      </c>
      <c r="I47" s="47">
        <v>1.9558</v>
      </c>
      <c r="J47" s="47">
        <v>1.9558</v>
      </c>
      <c r="K47" s="47">
        <v>1.9558</v>
      </c>
      <c r="L47" s="47">
        <v>1.9558</v>
      </c>
      <c r="M47" s="47">
        <v>1.9558</v>
      </c>
      <c r="N47" s="47">
        <v>1.9558</v>
      </c>
      <c r="O47" s="47">
        <v>1.9558</v>
      </c>
      <c r="P47" s="47">
        <v>1.9558</v>
      </c>
      <c r="Q47" s="47">
        <v>1.9558</v>
      </c>
      <c r="R47" s="47">
        <v>1.9558</v>
      </c>
      <c r="S47" s="47">
        <v>1.9558</v>
      </c>
      <c r="T47" s="47">
        <v>1.9558</v>
      </c>
      <c r="U47" s="47">
        <v>1.9558</v>
      </c>
      <c r="V47" s="47">
        <v>1.9558</v>
      </c>
      <c r="W47" s="47">
        <v>1.9558</v>
      </c>
      <c r="X47" s="47">
        <v>1.9558</v>
      </c>
      <c r="Y47" s="47">
        <v>1.9558</v>
      </c>
    </row>
    <row r="48" spans="2:25" ht="12.75" x14ac:dyDescent="0.2">
      <c r="B48" s="46" t="s">
        <v>3</v>
      </c>
      <c r="C48" s="47">
        <v>1.2023999999999999</v>
      </c>
      <c r="D48" s="47">
        <v>1.2023999999999999</v>
      </c>
      <c r="E48" s="47">
        <v>1.2023999999999999</v>
      </c>
      <c r="F48" s="47">
        <v>1.2023999999999999</v>
      </c>
      <c r="G48" s="47">
        <v>1.2023999999999999</v>
      </c>
      <c r="H48" s="47">
        <v>1.2023999999999999</v>
      </c>
      <c r="I48" s="47">
        <v>1.2023999999999999</v>
      </c>
      <c r="J48" s="47">
        <v>1.2023999999999999</v>
      </c>
      <c r="K48" s="47">
        <v>1.2023999999999999</v>
      </c>
      <c r="L48" s="47">
        <v>1.2023999999999999</v>
      </c>
      <c r="M48" s="47">
        <v>1.2023999999999999</v>
      </c>
      <c r="N48" s="47">
        <v>1.2023999999999999</v>
      </c>
      <c r="O48" s="47">
        <v>1.2023999999999999</v>
      </c>
      <c r="P48" s="47">
        <v>1.2023999999999999</v>
      </c>
      <c r="Q48" s="47">
        <v>1.2023999999999999</v>
      </c>
      <c r="R48" s="47">
        <v>1.2023999999999999</v>
      </c>
      <c r="S48" s="47">
        <v>1.2023999999999999</v>
      </c>
      <c r="T48" s="47">
        <v>1.2023999999999999</v>
      </c>
      <c r="U48" s="47">
        <v>1.2023999999999999</v>
      </c>
      <c r="V48" s="47">
        <v>1.2023999999999999</v>
      </c>
      <c r="W48" s="47">
        <v>1.2023999999999999</v>
      </c>
      <c r="X48" s="47">
        <v>1.2023999999999999</v>
      </c>
      <c r="Y48" s="47">
        <v>1.2023999999999999</v>
      </c>
    </row>
    <row r="49" spans="2:25" ht="12.75" x14ac:dyDescent="0.2">
      <c r="B49" s="46" t="s">
        <v>4</v>
      </c>
      <c r="C49" s="47">
        <v>0.58526999999999996</v>
      </c>
      <c r="D49" s="47">
        <v>0.58526999999999996</v>
      </c>
      <c r="E49" s="47">
        <v>0.58526999999999996</v>
      </c>
      <c r="F49" s="47">
        <v>0.58526999999999996</v>
      </c>
      <c r="G49" s="47">
        <v>0.58526999999999996</v>
      </c>
      <c r="H49" s="47">
        <v>0.58526999999999996</v>
      </c>
      <c r="I49" s="47">
        <v>0.58526999999999996</v>
      </c>
      <c r="J49" s="47">
        <v>0.58526999999999996</v>
      </c>
      <c r="K49" s="47">
        <v>0.58526999999999996</v>
      </c>
      <c r="L49" s="47">
        <v>0.58526999999999996</v>
      </c>
      <c r="M49" s="47">
        <v>0.58526999999999996</v>
      </c>
      <c r="N49" s="47">
        <v>0.58526999999999996</v>
      </c>
      <c r="O49" s="47">
        <v>0.58526999999999996</v>
      </c>
      <c r="P49" s="47">
        <v>0.58526999999999996</v>
      </c>
      <c r="Q49" s="47">
        <v>0.58526999999999996</v>
      </c>
      <c r="R49" s="47">
        <v>0.58526999999999996</v>
      </c>
      <c r="S49" s="47">
        <v>1</v>
      </c>
      <c r="T49" s="47">
        <v>1</v>
      </c>
      <c r="U49" s="47">
        <v>1</v>
      </c>
      <c r="V49" s="47">
        <v>1</v>
      </c>
      <c r="W49" s="47">
        <v>1</v>
      </c>
      <c r="X49" s="47">
        <v>1</v>
      </c>
      <c r="Y49" s="47">
        <v>1</v>
      </c>
    </row>
    <row r="50" spans="2:25" ht="12.75" x14ac:dyDescent="0.2">
      <c r="B50" s="46" t="s">
        <v>182</v>
      </c>
      <c r="C50" s="47">
        <v>27.734999999999999</v>
      </c>
      <c r="D50" s="47">
        <v>27.734999999999999</v>
      </c>
      <c r="E50" s="47">
        <v>27.734999999999999</v>
      </c>
      <c r="F50" s="47">
        <v>27.734999999999999</v>
      </c>
      <c r="G50" s="47">
        <v>27.734999999999999</v>
      </c>
      <c r="H50" s="47">
        <v>27.734999999999999</v>
      </c>
      <c r="I50" s="47">
        <v>27.734999999999999</v>
      </c>
      <c r="J50" s="47">
        <v>27.734999999999999</v>
      </c>
      <c r="K50" s="47">
        <v>27.734999999999999</v>
      </c>
      <c r="L50" s="47">
        <v>27.734999999999999</v>
      </c>
      <c r="M50" s="47">
        <v>27.734999999999999</v>
      </c>
      <c r="N50" s="47">
        <v>27.734999999999999</v>
      </c>
      <c r="O50" s="47">
        <v>27.734999999999999</v>
      </c>
      <c r="P50" s="47">
        <v>27.734999999999999</v>
      </c>
      <c r="Q50" s="47">
        <v>27.734999999999999</v>
      </c>
      <c r="R50" s="47">
        <v>27.734999999999999</v>
      </c>
      <c r="S50" s="47">
        <v>27.734999999999999</v>
      </c>
      <c r="T50" s="47">
        <v>27.734999999999999</v>
      </c>
      <c r="U50" s="47">
        <v>27.734999999999999</v>
      </c>
      <c r="V50" s="47">
        <v>27.734999999999999</v>
      </c>
      <c r="W50" s="47">
        <v>27.734999999999999</v>
      </c>
      <c r="X50" s="47">
        <v>27.734999999999999</v>
      </c>
      <c r="Y50" s="47">
        <v>27.734999999999999</v>
      </c>
    </row>
    <row r="51" spans="2:25" ht="12.75" x14ac:dyDescent="0.2">
      <c r="B51" s="46" t="s">
        <v>6</v>
      </c>
      <c r="C51" s="47">
        <v>1.95583</v>
      </c>
      <c r="D51" s="47">
        <v>1.95583</v>
      </c>
      <c r="E51" s="47">
        <v>1.95583</v>
      </c>
      <c r="F51" s="47">
        <v>1.95583</v>
      </c>
      <c r="G51" s="47">
        <v>1.95583</v>
      </c>
      <c r="H51" s="47">
        <v>1.95583</v>
      </c>
      <c r="I51" s="47">
        <v>1.95583</v>
      </c>
      <c r="J51" s="47">
        <v>1.95583</v>
      </c>
      <c r="K51" s="47">
        <v>1.95583</v>
      </c>
      <c r="L51" s="47">
        <v>1.95583</v>
      </c>
      <c r="M51" s="47">
        <v>1</v>
      </c>
      <c r="N51" s="47">
        <v>1</v>
      </c>
      <c r="O51" s="47">
        <v>1</v>
      </c>
      <c r="P51" s="47">
        <v>1</v>
      </c>
      <c r="Q51" s="47">
        <v>1</v>
      </c>
      <c r="R51" s="47">
        <v>1</v>
      </c>
      <c r="S51" s="47">
        <v>1</v>
      </c>
      <c r="T51" s="47">
        <v>1</v>
      </c>
      <c r="U51" s="47">
        <v>1</v>
      </c>
      <c r="V51" s="47">
        <v>1</v>
      </c>
      <c r="W51" s="47">
        <v>1</v>
      </c>
      <c r="X51" s="47">
        <v>1</v>
      </c>
      <c r="Y51" s="47">
        <v>1</v>
      </c>
    </row>
    <row r="52" spans="2:25" ht="12.75" x14ac:dyDescent="0.2">
      <c r="B52" s="46" t="s">
        <v>7</v>
      </c>
      <c r="C52" s="47">
        <v>7.4452999999999996</v>
      </c>
      <c r="D52" s="47">
        <v>7.4452999999999996</v>
      </c>
      <c r="E52" s="47">
        <v>7.4452999999999996</v>
      </c>
      <c r="F52" s="47">
        <v>7.4452999999999996</v>
      </c>
      <c r="G52" s="47">
        <v>7.4452999999999996</v>
      </c>
      <c r="H52" s="47">
        <v>7.4452999999999996</v>
      </c>
      <c r="I52" s="47">
        <v>7.4452999999999996</v>
      </c>
      <c r="J52" s="47">
        <v>7.4452999999999996</v>
      </c>
      <c r="K52" s="47">
        <v>7.4452999999999996</v>
      </c>
      <c r="L52" s="47">
        <v>7.4452999999999996</v>
      </c>
      <c r="M52" s="47">
        <v>7.4452999999999996</v>
      </c>
      <c r="N52" s="47">
        <v>7.4452999999999996</v>
      </c>
      <c r="O52" s="47">
        <v>7.4452999999999996</v>
      </c>
      <c r="P52" s="47">
        <v>7.4452999999999996</v>
      </c>
      <c r="Q52" s="47">
        <v>7.4452999999999996</v>
      </c>
      <c r="R52" s="47">
        <v>7.4452999999999996</v>
      </c>
      <c r="S52" s="47">
        <v>7.4452999999999996</v>
      </c>
      <c r="T52" s="47">
        <v>7.4452999999999996</v>
      </c>
      <c r="U52" s="47">
        <v>7.4452999999999996</v>
      </c>
      <c r="V52" s="47">
        <v>7.4452999999999996</v>
      </c>
      <c r="W52" s="47">
        <v>7.4452999999999996</v>
      </c>
      <c r="X52" s="47">
        <v>7.4452999999999996</v>
      </c>
      <c r="Y52" s="47">
        <v>7.4452999999999996</v>
      </c>
    </row>
    <row r="53" spans="2:25" ht="12.75" x14ac:dyDescent="0.2">
      <c r="B53" s="46" t="s">
        <v>8</v>
      </c>
      <c r="C53" s="47">
        <v>15.646599999999999</v>
      </c>
      <c r="D53" s="47">
        <v>15.646599999999999</v>
      </c>
      <c r="E53" s="47">
        <v>15.646599999999999</v>
      </c>
      <c r="F53" s="47">
        <v>15.646599999999999</v>
      </c>
      <c r="G53" s="47">
        <v>15.646599999999999</v>
      </c>
      <c r="H53" s="47">
        <v>15.646599999999999</v>
      </c>
      <c r="I53" s="47">
        <v>15.646599999999999</v>
      </c>
      <c r="J53" s="47">
        <v>15.646599999999999</v>
      </c>
      <c r="K53" s="47">
        <v>15.646599999999999</v>
      </c>
      <c r="L53" s="47">
        <v>15.646599999999999</v>
      </c>
      <c r="M53" s="47">
        <v>15.646599999999999</v>
      </c>
      <c r="N53" s="47">
        <v>15.646599999999999</v>
      </c>
      <c r="O53" s="47">
        <v>15.646599999999999</v>
      </c>
      <c r="P53" s="47">
        <v>15.646599999999999</v>
      </c>
      <c r="Q53" s="47">
        <v>15.646599999999999</v>
      </c>
      <c r="R53" s="47">
        <v>15.646599999999999</v>
      </c>
      <c r="S53" s="47">
        <v>15.646599999999999</v>
      </c>
      <c r="T53" s="47">
        <v>15.646599999999999</v>
      </c>
      <c r="U53" s="47">
        <v>15.646599999999999</v>
      </c>
      <c r="V53" s="47">
        <v>1</v>
      </c>
      <c r="W53" s="47">
        <v>1</v>
      </c>
      <c r="X53" s="47">
        <v>1</v>
      </c>
      <c r="Y53" s="47">
        <v>1</v>
      </c>
    </row>
    <row r="54" spans="2:25" ht="12.75" x14ac:dyDescent="0.2">
      <c r="B54" s="46" t="s">
        <v>9</v>
      </c>
      <c r="C54" s="47">
        <v>166.386</v>
      </c>
      <c r="D54" s="47">
        <v>166.386</v>
      </c>
      <c r="E54" s="47">
        <v>166.386</v>
      </c>
      <c r="F54" s="47">
        <v>166.386</v>
      </c>
      <c r="G54" s="47">
        <v>166.386</v>
      </c>
      <c r="H54" s="47">
        <v>166.386</v>
      </c>
      <c r="I54" s="47">
        <v>166.386</v>
      </c>
      <c r="J54" s="47">
        <v>166.386</v>
      </c>
      <c r="K54" s="47">
        <v>166.386</v>
      </c>
      <c r="L54" s="47">
        <v>1</v>
      </c>
      <c r="M54" s="47">
        <v>1</v>
      </c>
      <c r="N54" s="47">
        <v>1</v>
      </c>
      <c r="O54" s="47">
        <v>1</v>
      </c>
      <c r="P54" s="47">
        <v>1</v>
      </c>
      <c r="Q54" s="47">
        <v>1</v>
      </c>
      <c r="R54" s="47">
        <v>1</v>
      </c>
      <c r="S54" s="47">
        <v>1</v>
      </c>
      <c r="T54" s="47">
        <v>1</v>
      </c>
      <c r="U54" s="47">
        <v>1</v>
      </c>
      <c r="V54" s="47">
        <v>1</v>
      </c>
      <c r="W54" s="47">
        <v>1</v>
      </c>
      <c r="X54" s="47">
        <v>1</v>
      </c>
      <c r="Y54" s="47">
        <v>1</v>
      </c>
    </row>
    <row r="55" spans="2:25" ht="12.75" x14ac:dyDescent="0.2">
      <c r="B55" s="46" t="s">
        <v>10</v>
      </c>
      <c r="C55" s="47">
        <v>5.9457300000000002</v>
      </c>
      <c r="D55" s="47">
        <v>5.9457300000000002</v>
      </c>
      <c r="E55" s="47">
        <v>5.9457300000000002</v>
      </c>
      <c r="F55" s="47">
        <v>5.9457300000000002</v>
      </c>
      <c r="G55" s="47">
        <v>5.9457300000000002</v>
      </c>
      <c r="H55" s="47">
        <v>5.9457300000000002</v>
      </c>
      <c r="I55" s="47">
        <v>5.9457300000000002</v>
      </c>
      <c r="J55" s="47">
        <v>5.9457300000000002</v>
      </c>
      <c r="K55" s="47">
        <v>5.9457300000000002</v>
      </c>
      <c r="L55" s="47">
        <v>1</v>
      </c>
      <c r="M55" s="47">
        <v>1</v>
      </c>
      <c r="N55" s="47">
        <v>1</v>
      </c>
      <c r="O55" s="47">
        <v>1</v>
      </c>
      <c r="P55" s="47">
        <v>1</v>
      </c>
      <c r="Q55" s="47">
        <v>1</v>
      </c>
      <c r="R55" s="47">
        <v>1</v>
      </c>
      <c r="S55" s="47">
        <v>1</v>
      </c>
      <c r="T55" s="47">
        <v>1</v>
      </c>
      <c r="U55" s="47">
        <v>1</v>
      </c>
      <c r="V55" s="47">
        <v>1</v>
      </c>
      <c r="W55" s="47">
        <v>1</v>
      </c>
      <c r="X55" s="47">
        <v>1</v>
      </c>
      <c r="Y55" s="47">
        <v>1</v>
      </c>
    </row>
    <row r="56" spans="2:25" ht="12.75" x14ac:dyDescent="0.2">
      <c r="B56" s="46" t="s">
        <v>11</v>
      </c>
      <c r="C56" s="47">
        <v>6.5774499999999998</v>
      </c>
      <c r="D56" s="47">
        <v>6.5774499999999998</v>
      </c>
      <c r="E56" s="47">
        <v>6.5757899999999996</v>
      </c>
      <c r="F56" s="47">
        <v>6.4397900000000003</v>
      </c>
      <c r="G56" s="47">
        <v>6.5619300000000003</v>
      </c>
      <c r="H56" s="47">
        <v>6.6121400000000001</v>
      </c>
      <c r="I56" s="47">
        <v>6.5595699999999999</v>
      </c>
      <c r="J56" s="47">
        <v>6.5595699999999999</v>
      </c>
      <c r="K56" s="47">
        <v>6.5595699999999999</v>
      </c>
      <c r="L56" s="47">
        <v>1</v>
      </c>
      <c r="M56" s="47">
        <v>1</v>
      </c>
      <c r="N56" s="47">
        <v>1</v>
      </c>
      <c r="O56" s="47">
        <v>1</v>
      </c>
      <c r="P56" s="47">
        <v>1</v>
      </c>
      <c r="Q56" s="47">
        <v>1</v>
      </c>
      <c r="R56" s="47">
        <v>1</v>
      </c>
      <c r="S56" s="47">
        <v>1</v>
      </c>
      <c r="T56" s="47">
        <v>1</v>
      </c>
      <c r="U56" s="47">
        <v>1</v>
      </c>
      <c r="V56" s="47">
        <v>1</v>
      </c>
      <c r="W56" s="47">
        <v>1</v>
      </c>
      <c r="X56" s="47">
        <v>1</v>
      </c>
      <c r="Y56" s="47">
        <v>1</v>
      </c>
    </row>
    <row r="57" spans="2:25" ht="12.75" x14ac:dyDescent="0.2">
      <c r="B57" s="46" t="s">
        <v>12</v>
      </c>
      <c r="C57" s="47">
        <v>340.75</v>
      </c>
      <c r="D57" s="47">
        <v>340.75</v>
      </c>
      <c r="E57" s="47">
        <v>340.75</v>
      </c>
      <c r="F57" s="47">
        <v>340.75</v>
      </c>
      <c r="G57" s="47">
        <v>340.75</v>
      </c>
      <c r="H57" s="47">
        <v>340.75</v>
      </c>
      <c r="I57" s="47">
        <v>340.75</v>
      </c>
      <c r="J57" s="47">
        <v>340.75</v>
      </c>
      <c r="K57" s="47">
        <v>340.75</v>
      </c>
      <c r="L57" s="47">
        <v>340.75</v>
      </c>
      <c r="M57" s="47">
        <v>1</v>
      </c>
      <c r="N57" s="47">
        <v>1</v>
      </c>
      <c r="O57" s="47">
        <v>1</v>
      </c>
      <c r="P57" s="47">
        <v>1</v>
      </c>
      <c r="Q57" s="47">
        <v>1</v>
      </c>
      <c r="R57" s="47">
        <v>1</v>
      </c>
      <c r="S57" s="47">
        <v>1</v>
      </c>
      <c r="T57" s="47">
        <v>1</v>
      </c>
      <c r="U57" s="47">
        <v>1</v>
      </c>
      <c r="V57" s="47">
        <v>1</v>
      </c>
      <c r="W57" s="47">
        <v>1</v>
      </c>
      <c r="X57" s="47">
        <v>1</v>
      </c>
      <c r="Y57" s="47">
        <v>1</v>
      </c>
    </row>
    <row r="58" spans="2:25" ht="12.75" x14ac:dyDescent="0.2">
      <c r="B58" s="46" t="s">
        <v>13</v>
      </c>
      <c r="C58" s="47">
        <v>7.6580000000000004</v>
      </c>
      <c r="D58" s="47">
        <v>7.6580000000000004</v>
      </c>
      <c r="E58" s="47">
        <v>7.6580000000000004</v>
      </c>
      <c r="F58" s="47">
        <v>7.6580000000000004</v>
      </c>
      <c r="G58" s="47">
        <v>7.6580000000000004</v>
      </c>
      <c r="H58" s="47">
        <v>7.6580000000000004</v>
      </c>
      <c r="I58" s="47">
        <v>7.6580000000000004</v>
      </c>
      <c r="J58" s="47">
        <v>7.6580000000000004</v>
      </c>
      <c r="K58" s="47">
        <v>7.6580000000000004</v>
      </c>
      <c r="L58" s="47">
        <v>7.6580000000000004</v>
      </c>
      <c r="M58" s="47">
        <v>7.6580000000000004</v>
      </c>
      <c r="N58" s="47">
        <v>7.6580000000000004</v>
      </c>
      <c r="O58" s="47">
        <v>7.6580000000000004</v>
      </c>
      <c r="P58" s="47">
        <v>7.6580000000000004</v>
      </c>
      <c r="Q58" s="47">
        <v>7.6580000000000004</v>
      </c>
      <c r="R58" s="47">
        <v>7.6580000000000004</v>
      </c>
      <c r="S58" s="47">
        <v>7.6580000000000004</v>
      </c>
      <c r="T58" s="47">
        <v>7.6580000000000004</v>
      </c>
      <c r="U58" s="47">
        <v>7.6580000000000004</v>
      </c>
      <c r="V58" s="47">
        <v>7.6580000000000004</v>
      </c>
      <c r="W58" s="47">
        <v>7.6580000000000004</v>
      </c>
      <c r="X58" s="47">
        <v>7.6580000000000004</v>
      </c>
      <c r="Y58" s="47">
        <v>7.6580000000000004</v>
      </c>
    </row>
    <row r="59" spans="2:25" ht="12.75" x14ac:dyDescent="0.2">
      <c r="B59" s="46" t="s">
        <v>14</v>
      </c>
      <c r="C59" s="47">
        <v>315.54000000000002</v>
      </c>
      <c r="D59" s="47">
        <v>315.54000000000002</v>
      </c>
      <c r="E59" s="47">
        <v>315.54000000000002</v>
      </c>
      <c r="F59" s="47">
        <v>315.54000000000002</v>
      </c>
      <c r="G59" s="47">
        <v>315.54000000000002</v>
      </c>
      <c r="H59" s="47">
        <v>315.54000000000002</v>
      </c>
      <c r="I59" s="47">
        <v>315.54000000000002</v>
      </c>
      <c r="J59" s="47">
        <v>315.54000000000002</v>
      </c>
      <c r="K59" s="47">
        <v>315.54000000000002</v>
      </c>
      <c r="L59" s="47">
        <v>315.54000000000002</v>
      </c>
      <c r="M59" s="47">
        <v>315.54000000000002</v>
      </c>
      <c r="N59" s="47">
        <v>315.54000000000002</v>
      </c>
      <c r="O59" s="47">
        <v>315.54000000000002</v>
      </c>
      <c r="P59" s="47">
        <v>315.54000000000002</v>
      </c>
      <c r="Q59" s="47">
        <v>315.54000000000002</v>
      </c>
      <c r="R59" s="47">
        <v>315.54000000000002</v>
      </c>
      <c r="S59" s="47">
        <v>315.54000000000002</v>
      </c>
      <c r="T59" s="47">
        <v>315.54000000000002</v>
      </c>
      <c r="U59" s="47">
        <v>315.54000000000002</v>
      </c>
      <c r="V59" s="47">
        <v>315.54000000000002</v>
      </c>
      <c r="W59" s="47">
        <v>315.54000000000002</v>
      </c>
      <c r="X59" s="47">
        <v>315.54000000000002</v>
      </c>
      <c r="Y59" s="47">
        <v>315.54000000000002</v>
      </c>
    </row>
    <row r="60" spans="2:25" ht="12.75" x14ac:dyDescent="0.2">
      <c r="B60" s="46" t="s">
        <v>15</v>
      </c>
      <c r="C60" s="47">
        <v>0.78756400000000004</v>
      </c>
      <c r="D60" s="47">
        <v>0.78756400000000004</v>
      </c>
      <c r="E60" s="47">
        <v>0.78756400000000004</v>
      </c>
      <c r="F60" s="47">
        <v>0.78756400000000004</v>
      </c>
      <c r="G60" s="47">
        <v>0.78756400000000004</v>
      </c>
      <c r="H60" s="47">
        <v>0.78756400000000004</v>
      </c>
      <c r="I60" s="47">
        <v>0.78756400000000004</v>
      </c>
      <c r="J60" s="47">
        <v>0.78756400000000004</v>
      </c>
      <c r="K60" s="47">
        <v>0.78756400000000004</v>
      </c>
      <c r="L60" s="47">
        <v>1</v>
      </c>
      <c r="M60" s="47">
        <v>1</v>
      </c>
      <c r="N60" s="47">
        <v>1</v>
      </c>
      <c r="O60" s="47">
        <v>1</v>
      </c>
      <c r="P60" s="47">
        <v>1</v>
      </c>
      <c r="Q60" s="47">
        <v>1</v>
      </c>
      <c r="R60" s="47">
        <v>1</v>
      </c>
      <c r="S60" s="47">
        <v>1</v>
      </c>
      <c r="T60" s="47">
        <v>1</v>
      </c>
      <c r="U60" s="47">
        <v>1</v>
      </c>
      <c r="V60" s="47">
        <v>1</v>
      </c>
      <c r="W60" s="47">
        <v>1</v>
      </c>
      <c r="X60" s="47">
        <v>1</v>
      </c>
      <c r="Y60" s="47">
        <v>1</v>
      </c>
    </row>
    <row r="61" spans="2:25" ht="12.75" x14ac:dyDescent="0.2">
      <c r="B61" s="46" t="s">
        <v>16</v>
      </c>
      <c r="C61" s="47">
        <v>154.08000000000001</v>
      </c>
      <c r="D61" s="47">
        <v>154.08000000000001</v>
      </c>
      <c r="E61" s="47">
        <v>154.08000000000001</v>
      </c>
      <c r="F61" s="47">
        <v>154.08000000000001</v>
      </c>
      <c r="G61" s="47">
        <v>154.08000000000001</v>
      </c>
      <c r="H61" s="47">
        <v>154.08000000000001</v>
      </c>
      <c r="I61" s="47">
        <v>154.08000000000001</v>
      </c>
      <c r="J61" s="47">
        <v>154.08000000000001</v>
      </c>
      <c r="K61" s="47">
        <v>154.08000000000001</v>
      </c>
      <c r="L61" s="47">
        <v>154.08000000000001</v>
      </c>
      <c r="M61" s="47">
        <v>154.08000000000001</v>
      </c>
      <c r="N61" s="47">
        <v>154.08000000000001</v>
      </c>
      <c r="O61" s="47">
        <v>154.08000000000001</v>
      </c>
      <c r="P61" s="47">
        <v>154.08000000000001</v>
      </c>
      <c r="Q61" s="47">
        <v>154.08000000000001</v>
      </c>
      <c r="R61" s="47">
        <v>154.08000000000001</v>
      </c>
      <c r="S61" s="47">
        <v>154.08000000000001</v>
      </c>
      <c r="T61" s="47">
        <v>154.08000000000001</v>
      </c>
      <c r="U61" s="47">
        <v>154.08000000000001</v>
      </c>
      <c r="V61" s="47">
        <v>154.08000000000001</v>
      </c>
      <c r="W61" s="47">
        <v>154.08000000000001</v>
      </c>
      <c r="X61" s="47">
        <v>154.08000000000001</v>
      </c>
      <c r="Y61" s="47">
        <v>154.08000000000001</v>
      </c>
    </row>
    <row r="62" spans="2:25" ht="12.75" x14ac:dyDescent="0.2">
      <c r="B62" s="46" t="s">
        <v>17</v>
      </c>
      <c r="C62" s="47">
        <v>1936.27</v>
      </c>
      <c r="D62" s="47">
        <v>1936.27</v>
      </c>
      <c r="E62" s="47">
        <v>1936.27</v>
      </c>
      <c r="F62" s="47">
        <v>1936.27</v>
      </c>
      <c r="G62" s="47">
        <v>1936.27</v>
      </c>
      <c r="H62" s="47">
        <v>1936.27</v>
      </c>
      <c r="I62" s="47">
        <v>1</v>
      </c>
      <c r="J62" s="47">
        <v>1</v>
      </c>
      <c r="K62" s="47">
        <v>1</v>
      </c>
      <c r="L62" s="47">
        <v>1</v>
      </c>
      <c r="M62" s="47">
        <v>1</v>
      </c>
      <c r="N62" s="47">
        <v>1</v>
      </c>
      <c r="O62" s="47">
        <v>1</v>
      </c>
      <c r="P62" s="47">
        <v>1</v>
      </c>
      <c r="Q62" s="47">
        <v>1</v>
      </c>
      <c r="R62" s="47">
        <v>1</v>
      </c>
      <c r="S62" s="47">
        <v>1</v>
      </c>
      <c r="T62" s="47">
        <v>1</v>
      </c>
      <c r="U62" s="47">
        <v>1</v>
      </c>
      <c r="V62" s="47">
        <v>1</v>
      </c>
      <c r="W62" s="47">
        <v>1</v>
      </c>
      <c r="X62" s="47">
        <v>1</v>
      </c>
      <c r="Y62" s="47">
        <v>1</v>
      </c>
    </row>
    <row r="63" spans="2:25" ht="12.75" x14ac:dyDescent="0.2">
      <c r="B63" s="46" t="s">
        <v>18</v>
      </c>
      <c r="C63" s="47">
        <v>1.2023999999999999</v>
      </c>
      <c r="D63" s="47">
        <v>1.2023999999999999</v>
      </c>
      <c r="E63" s="47">
        <v>1.2023999999999999</v>
      </c>
      <c r="F63" s="47">
        <v>1.2023999999999999</v>
      </c>
      <c r="G63" s="47">
        <v>1.2023999999999999</v>
      </c>
      <c r="H63" s="47">
        <v>1.2023999999999999</v>
      </c>
      <c r="I63" s="47">
        <v>1.2023999999999999</v>
      </c>
      <c r="J63" s="47">
        <v>1.2023999999999999</v>
      </c>
      <c r="K63" s="47">
        <v>1.2023999999999999</v>
      </c>
      <c r="L63" s="47">
        <v>1.2023999999999999</v>
      </c>
      <c r="M63" s="47">
        <v>1.2023999999999999</v>
      </c>
      <c r="N63" s="47">
        <v>1.2023999999999999</v>
      </c>
      <c r="O63" s="47">
        <v>1.2023999999999999</v>
      </c>
      <c r="P63" s="47">
        <v>1.2023999999999999</v>
      </c>
      <c r="Q63" s="47">
        <v>1.2023999999999999</v>
      </c>
      <c r="R63" s="47">
        <v>1.2023999999999999</v>
      </c>
      <c r="S63" s="47">
        <v>1.2023999999999999</v>
      </c>
      <c r="T63" s="47">
        <v>1.2023999999999999</v>
      </c>
      <c r="U63" s="47">
        <v>1.2023999999999999</v>
      </c>
      <c r="V63" s="47">
        <v>1.2023999999999999</v>
      </c>
      <c r="W63" s="47">
        <v>1.2023999999999999</v>
      </c>
      <c r="X63" s="47">
        <v>1.2023999999999999</v>
      </c>
      <c r="Y63" s="47">
        <v>1.2023999999999999</v>
      </c>
    </row>
    <row r="64" spans="2:25" ht="12.75" x14ac:dyDescent="0.2">
      <c r="B64" s="46" t="s">
        <v>19</v>
      </c>
      <c r="C64" s="47">
        <v>40.3399</v>
      </c>
      <c r="D64" s="47">
        <v>40.3399</v>
      </c>
      <c r="E64" s="47">
        <v>40.3399</v>
      </c>
      <c r="F64" s="47">
        <v>40.3399</v>
      </c>
      <c r="G64" s="47">
        <v>1</v>
      </c>
      <c r="H64" s="47">
        <v>1</v>
      </c>
      <c r="I64" s="47">
        <v>1</v>
      </c>
      <c r="J64" s="47">
        <v>1</v>
      </c>
      <c r="K64" s="47">
        <v>1</v>
      </c>
      <c r="L64" s="47">
        <v>1</v>
      </c>
      <c r="M64" s="47">
        <v>1</v>
      </c>
      <c r="N64" s="47">
        <v>1</v>
      </c>
      <c r="O64" s="47">
        <v>1</v>
      </c>
      <c r="P64" s="47">
        <v>1</v>
      </c>
      <c r="Q64" s="47">
        <v>1</v>
      </c>
      <c r="R64" s="47">
        <v>1</v>
      </c>
      <c r="S64" s="47">
        <v>1</v>
      </c>
      <c r="T64" s="47">
        <v>1</v>
      </c>
      <c r="U64" s="47">
        <v>1</v>
      </c>
      <c r="V64" s="47">
        <v>1</v>
      </c>
      <c r="W64" s="47">
        <v>1</v>
      </c>
      <c r="X64" s="47">
        <v>1</v>
      </c>
      <c r="Y64" s="47">
        <v>1</v>
      </c>
    </row>
    <row r="65" spans="2:25" ht="12.75" x14ac:dyDescent="0.2">
      <c r="B65" s="46" t="s">
        <v>20</v>
      </c>
      <c r="C65" s="47">
        <v>0.70279999999999998</v>
      </c>
      <c r="D65" s="47">
        <v>0.70279999999999998</v>
      </c>
      <c r="E65" s="47">
        <v>0.70279999999999998</v>
      </c>
      <c r="F65" s="47">
        <v>0.70279999999999998</v>
      </c>
      <c r="G65" s="47">
        <v>0.70279999999999998</v>
      </c>
      <c r="H65" s="47">
        <v>0.70279999999999998</v>
      </c>
      <c r="I65" s="47">
        <v>0.70279999999999998</v>
      </c>
      <c r="J65" s="47">
        <v>0.70279999999999998</v>
      </c>
      <c r="K65" s="47">
        <v>0.70279999999999998</v>
      </c>
      <c r="L65" s="47">
        <v>0.70279999999999998</v>
      </c>
      <c r="M65" s="47">
        <v>0.70279999999999998</v>
      </c>
      <c r="N65" s="47">
        <v>0.70279999999999998</v>
      </c>
      <c r="O65" s="47">
        <v>0.70279999999999998</v>
      </c>
      <c r="P65" s="47">
        <v>0.70279999999999998</v>
      </c>
      <c r="Q65" s="47">
        <v>0.70279999999999998</v>
      </c>
      <c r="R65" s="47">
        <v>0.70279999999999998</v>
      </c>
      <c r="S65" s="47">
        <v>0.70279999999999998</v>
      </c>
      <c r="T65" s="47">
        <v>0.70279999999999998</v>
      </c>
      <c r="U65" s="47">
        <v>0.70279999999999998</v>
      </c>
      <c r="V65" s="47">
        <v>0.70279999999999998</v>
      </c>
      <c r="W65" s="47">
        <v>0.70279999999999998</v>
      </c>
      <c r="X65" s="47">
        <v>0.70279999999999998</v>
      </c>
      <c r="Y65" s="47">
        <v>1</v>
      </c>
    </row>
    <row r="66" spans="2:25" ht="12.75" x14ac:dyDescent="0.2">
      <c r="B66" s="46" t="s">
        <v>21</v>
      </c>
      <c r="C66" s="47">
        <v>0.42930000000000001</v>
      </c>
      <c r="D66" s="47">
        <v>0.42930000000000001</v>
      </c>
      <c r="E66" s="47">
        <v>0.42930000000000001</v>
      </c>
      <c r="F66" s="47">
        <v>0.42930000000000001</v>
      </c>
      <c r="G66" s="47">
        <v>0.42930000000000001</v>
      </c>
      <c r="H66" s="47">
        <v>0.42930000000000001</v>
      </c>
      <c r="I66" s="47">
        <v>0.42930000000000001</v>
      </c>
      <c r="J66" s="47">
        <v>0.42930000000000001</v>
      </c>
      <c r="K66" s="47">
        <v>0.42930000000000001</v>
      </c>
      <c r="L66" s="47">
        <v>0.42930000000000001</v>
      </c>
      <c r="M66" s="47">
        <v>0.42930000000000001</v>
      </c>
      <c r="N66" s="47">
        <v>0.42930000000000001</v>
      </c>
      <c r="O66" s="47">
        <v>0.42930000000000001</v>
      </c>
      <c r="P66" s="47">
        <v>0.42930000000000001</v>
      </c>
      <c r="Q66" s="47">
        <v>0.42930000000000001</v>
      </c>
      <c r="R66" s="47">
        <v>0.42930000000000001</v>
      </c>
      <c r="S66" s="47">
        <v>1</v>
      </c>
      <c r="T66" s="47">
        <v>1</v>
      </c>
      <c r="U66" s="47">
        <v>1</v>
      </c>
      <c r="V66" s="47">
        <v>1</v>
      </c>
      <c r="W66" s="47">
        <v>1</v>
      </c>
      <c r="X66" s="47">
        <v>1</v>
      </c>
      <c r="Y66" s="47">
        <v>1</v>
      </c>
    </row>
    <row r="67" spans="2:25" ht="12.75" x14ac:dyDescent="0.2">
      <c r="B67" s="46" t="s">
        <v>22</v>
      </c>
      <c r="C67" s="47">
        <v>2.2037100000000001</v>
      </c>
      <c r="D67" s="47">
        <v>2.2037100000000001</v>
      </c>
      <c r="E67" s="47">
        <v>2.2037100000000001</v>
      </c>
      <c r="F67" s="47">
        <v>2.2037100000000001</v>
      </c>
      <c r="G67" s="47">
        <v>2.2037100000000001</v>
      </c>
      <c r="H67" s="47">
        <v>2.2037100000000001</v>
      </c>
      <c r="I67" s="47">
        <v>2.2037100000000001</v>
      </c>
      <c r="J67" s="47">
        <v>2.2037100000000001</v>
      </c>
      <c r="K67" s="47">
        <v>2.2037100000000001</v>
      </c>
      <c r="L67" s="47">
        <v>2.2037100000000001</v>
      </c>
      <c r="M67" s="47">
        <v>1</v>
      </c>
      <c r="N67" s="47">
        <v>1</v>
      </c>
      <c r="O67" s="47">
        <v>1</v>
      </c>
      <c r="P67" s="47">
        <v>1</v>
      </c>
      <c r="Q67" s="47">
        <v>1</v>
      </c>
      <c r="R67" s="47">
        <v>1</v>
      </c>
      <c r="S67" s="47">
        <v>1</v>
      </c>
      <c r="T67" s="47">
        <v>1</v>
      </c>
      <c r="U67" s="47">
        <v>1</v>
      </c>
      <c r="V67" s="47">
        <v>1</v>
      </c>
      <c r="W67" s="47">
        <v>1</v>
      </c>
      <c r="X67" s="47">
        <v>1</v>
      </c>
      <c r="Y67" s="47">
        <v>1</v>
      </c>
    </row>
    <row r="68" spans="2:25" ht="12.75" x14ac:dyDescent="0.2">
      <c r="B68" s="46" t="s">
        <v>23</v>
      </c>
      <c r="C68" s="47">
        <v>9.0419999999999998</v>
      </c>
      <c r="D68" s="47">
        <v>9.0419999999999998</v>
      </c>
      <c r="E68" s="47">
        <v>9.0419999999999998</v>
      </c>
      <c r="F68" s="47">
        <v>9.0419999999999998</v>
      </c>
      <c r="G68" s="47">
        <v>9.0419999999999998</v>
      </c>
      <c r="H68" s="47">
        <v>9.0419999999999998</v>
      </c>
      <c r="I68" s="47">
        <v>9.0419999999999998</v>
      </c>
      <c r="J68" s="47">
        <v>9.0419999999999998</v>
      </c>
      <c r="K68" s="47">
        <v>9.0419999999999998</v>
      </c>
      <c r="L68" s="47">
        <v>9.0419999999999998</v>
      </c>
      <c r="M68" s="47">
        <v>9.0419999999999998</v>
      </c>
      <c r="N68" s="47">
        <v>9.0419999999999998</v>
      </c>
      <c r="O68" s="47">
        <v>9.0419999999999998</v>
      </c>
      <c r="P68" s="47">
        <v>9.0419999999999998</v>
      </c>
      <c r="Q68" s="47">
        <v>9.0419999999999998</v>
      </c>
      <c r="R68" s="47">
        <v>9.0419999999999998</v>
      </c>
      <c r="S68" s="47">
        <v>9.0419999999999998</v>
      </c>
      <c r="T68" s="47">
        <v>9.0419999999999998</v>
      </c>
      <c r="U68" s="47">
        <v>9.0419999999999998</v>
      </c>
      <c r="V68" s="47">
        <v>9.0419999999999998</v>
      </c>
      <c r="W68" s="47">
        <v>9.0419999999999998</v>
      </c>
      <c r="X68" s="47">
        <v>9.0419999999999998</v>
      </c>
      <c r="Y68" s="47">
        <v>9.0419999999999998</v>
      </c>
    </row>
    <row r="69" spans="2:25" ht="12.75" x14ac:dyDescent="0.2">
      <c r="B69" s="46" t="s">
        <v>24</v>
      </c>
      <c r="C69" s="47">
        <v>4.2732000000000001</v>
      </c>
      <c r="D69" s="47">
        <v>4.2732000000000001</v>
      </c>
      <c r="E69" s="47">
        <v>4.2732000000000001</v>
      </c>
      <c r="F69" s="47">
        <v>4.2732000000000001</v>
      </c>
      <c r="G69" s="47">
        <v>4.2732000000000001</v>
      </c>
      <c r="H69" s="47">
        <v>4.2732000000000001</v>
      </c>
      <c r="I69" s="47">
        <v>4.2732000000000001</v>
      </c>
      <c r="J69" s="47">
        <v>4.2732000000000001</v>
      </c>
      <c r="K69" s="47">
        <v>4.2732000000000001</v>
      </c>
      <c r="L69" s="47">
        <v>4.2732000000000001</v>
      </c>
      <c r="M69" s="47">
        <v>4.2732000000000001</v>
      </c>
      <c r="N69" s="47">
        <v>4.2732000000000001</v>
      </c>
      <c r="O69" s="47">
        <v>4.2732000000000001</v>
      </c>
      <c r="P69" s="47">
        <v>4.2732000000000001</v>
      </c>
      <c r="Q69" s="47">
        <v>4.2732000000000001</v>
      </c>
      <c r="R69" s="47">
        <v>4.2732000000000001</v>
      </c>
      <c r="S69" s="47">
        <v>4.2732000000000001</v>
      </c>
      <c r="T69" s="47">
        <v>4.2732000000000001</v>
      </c>
      <c r="U69" s="47">
        <v>4.2732000000000001</v>
      </c>
      <c r="V69" s="47">
        <v>4.2732000000000001</v>
      </c>
      <c r="W69" s="47">
        <v>4.2732000000000001</v>
      </c>
      <c r="X69" s="47">
        <v>4.2732000000000001</v>
      </c>
      <c r="Y69" s="47">
        <v>4.2732000000000001</v>
      </c>
    </row>
    <row r="70" spans="2:25" ht="12.75" x14ac:dyDescent="0.2">
      <c r="B70" s="46" t="s">
        <v>25</v>
      </c>
      <c r="C70" s="47">
        <v>200.482</v>
      </c>
      <c r="D70" s="47">
        <v>200.482</v>
      </c>
      <c r="E70" s="47">
        <v>200.482</v>
      </c>
      <c r="F70" s="47">
        <v>200.482</v>
      </c>
      <c r="G70" s="47">
        <v>200.482</v>
      </c>
      <c r="H70" s="47">
        <v>200.482</v>
      </c>
      <c r="I70" s="47">
        <v>200.482</v>
      </c>
      <c r="J70" s="47">
        <v>200.482</v>
      </c>
      <c r="K70" s="47">
        <v>200.482</v>
      </c>
      <c r="L70" s="47">
        <v>200.482</v>
      </c>
      <c r="M70" s="47">
        <v>1</v>
      </c>
      <c r="N70" s="47">
        <v>1</v>
      </c>
      <c r="O70" s="47">
        <v>1</v>
      </c>
      <c r="P70" s="47">
        <v>1</v>
      </c>
      <c r="Q70" s="47">
        <v>1</v>
      </c>
      <c r="R70" s="47">
        <v>1</v>
      </c>
      <c r="S70" s="47">
        <v>1</v>
      </c>
      <c r="T70" s="47">
        <v>1</v>
      </c>
      <c r="U70" s="47">
        <v>1</v>
      </c>
      <c r="V70" s="47">
        <v>1</v>
      </c>
      <c r="W70" s="47">
        <v>1</v>
      </c>
      <c r="X70" s="47">
        <v>1</v>
      </c>
      <c r="Y70" s="47">
        <v>1</v>
      </c>
    </row>
    <row r="71" spans="2:25" ht="12.75" x14ac:dyDescent="0.2">
      <c r="B71" s="46" t="s">
        <v>26</v>
      </c>
      <c r="C71" s="47">
        <v>4.4828000000000001</v>
      </c>
      <c r="D71" s="47">
        <v>4.4828000000000001</v>
      </c>
      <c r="E71" s="47">
        <v>4.4828000000000001</v>
      </c>
      <c r="F71" s="47">
        <v>4.4828000000000001</v>
      </c>
      <c r="G71" s="47">
        <v>4.4828000000000001</v>
      </c>
      <c r="H71" s="47">
        <v>4.4828000000000001</v>
      </c>
      <c r="I71" s="47">
        <v>4.4828000000000001</v>
      </c>
      <c r="J71" s="47">
        <v>4.4828000000000001</v>
      </c>
      <c r="K71" s="47">
        <v>4.4828000000000001</v>
      </c>
      <c r="L71" s="47">
        <v>4.4828000000000001</v>
      </c>
      <c r="M71" s="47">
        <v>4.4828000000000001</v>
      </c>
      <c r="N71" s="47">
        <v>4.4828000000000001</v>
      </c>
      <c r="O71" s="47">
        <v>4.4828000000000001</v>
      </c>
      <c r="P71" s="47">
        <v>4.4828000000000001</v>
      </c>
      <c r="Q71" s="47">
        <v>4.4828000000000001</v>
      </c>
      <c r="R71" s="47">
        <v>4.4828000000000001</v>
      </c>
      <c r="S71" s="47">
        <v>4.4828000000000001</v>
      </c>
      <c r="T71" s="47">
        <v>4.4828000000000001</v>
      </c>
      <c r="U71" s="47">
        <v>4.4828000000000001</v>
      </c>
      <c r="V71" s="47">
        <v>4.4828000000000001</v>
      </c>
      <c r="W71" s="47">
        <v>4.4828000000000001</v>
      </c>
      <c r="X71" s="47">
        <v>4.4828000000000001</v>
      </c>
      <c r="Y71" s="47">
        <v>4.4828000000000001</v>
      </c>
    </row>
    <row r="72" spans="2:25" ht="12.75" x14ac:dyDescent="0.2">
      <c r="B72" s="46" t="s">
        <v>27</v>
      </c>
      <c r="C72" s="47">
        <v>9.3930000000000007</v>
      </c>
      <c r="D72" s="47">
        <v>9.3930000000000007</v>
      </c>
      <c r="E72" s="47">
        <v>9.3930000000000007</v>
      </c>
      <c r="F72" s="47">
        <v>9.3930000000000007</v>
      </c>
      <c r="G72" s="47">
        <v>9.3930000000000007</v>
      </c>
      <c r="H72" s="47">
        <v>9.3930000000000007</v>
      </c>
      <c r="I72" s="47">
        <v>9.3930000000000007</v>
      </c>
      <c r="J72" s="47">
        <v>9.3930000000000007</v>
      </c>
      <c r="K72" s="47">
        <v>9.3930000000000007</v>
      </c>
      <c r="L72" s="47">
        <v>9.3930000000000007</v>
      </c>
      <c r="M72" s="47">
        <v>9.3930000000000007</v>
      </c>
      <c r="N72" s="47">
        <v>9.3930000000000007</v>
      </c>
      <c r="O72" s="47">
        <v>9.3930000000000007</v>
      </c>
      <c r="P72" s="47">
        <v>9.3930000000000007</v>
      </c>
      <c r="Q72" s="47">
        <v>9.3930000000000007</v>
      </c>
      <c r="R72" s="47">
        <v>9.3930000000000007</v>
      </c>
      <c r="S72" s="47">
        <v>9.3930000000000007</v>
      </c>
      <c r="T72" s="47">
        <v>9.3930000000000007</v>
      </c>
      <c r="U72" s="47">
        <v>9.3930000000000007</v>
      </c>
      <c r="V72" s="47">
        <v>9.3930000000000007</v>
      </c>
      <c r="W72" s="47">
        <v>9.3930000000000007</v>
      </c>
      <c r="X72" s="47">
        <v>9.3930000000000007</v>
      </c>
      <c r="Y72" s="47">
        <v>9.3930000000000007</v>
      </c>
    </row>
    <row r="73" spans="2:25" ht="12.75" x14ac:dyDescent="0.2">
      <c r="B73" s="46" t="s">
        <v>28</v>
      </c>
      <c r="C73" s="47">
        <v>239.64</v>
      </c>
      <c r="D73" s="47">
        <v>239.64</v>
      </c>
      <c r="E73" s="47">
        <v>239.64</v>
      </c>
      <c r="F73" s="47">
        <v>239.64</v>
      </c>
      <c r="G73" s="47">
        <v>239.64</v>
      </c>
      <c r="H73" s="47">
        <v>239.64</v>
      </c>
      <c r="I73" s="47">
        <v>239.64</v>
      </c>
      <c r="J73" s="47">
        <v>239.64</v>
      </c>
      <c r="K73" s="47">
        <v>239.64</v>
      </c>
      <c r="L73" s="47">
        <v>239.64</v>
      </c>
      <c r="M73" s="47">
        <v>239.64</v>
      </c>
      <c r="N73" s="47">
        <v>239.64</v>
      </c>
      <c r="O73" s="47">
        <v>239.64</v>
      </c>
      <c r="P73" s="47">
        <v>239.64</v>
      </c>
      <c r="Q73" s="47">
        <v>239.64</v>
      </c>
      <c r="R73" s="47">
        <v>1</v>
      </c>
      <c r="S73" s="47">
        <v>1</v>
      </c>
      <c r="T73" s="47">
        <v>1</v>
      </c>
      <c r="U73" s="47">
        <v>1</v>
      </c>
      <c r="V73" s="47">
        <v>1</v>
      </c>
      <c r="W73" s="47">
        <v>1</v>
      </c>
      <c r="X73" s="47">
        <v>1</v>
      </c>
      <c r="Y73" s="47">
        <v>1</v>
      </c>
    </row>
    <row r="74" spans="2:25" ht="12.75" x14ac:dyDescent="0.2">
      <c r="B74" s="46" t="s">
        <v>183</v>
      </c>
      <c r="C74" s="47">
        <v>30.126000000000001</v>
      </c>
      <c r="D74" s="47">
        <v>30.126000000000001</v>
      </c>
      <c r="E74" s="47">
        <v>30.126000000000001</v>
      </c>
      <c r="F74" s="47">
        <v>30.126000000000001</v>
      </c>
      <c r="G74" s="47">
        <v>30.126000000000001</v>
      </c>
      <c r="H74" s="47">
        <v>30.126000000000001</v>
      </c>
      <c r="I74" s="47">
        <v>30.126000000000001</v>
      </c>
      <c r="J74" s="47">
        <v>30.126000000000001</v>
      </c>
      <c r="K74" s="47">
        <v>30.126000000000001</v>
      </c>
      <c r="L74" s="47">
        <v>30.126000000000001</v>
      </c>
      <c r="M74" s="47">
        <v>30.126000000000001</v>
      </c>
      <c r="N74" s="47">
        <v>30.126000000000001</v>
      </c>
      <c r="O74" s="47">
        <v>30.126000000000001</v>
      </c>
      <c r="P74" s="47">
        <v>30.126000000000001</v>
      </c>
      <c r="Q74" s="47">
        <v>30.126000000000001</v>
      </c>
      <c r="R74" s="47">
        <v>30.126000000000001</v>
      </c>
      <c r="S74" s="47">
        <v>30.126000000000001</v>
      </c>
      <c r="T74" s="47">
        <v>1</v>
      </c>
      <c r="U74" s="47">
        <v>1</v>
      </c>
      <c r="V74" s="47">
        <v>1</v>
      </c>
      <c r="W74" s="47">
        <v>1</v>
      </c>
      <c r="X74" s="47">
        <v>1</v>
      </c>
      <c r="Y74" s="47">
        <v>1</v>
      </c>
    </row>
    <row r="75" spans="2:25" ht="12.75" x14ac:dyDescent="0.2">
      <c r="B75" s="46" t="s">
        <v>30</v>
      </c>
      <c r="C75" s="47">
        <v>2.8319999999999999</v>
      </c>
      <c r="D75" s="47">
        <v>2.8319999999999999</v>
      </c>
      <c r="E75" s="47">
        <v>2.8319999999999999</v>
      </c>
      <c r="F75" s="47">
        <v>2.8319999999999999</v>
      </c>
      <c r="G75" s="47">
        <v>2.8319999999999999</v>
      </c>
      <c r="H75" s="47">
        <v>2.8319999999999999</v>
      </c>
      <c r="I75" s="47">
        <v>2.8319999999999999</v>
      </c>
      <c r="J75" s="47">
        <v>2.8319999999999999</v>
      </c>
      <c r="K75" s="47">
        <v>2.8319999999999999</v>
      </c>
      <c r="L75" s="47">
        <v>2.8319999999999999</v>
      </c>
      <c r="M75" s="47">
        <v>2.8319999999999999</v>
      </c>
      <c r="N75" s="47">
        <v>2.8319999999999999</v>
      </c>
      <c r="O75" s="47">
        <v>2.8319999999999999</v>
      </c>
      <c r="P75" s="47">
        <v>2.8319999999999999</v>
      </c>
      <c r="Q75" s="47">
        <v>2.8319999999999999</v>
      </c>
      <c r="R75" s="47">
        <v>2.8319999999999999</v>
      </c>
      <c r="S75" s="47">
        <v>2.8319999999999999</v>
      </c>
      <c r="T75" s="47">
        <v>2.8319999999999999</v>
      </c>
      <c r="U75" s="47">
        <v>2.8319999999999999</v>
      </c>
      <c r="V75" s="47">
        <v>2.8319999999999999</v>
      </c>
      <c r="W75" s="47">
        <v>2.8319999999999999</v>
      </c>
      <c r="X75" s="47">
        <v>2.8319999999999999</v>
      </c>
      <c r="Y75" s="47">
        <v>2.8319999999999999</v>
      </c>
    </row>
    <row r="76" spans="2:25" ht="12.75" x14ac:dyDescent="0.2">
      <c r="B76" s="46" t="s">
        <v>180</v>
      </c>
      <c r="C76" s="47">
        <v>0.77890000000000004</v>
      </c>
      <c r="D76" s="47">
        <v>0.77890000000000004</v>
      </c>
      <c r="E76" s="47">
        <v>0.77890000000000004</v>
      </c>
      <c r="F76" s="47">
        <v>0.77890000000000004</v>
      </c>
      <c r="G76" s="47">
        <v>0.77890000000000004</v>
      </c>
      <c r="H76" s="47">
        <v>0.77890000000000004</v>
      </c>
      <c r="I76" s="47">
        <v>0.77890000000000004</v>
      </c>
      <c r="J76" s="47">
        <v>0.77890000000000004</v>
      </c>
      <c r="K76" s="47">
        <v>0.77890000000000004</v>
      </c>
      <c r="L76" s="47">
        <v>0.77890000000000004</v>
      </c>
      <c r="M76" s="47">
        <v>0.77890000000000004</v>
      </c>
      <c r="N76" s="47">
        <v>0.77890000000000004</v>
      </c>
      <c r="O76" s="47">
        <v>0.77890000000000004</v>
      </c>
      <c r="P76" s="47">
        <v>0.77890000000000004</v>
      </c>
      <c r="Q76" s="47">
        <v>0.77890000000000004</v>
      </c>
      <c r="R76" s="47">
        <v>0.77890000000000004</v>
      </c>
      <c r="S76" s="47">
        <v>0.77890000000000004</v>
      </c>
      <c r="T76" s="47">
        <v>0.77890000000000004</v>
      </c>
      <c r="U76" s="47">
        <v>0.77890000000000004</v>
      </c>
      <c r="V76" s="47">
        <v>0.77890000000000004</v>
      </c>
      <c r="W76" s="47">
        <v>0.77890000000000004</v>
      </c>
      <c r="X76" s="47">
        <v>0.77890000000000004</v>
      </c>
      <c r="Y76" s="47">
        <v>0.77890000000000004</v>
      </c>
    </row>
  </sheetData>
  <conditionalFormatting sqref="C45:Y76">
    <cfRule type="cellIs" dxfId="1" priority="1" operator="equal">
      <formula>1</formula>
    </cfRule>
  </conditionalFormatting>
  <conditionalFormatting sqref="C10:Y41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79998168889431442"/>
    <pageSetUpPr fitToPage="1"/>
  </sheetPr>
  <dimension ref="C3:W313"/>
  <sheetViews>
    <sheetView showGridLines="0" zoomScale="80" zoomScaleNormal="80" workbookViewId="0">
      <pane xSplit="5" ySplit="4" topLeftCell="F5" activePane="bottomRight" state="frozen"/>
      <selection activeCell="G318" sqref="G318"/>
      <selection pane="topRight" activeCell="G318" sqref="G318"/>
      <selection pane="bottomLeft" activeCell="G318" sqref="G318"/>
      <selection pane="bottomRight" activeCell="F41" sqref="F41"/>
    </sheetView>
  </sheetViews>
  <sheetFormatPr defaultRowHeight="10.5" x14ac:dyDescent="0.15"/>
  <cols>
    <col min="3" max="3" width="12" customWidth="1"/>
    <col min="4" max="4" width="14.7109375" customWidth="1"/>
    <col min="5" max="5" width="12.5703125" customWidth="1"/>
    <col min="6" max="19" width="17.85546875" customWidth="1"/>
  </cols>
  <sheetData>
    <row r="3" spans="3:19" ht="18.75" x14ac:dyDescent="0.15">
      <c r="E3" s="234" t="s">
        <v>260</v>
      </c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6"/>
    </row>
    <row r="6" spans="3:19" ht="18.75" x14ac:dyDescent="0.15">
      <c r="C6" s="237" t="s">
        <v>343</v>
      </c>
      <c r="D6" s="238"/>
      <c r="E6" s="234" t="s">
        <v>231</v>
      </c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6"/>
    </row>
    <row r="7" spans="3:19" ht="15" x14ac:dyDescent="0.15">
      <c r="C7" s="244" t="s">
        <v>230</v>
      </c>
      <c r="D7" s="245"/>
      <c r="E7" s="50">
        <v>1</v>
      </c>
      <c r="F7" s="51">
        <v>2004</v>
      </c>
      <c r="G7" s="51">
        <f t="shared" ref="G7:P7" si="0">F7+1</f>
        <v>2005</v>
      </c>
      <c r="H7" s="51">
        <f t="shared" si="0"/>
        <v>2006</v>
      </c>
      <c r="I7" s="51">
        <f t="shared" si="0"/>
        <v>2007</v>
      </c>
      <c r="J7" s="51">
        <f t="shared" si="0"/>
        <v>2008</v>
      </c>
      <c r="K7" s="51">
        <f t="shared" si="0"/>
        <v>2009</v>
      </c>
      <c r="L7" s="51">
        <f t="shared" si="0"/>
        <v>2010</v>
      </c>
      <c r="M7" s="51">
        <f t="shared" si="0"/>
        <v>2011</v>
      </c>
      <c r="N7" s="51">
        <f t="shared" si="0"/>
        <v>2012</v>
      </c>
      <c r="O7" s="51">
        <f t="shared" si="0"/>
        <v>2013</v>
      </c>
      <c r="P7" s="51">
        <f t="shared" si="0"/>
        <v>2014</v>
      </c>
      <c r="Q7" s="52" t="s">
        <v>224</v>
      </c>
      <c r="R7" s="53" t="s">
        <v>225</v>
      </c>
      <c r="S7" s="54" t="s">
        <v>281</v>
      </c>
    </row>
    <row r="8" spans="3:19" ht="15" x14ac:dyDescent="0.25">
      <c r="C8" s="242"/>
      <c r="D8" s="243"/>
      <c r="E8" s="55" t="s">
        <v>0</v>
      </c>
      <c r="F8" s="73">
        <v>36</v>
      </c>
      <c r="G8" s="73">
        <v>36</v>
      </c>
      <c r="H8" s="73">
        <v>35</v>
      </c>
      <c r="I8" s="73">
        <v>33</v>
      </c>
      <c r="J8" s="73">
        <v>33</v>
      </c>
      <c r="K8" s="73">
        <v>33</v>
      </c>
      <c r="L8" s="73">
        <v>31</v>
      </c>
      <c r="M8" s="73">
        <v>31</v>
      </c>
      <c r="N8" s="73">
        <v>30</v>
      </c>
      <c r="O8" s="73">
        <v>29</v>
      </c>
      <c r="P8" s="209">
        <v>0</v>
      </c>
      <c r="Q8" s="77">
        <f>O8/$O$40</f>
        <v>2.5709219858156027E-2</v>
      </c>
      <c r="R8" s="77">
        <f>IF(OR(O8=0, N8=0),"-",O8/N8-1)</f>
        <v>-3.3333333333333326E-2</v>
      </c>
      <c r="S8" s="77">
        <f>IF(OR(O8=0, F8=0),"-",O8/F8-1)</f>
        <v>-0.19444444444444442</v>
      </c>
    </row>
    <row r="9" spans="3:19" ht="15" x14ac:dyDescent="0.25">
      <c r="C9" s="242"/>
      <c r="D9" s="243"/>
      <c r="E9" s="55" t="s">
        <v>1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42</v>
      </c>
      <c r="N9" s="74">
        <v>41</v>
      </c>
      <c r="O9" s="74">
        <v>39</v>
      </c>
      <c r="P9" s="210">
        <v>37</v>
      </c>
      <c r="Q9" s="77">
        <f t="shared" ref="Q9:Q40" si="1">O9/$O$40</f>
        <v>3.4574468085106384E-2</v>
      </c>
      <c r="R9" s="77">
        <f t="shared" ref="R9:R39" si="2">IF(OR(O9=0, N9=0),"-",O9/N9-1)</f>
        <v>-4.8780487804878092E-2</v>
      </c>
      <c r="S9" s="77" t="str">
        <f t="shared" ref="S9:S39" si="3">IF(OR(O9=0, F9=0),"-",O9/F9-1)</f>
        <v>-</v>
      </c>
    </row>
    <row r="10" spans="3:19" ht="15" x14ac:dyDescent="0.25">
      <c r="C10" s="242"/>
      <c r="D10" s="243"/>
      <c r="E10" s="55" t="s">
        <v>2</v>
      </c>
      <c r="F10" s="74">
        <v>0</v>
      </c>
      <c r="G10" s="74">
        <v>0</v>
      </c>
      <c r="H10" s="74">
        <v>0</v>
      </c>
      <c r="I10" s="74">
        <v>17</v>
      </c>
      <c r="J10" s="74">
        <v>17</v>
      </c>
      <c r="K10" s="74">
        <v>17</v>
      </c>
      <c r="L10" s="74">
        <v>16</v>
      </c>
      <c r="M10" s="74">
        <v>16</v>
      </c>
      <c r="N10" s="74">
        <v>16</v>
      </c>
      <c r="O10" s="208">
        <v>16</v>
      </c>
      <c r="P10" s="210">
        <v>0</v>
      </c>
      <c r="Q10" s="77">
        <f t="shared" si="1"/>
        <v>1.4184397163120567E-2</v>
      </c>
      <c r="R10" s="77">
        <f t="shared" si="2"/>
        <v>0</v>
      </c>
      <c r="S10" s="77" t="str">
        <f t="shared" si="3"/>
        <v>-</v>
      </c>
    </row>
    <row r="11" spans="3:19" ht="15" x14ac:dyDescent="0.25">
      <c r="C11" s="242"/>
      <c r="D11" s="243"/>
      <c r="E11" s="55" t="s">
        <v>3</v>
      </c>
      <c r="F11" s="74">
        <v>23</v>
      </c>
      <c r="G11" s="74">
        <v>23</v>
      </c>
      <c r="H11" s="74">
        <v>23</v>
      </c>
      <c r="I11" s="74">
        <v>23</v>
      </c>
      <c r="J11" s="74">
        <v>23</v>
      </c>
      <c r="K11" s="74">
        <v>24</v>
      </c>
      <c r="L11" s="74">
        <v>23</v>
      </c>
      <c r="M11" s="74">
        <v>23</v>
      </c>
      <c r="N11" s="74">
        <v>21</v>
      </c>
      <c r="O11" s="74">
        <v>23</v>
      </c>
      <c r="P11" s="210">
        <v>24</v>
      </c>
      <c r="Q11" s="77">
        <f t="shared" si="1"/>
        <v>2.0390070921985817E-2</v>
      </c>
      <c r="R11" s="77">
        <f t="shared" si="2"/>
        <v>9.5238095238095344E-2</v>
      </c>
      <c r="S11" s="77">
        <f t="shared" si="3"/>
        <v>0</v>
      </c>
    </row>
    <row r="12" spans="3:19" ht="15" x14ac:dyDescent="0.25">
      <c r="C12" s="242"/>
      <c r="D12" s="243"/>
      <c r="E12" s="55" t="s">
        <v>4</v>
      </c>
      <c r="F12" s="74">
        <v>12</v>
      </c>
      <c r="G12" s="74">
        <v>12</v>
      </c>
      <c r="H12" s="74">
        <v>12</v>
      </c>
      <c r="I12" s="74">
        <v>11</v>
      </c>
      <c r="J12" s="74">
        <v>9</v>
      </c>
      <c r="K12" s="74">
        <v>9</v>
      </c>
      <c r="L12" s="74">
        <v>9</v>
      </c>
      <c r="M12" s="74">
        <v>9</v>
      </c>
      <c r="N12" s="74">
        <v>9</v>
      </c>
      <c r="O12" s="208">
        <v>9</v>
      </c>
      <c r="P12" s="210">
        <v>0</v>
      </c>
      <c r="Q12" s="77">
        <f t="shared" si="1"/>
        <v>7.9787234042553185E-3</v>
      </c>
      <c r="R12" s="77">
        <f t="shared" si="2"/>
        <v>0</v>
      </c>
      <c r="S12" s="77">
        <f t="shared" si="3"/>
        <v>-0.25</v>
      </c>
    </row>
    <row r="13" spans="3:19" ht="15" x14ac:dyDescent="0.25">
      <c r="C13" s="242"/>
      <c r="D13" s="243"/>
      <c r="E13" s="55" t="s">
        <v>5</v>
      </c>
      <c r="F13" s="74">
        <v>15</v>
      </c>
      <c r="G13" s="74">
        <v>16</v>
      </c>
      <c r="H13" s="74">
        <v>16</v>
      </c>
      <c r="I13" s="74">
        <v>17</v>
      </c>
      <c r="J13" s="74">
        <v>18</v>
      </c>
      <c r="K13" s="74">
        <v>17</v>
      </c>
      <c r="L13" s="74">
        <v>16</v>
      </c>
      <c r="M13" s="74">
        <v>16</v>
      </c>
      <c r="N13" s="74">
        <v>16</v>
      </c>
      <c r="O13" s="74">
        <v>15</v>
      </c>
      <c r="P13" s="210">
        <v>15</v>
      </c>
      <c r="Q13" s="77">
        <f t="shared" si="1"/>
        <v>1.3297872340425532E-2</v>
      </c>
      <c r="R13" s="77">
        <f t="shared" si="2"/>
        <v>-6.25E-2</v>
      </c>
      <c r="S13" s="77">
        <f t="shared" si="3"/>
        <v>0</v>
      </c>
    </row>
    <row r="14" spans="3:19" ht="15" x14ac:dyDescent="0.25">
      <c r="C14" s="242"/>
      <c r="D14" s="243"/>
      <c r="E14" s="55" t="s">
        <v>6</v>
      </c>
      <c r="F14" s="74">
        <v>105</v>
      </c>
      <c r="G14" s="74">
        <v>104</v>
      </c>
      <c r="H14" s="74">
        <v>100</v>
      </c>
      <c r="I14" s="74">
        <v>100</v>
      </c>
      <c r="J14" s="74">
        <v>99</v>
      </c>
      <c r="K14" s="74">
        <v>96</v>
      </c>
      <c r="L14" s="74">
        <v>95</v>
      </c>
      <c r="M14" s="74">
        <v>94</v>
      </c>
      <c r="N14" s="74">
        <v>94</v>
      </c>
      <c r="O14" s="74">
        <v>90</v>
      </c>
      <c r="P14" s="210">
        <v>87</v>
      </c>
      <c r="Q14" s="77">
        <f t="shared" si="1"/>
        <v>7.9787234042553196E-2</v>
      </c>
      <c r="R14" s="77">
        <f t="shared" si="2"/>
        <v>-4.2553191489361653E-2</v>
      </c>
      <c r="S14" s="77">
        <f t="shared" si="3"/>
        <v>-0.1428571428571429</v>
      </c>
    </row>
    <row r="15" spans="3:19" ht="15" x14ac:dyDescent="0.25">
      <c r="C15" s="242"/>
      <c r="D15" s="243"/>
      <c r="E15" s="55" t="s">
        <v>7</v>
      </c>
      <c r="F15" s="74">
        <v>70</v>
      </c>
      <c r="G15" s="74">
        <v>68</v>
      </c>
      <c r="H15" s="74">
        <v>64</v>
      </c>
      <c r="I15" s="74">
        <v>61</v>
      </c>
      <c r="J15" s="74">
        <v>61</v>
      </c>
      <c r="K15" s="74">
        <v>59</v>
      </c>
      <c r="L15" s="74">
        <v>55</v>
      </c>
      <c r="M15" s="74">
        <v>50</v>
      </c>
      <c r="N15" s="74">
        <v>47</v>
      </c>
      <c r="O15" s="208">
        <v>47</v>
      </c>
      <c r="P15" s="210">
        <v>35</v>
      </c>
      <c r="Q15" s="77">
        <f t="shared" si="1"/>
        <v>4.1666666666666664E-2</v>
      </c>
      <c r="R15" s="77">
        <f t="shared" si="2"/>
        <v>0</v>
      </c>
      <c r="S15" s="77">
        <f t="shared" si="3"/>
        <v>-0.32857142857142863</v>
      </c>
    </row>
    <row r="16" spans="3:19" ht="15" x14ac:dyDescent="0.25">
      <c r="C16" s="242"/>
      <c r="D16" s="243"/>
      <c r="E16" s="55" t="s">
        <v>8</v>
      </c>
      <c r="F16" s="74">
        <v>5</v>
      </c>
      <c r="G16" s="74">
        <v>5</v>
      </c>
      <c r="H16" s="74">
        <v>5</v>
      </c>
      <c r="I16" s="74">
        <v>5</v>
      </c>
      <c r="J16" s="74">
        <v>5</v>
      </c>
      <c r="K16" s="74">
        <v>5</v>
      </c>
      <c r="L16" s="74">
        <v>5</v>
      </c>
      <c r="M16" s="74">
        <v>4</v>
      </c>
      <c r="N16" s="74">
        <v>4</v>
      </c>
      <c r="O16" s="74">
        <v>4</v>
      </c>
      <c r="P16" s="210">
        <v>0</v>
      </c>
      <c r="Q16" s="77">
        <f t="shared" si="1"/>
        <v>3.5460992907801418E-3</v>
      </c>
      <c r="R16" s="77">
        <f t="shared" si="2"/>
        <v>0</v>
      </c>
      <c r="S16" s="77">
        <f t="shared" si="3"/>
        <v>-0.19999999999999996</v>
      </c>
    </row>
    <row r="17" spans="3:23" ht="15" x14ac:dyDescent="0.25">
      <c r="C17" s="242"/>
      <c r="D17" s="243"/>
      <c r="E17" s="55" t="s">
        <v>9</v>
      </c>
      <c r="F17" s="74">
        <v>154</v>
      </c>
      <c r="G17" s="74">
        <v>144</v>
      </c>
      <c r="H17" s="74">
        <v>138</v>
      </c>
      <c r="I17" s="74">
        <v>134</v>
      </c>
      <c r="J17" s="74">
        <v>140</v>
      </c>
      <c r="K17" s="74">
        <v>140</v>
      </c>
      <c r="L17" s="74">
        <v>143</v>
      </c>
      <c r="M17" s="74">
        <v>136</v>
      </c>
      <c r="N17" s="74">
        <v>131</v>
      </c>
      <c r="O17" s="74">
        <v>129</v>
      </c>
      <c r="P17" s="210">
        <v>125</v>
      </c>
      <c r="Q17" s="77">
        <f t="shared" si="1"/>
        <v>0.11436170212765957</v>
      </c>
      <c r="R17" s="77">
        <f t="shared" si="2"/>
        <v>-1.5267175572519109E-2</v>
      </c>
      <c r="S17" s="77">
        <f t="shared" si="3"/>
        <v>-0.16233766233766234</v>
      </c>
      <c r="V17" s="71"/>
    </row>
    <row r="18" spans="3:23" ht="15" x14ac:dyDescent="0.25">
      <c r="C18" s="242"/>
      <c r="D18" s="243"/>
      <c r="E18" s="55" t="s">
        <v>10</v>
      </c>
      <c r="F18" s="74">
        <v>21</v>
      </c>
      <c r="G18" s="74">
        <v>20</v>
      </c>
      <c r="H18" s="74">
        <v>21</v>
      </c>
      <c r="I18" s="74">
        <v>19</v>
      </c>
      <c r="J18" s="74">
        <v>19</v>
      </c>
      <c r="K18" s="74">
        <v>18</v>
      </c>
      <c r="L18" s="74">
        <v>18</v>
      </c>
      <c r="M18" s="74">
        <v>18</v>
      </c>
      <c r="N18" s="74">
        <v>20</v>
      </c>
      <c r="O18" s="74">
        <v>20</v>
      </c>
      <c r="P18" s="210">
        <v>19</v>
      </c>
      <c r="Q18" s="77">
        <f t="shared" si="1"/>
        <v>1.7730496453900711E-2</v>
      </c>
      <c r="R18" s="77">
        <f t="shared" si="2"/>
        <v>0</v>
      </c>
      <c r="S18" s="77">
        <f t="shared" si="3"/>
        <v>-4.7619047619047672E-2</v>
      </c>
    </row>
    <row r="19" spans="3:23" ht="15" x14ac:dyDescent="0.25">
      <c r="C19" s="242"/>
      <c r="D19" s="243"/>
      <c r="E19" s="55" t="s">
        <v>11</v>
      </c>
      <c r="F19" s="74">
        <v>115</v>
      </c>
      <c r="G19" s="74">
        <v>118</v>
      </c>
      <c r="H19" s="74">
        <v>115</v>
      </c>
      <c r="I19" s="74">
        <v>108</v>
      </c>
      <c r="J19" s="74">
        <v>110</v>
      </c>
      <c r="K19" s="74">
        <v>104</v>
      </c>
      <c r="L19" s="74">
        <v>102</v>
      </c>
      <c r="M19" s="74">
        <v>103</v>
      </c>
      <c r="N19" s="74">
        <v>102</v>
      </c>
      <c r="O19" s="74">
        <v>97</v>
      </c>
      <c r="P19" s="210">
        <v>0</v>
      </c>
      <c r="Q19" s="77">
        <f t="shared" si="1"/>
        <v>8.5992907801418439E-2</v>
      </c>
      <c r="R19" s="77">
        <f t="shared" si="2"/>
        <v>-4.9019607843137303E-2</v>
      </c>
      <c r="S19" s="77">
        <f t="shared" si="3"/>
        <v>-0.15652173913043477</v>
      </c>
    </row>
    <row r="20" spans="3:23" ht="15" x14ac:dyDescent="0.25">
      <c r="C20" s="242"/>
      <c r="D20" s="243"/>
      <c r="E20" s="55" t="s">
        <v>12</v>
      </c>
      <c r="F20" s="74">
        <v>28</v>
      </c>
      <c r="G20" s="74">
        <v>28</v>
      </c>
      <c r="H20" s="74">
        <v>26</v>
      </c>
      <c r="I20" s="74">
        <v>26</v>
      </c>
      <c r="J20" s="74">
        <v>25</v>
      </c>
      <c r="K20" s="74">
        <v>25</v>
      </c>
      <c r="L20" s="74">
        <v>22</v>
      </c>
      <c r="M20" s="74">
        <v>21</v>
      </c>
      <c r="N20" s="74">
        <v>22</v>
      </c>
      <c r="O20" s="74">
        <v>22</v>
      </c>
      <c r="P20" s="210">
        <v>0</v>
      </c>
      <c r="Q20" s="77">
        <f t="shared" si="1"/>
        <v>1.9503546099290781E-2</v>
      </c>
      <c r="R20" s="77">
        <f t="shared" si="2"/>
        <v>0</v>
      </c>
      <c r="S20" s="77">
        <f t="shared" si="3"/>
        <v>-0.2142857142857143</v>
      </c>
    </row>
    <row r="21" spans="3:23" ht="15" x14ac:dyDescent="0.25">
      <c r="C21" s="242"/>
      <c r="D21" s="243"/>
      <c r="E21" s="55" t="s">
        <v>13</v>
      </c>
      <c r="F21" s="74">
        <v>16</v>
      </c>
      <c r="G21" s="74">
        <v>17</v>
      </c>
      <c r="H21" s="74">
        <v>15</v>
      </c>
      <c r="I21" s="74">
        <v>15</v>
      </c>
      <c r="J21" s="74">
        <v>17</v>
      </c>
      <c r="K21" s="74">
        <v>18</v>
      </c>
      <c r="L21" s="74">
        <v>16</v>
      </c>
      <c r="M21" s="74">
        <v>16</v>
      </c>
      <c r="N21" s="74">
        <v>17</v>
      </c>
      <c r="O21" s="74">
        <v>16</v>
      </c>
      <c r="P21" s="210">
        <v>0</v>
      </c>
      <c r="Q21" s="77">
        <f t="shared" si="1"/>
        <v>1.4184397163120567E-2</v>
      </c>
      <c r="R21" s="77">
        <f t="shared" si="2"/>
        <v>-5.8823529411764719E-2</v>
      </c>
      <c r="S21" s="77">
        <f t="shared" si="3"/>
        <v>0</v>
      </c>
    </row>
    <row r="22" spans="3:23" ht="15" x14ac:dyDescent="0.25">
      <c r="C22" s="242"/>
      <c r="D22" s="243"/>
      <c r="E22" s="55" t="s">
        <v>14</v>
      </c>
      <c r="F22" s="74">
        <v>19</v>
      </c>
      <c r="G22" s="74">
        <v>19</v>
      </c>
      <c r="H22" s="74">
        <v>19</v>
      </c>
      <c r="I22" s="74">
        <v>18</v>
      </c>
      <c r="J22" s="74">
        <v>19</v>
      </c>
      <c r="K22" s="74">
        <v>18</v>
      </c>
      <c r="L22" s="74">
        <v>18</v>
      </c>
      <c r="M22" s="74">
        <v>17</v>
      </c>
      <c r="N22" s="74">
        <v>17</v>
      </c>
      <c r="O22" s="74">
        <v>17</v>
      </c>
      <c r="P22" s="210">
        <v>0</v>
      </c>
      <c r="Q22" s="77">
        <f t="shared" si="1"/>
        <v>1.5070921985815602E-2</v>
      </c>
      <c r="R22" s="77">
        <f t="shared" si="2"/>
        <v>0</v>
      </c>
      <c r="S22" s="77">
        <f t="shared" si="3"/>
        <v>-0.10526315789473684</v>
      </c>
    </row>
    <row r="23" spans="3:23" ht="15" x14ac:dyDescent="0.25">
      <c r="C23" s="242"/>
      <c r="D23" s="243"/>
      <c r="E23" s="55" t="s">
        <v>15</v>
      </c>
      <c r="F23" s="74">
        <v>52</v>
      </c>
      <c r="G23" s="74">
        <v>52</v>
      </c>
      <c r="H23" s="208">
        <f>(G23+($G$23*($J$23/$G$23-1)/3))</f>
        <v>54.333333333333336</v>
      </c>
      <c r="I23" s="208">
        <f>(H23+($G$23*($J$23/$G$23-1)/3))</f>
        <v>56.666666666666671</v>
      </c>
      <c r="J23" s="74">
        <v>59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210">
        <v>0</v>
      </c>
      <c r="Q23" s="77">
        <f t="shared" si="1"/>
        <v>0</v>
      </c>
      <c r="R23" s="77" t="str">
        <f t="shared" si="2"/>
        <v>-</v>
      </c>
      <c r="S23" s="77" t="str">
        <f t="shared" si="3"/>
        <v>-</v>
      </c>
    </row>
    <row r="24" spans="3:23" ht="15" x14ac:dyDescent="0.25">
      <c r="C24" s="242"/>
      <c r="D24" s="243"/>
      <c r="E24" s="55" t="s">
        <v>16</v>
      </c>
      <c r="F24" s="74">
        <v>0</v>
      </c>
      <c r="G24" s="74">
        <v>0</v>
      </c>
      <c r="H24" s="74">
        <v>0</v>
      </c>
      <c r="I24" s="74">
        <v>4</v>
      </c>
      <c r="J24" s="74">
        <v>4</v>
      </c>
      <c r="K24" s="74">
        <v>4</v>
      </c>
      <c r="L24" s="74">
        <v>5</v>
      </c>
      <c r="M24" s="74">
        <v>5</v>
      </c>
      <c r="N24" s="74">
        <v>5</v>
      </c>
      <c r="O24" s="74">
        <v>5</v>
      </c>
      <c r="P24" s="210">
        <v>0</v>
      </c>
      <c r="Q24" s="77">
        <f t="shared" si="1"/>
        <v>4.4326241134751776E-3</v>
      </c>
      <c r="R24" s="77">
        <f t="shared" si="2"/>
        <v>0</v>
      </c>
      <c r="S24" s="77" t="str">
        <f t="shared" si="3"/>
        <v>-</v>
      </c>
    </row>
    <row r="25" spans="3:23" ht="15" x14ac:dyDescent="0.25">
      <c r="C25" s="242"/>
      <c r="D25" s="243"/>
      <c r="E25" s="55" t="s">
        <v>17</v>
      </c>
      <c r="F25" s="74">
        <v>92</v>
      </c>
      <c r="G25" s="74">
        <v>90</v>
      </c>
      <c r="H25" s="74">
        <v>88</v>
      </c>
      <c r="I25" s="74">
        <v>85</v>
      </c>
      <c r="J25" s="74">
        <v>82</v>
      </c>
      <c r="K25" s="74">
        <v>78</v>
      </c>
      <c r="L25" s="74">
        <v>75</v>
      </c>
      <c r="M25" s="74">
        <v>71</v>
      </c>
      <c r="N25" s="74">
        <v>66</v>
      </c>
      <c r="O25" s="74">
        <v>64</v>
      </c>
      <c r="P25" s="210">
        <v>59</v>
      </c>
      <c r="Q25" s="77">
        <f t="shared" si="1"/>
        <v>5.6737588652482268E-2</v>
      </c>
      <c r="R25" s="77">
        <f t="shared" si="2"/>
        <v>-3.0303030303030276E-2</v>
      </c>
      <c r="S25" s="77">
        <f t="shared" si="3"/>
        <v>-0.30434782608695654</v>
      </c>
    </row>
    <row r="26" spans="3:23" ht="15" x14ac:dyDescent="0.25">
      <c r="C26" s="242"/>
      <c r="D26" s="243"/>
      <c r="E26" s="55" t="s">
        <v>18</v>
      </c>
      <c r="F26" s="74">
        <v>15</v>
      </c>
      <c r="G26" s="74">
        <v>17</v>
      </c>
      <c r="H26" s="74">
        <v>17</v>
      </c>
      <c r="I26" s="74">
        <v>19</v>
      </c>
      <c r="J26" s="74">
        <v>23</v>
      </c>
      <c r="K26" s="74">
        <v>22</v>
      </c>
      <c r="L26" s="74">
        <v>21</v>
      </c>
      <c r="M26" s="74">
        <v>21</v>
      </c>
      <c r="N26" s="74">
        <v>22</v>
      </c>
      <c r="O26" s="74">
        <v>22</v>
      </c>
      <c r="P26" s="210">
        <v>0</v>
      </c>
      <c r="Q26" s="77">
        <f t="shared" si="1"/>
        <v>1.9503546099290781E-2</v>
      </c>
      <c r="R26" s="77">
        <f t="shared" si="2"/>
        <v>0</v>
      </c>
      <c r="S26" s="77">
        <f t="shared" si="3"/>
        <v>0.46666666666666656</v>
      </c>
    </row>
    <row r="27" spans="3:23" ht="15" x14ac:dyDescent="0.25">
      <c r="C27" s="242"/>
      <c r="D27" s="243"/>
      <c r="E27" s="55" t="s">
        <v>19</v>
      </c>
      <c r="F27" s="74">
        <v>52</v>
      </c>
      <c r="G27" s="74">
        <v>50</v>
      </c>
      <c r="H27" s="74">
        <v>49</v>
      </c>
      <c r="I27" s="74">
        <v>48</v>
      </c>
      <c r="J27" s="74">
        <v>47</v>
      </c>
      <c r="K27" s="74">
        <v>47</v>
      </c>
      <c r="L27" s="74">
        <v>46</v>
      </c>
      <c r="M27" s="74">
        <v>47</v>
      </c>
      <c r="N27" s="74">
        <v>49</v>
      </c>
      <c r="O27" s="208">
        <v>49</v>
      </c>
      <c r="P27" s="210">
        <v>0</v>
      </c>
      <c r="Q27" s="77">
        <f t="shared" si="1"/>
        <v>4.3439716312056738E-2</v>
      </c>
      <c r="R27" s="77">
        <f t="shared" si="2"/>
        <v>0</v>
      </c>
      <c r="S27" s="77">
        <f t="shared" si="3"/>
        <v>-5.7692307692307709E-2</v>
      </c>
    </row>
    <row r="28" spans="3:23" ht="15" x14ac:dyDescent="0.25">
      <c r="C28" s="242"/>
      <c r="D28" s="243"/>
      <c r="E28" s="55" t="s">
        <v>20</v>
      </c>
      <c r="F28" s="74">
        <v>5</v>
      </c>
      <c r="G28" s="74">
        <v>5</v>
      </c>
      <c r="H28" s="74">
        <v>5</v>
      </c>
      <c r="I28" s="74">
        <v>4</v>
      </c>
      <c r="J28" s="74">
        <v>4</v>
      </c>
      <c r="K28" s="74">
        <v>4</v>
      </c>
      <c r="L28" s="74">
        <v>4</v>
      </c>
      <c r="M28" s="74">
        <v>3</v>
      </c>
      <c r="N28" s="74">
        <v>2</v>
      </c>
      <c r="O28" s="74">
        <v>2</v>
      </c>
      <c r="P28" s="210">
        <v>0</v>
      </c>
      <c r="Q28" s="77">
        <f t="shared" si="1"/>
        <v>1.7730496453900709E-3</v>
      </c>
      <c r="R28" s="77">
        <f t="shared" si="2"/>
        <v>0</v>
      </c>
      <c r="S28" s="77">
        <f t="shared" si="3"/>
        <v>-0.6</v>
      </c>
    </row>
    <row r="29" spans="3:23" ht="15" x14ac:dyDescent="0.25">
      <c r="C29" s="242"/>
      <c r="D29" s="243"/>
      <c r="E29" s="55" t="s">
        <v>21</v>
      </c>
      <c r="F29" s="74">
        <v>5</v>
      </c>
      <c r="G29" s="74">
        <v>5</v>
      </c>
      <c r="H29" s="74">
        <v>5</v>
      </c>
      <c r="I29" s="74">
        <v>5</v>
      </c>
      <c r="J29" s="74">
        <v>5</v>
      </c>
      <c r="K29" s="74">
        <v>9</v>
      </c>
      <c r="L29" s="74">
        <v>9</v>
      </c>
      <c r="M29" s="74">
        <v>10</v>
      </c>
      <c r="N29" s="74">
        <v>10</v>
      </c>
      <c r="O29" s="74">
        <v>5</v>
      </c>
      <c r="P29" s="210">
        <v>5</v>
      </c>
      <c r="Q29" s="77">
        <f t="shared" si="1"/>
        <v>4.4326241134751776E-3</v>
      </c>
      <c r="R29" s="77">
        <f t="shared" si="2"/>
        <v>-0.5</v>
      </c>
      <c r="S29" s="77">
        <f t="shared" si="3"/>
        <v>0</v>
      </c>
    </row>
    <row r="30" spans="3:23" ht="15" x14ac:dyDescent="0.25">
      <c r="C30" s="242"/>
      <c r="D30" s="243"/>
      <c r="E30" s="55" t="s">
        <v>22</v>
      </c>
      <c r="F30" s="74">
        <v>85</v>
      </c>
      <c r="G30" s="74">
        <v>77</v>
      </c>
      <c r="H30" s="74">
        <v>76</v>
      </c>
      <c r="I30" s="74">
        <v>73</v>
      </c>
      <c r="J30" s="74">
        <v>67</v>
      </c>
      <c r="K30" s="74">
        <v>62</v>
      </c>
      <c r="L30" s="74">
        <v>50</v>
      </c>
      <c r="M30" s="74">
        <v>44</v>
      </c>
      <c r="N30" s="74">
        <v>43</v>
      </c>
      <c r="O30" s="74">
        <v>40</v>
      </c>
      <c r="P30" s="210">
        <v>39</v>
      </c>
      <c r="Q30" s="77">
        <f t="shared" si="1"/>
        <v>3.5460992907801421E-2</v>
      </c>
      <c r="R30" s="77">
        <f t="shared" si="2"/>
        <v>-6.9767441860465129E-2</v>
      </c>
      <c r="S30" s="77">
        <f t="shared" si="3"/>
        <v>-0.52941176470588236</v>
      </c>
    </row>
    <row r="31" spans="3:23" ht="15" x14ac:dyDescent="0.25">
      <c r="C31" s="242"/>
      <c r="D31" s="243"/>
      <c r="E31" s="55" t="s">
        <v>23</v>
      </c>
      <c r="F31" s="74">
        <v>6</v>
      </c>
      <c r="G31" s="74">
        <v>6</v>
      </c>
      <c r="H31" s="74">
        <v>9</v>
      </c>
      <c r="I31" s="74">
        <v>9</v>
      </c>
      <c r="J31" s="74">
        <v>9</v>
      </c>
      <c r="K31" s="74">
        <v>9</v>
      </c>
      <c r="L31" s="74">
        <v>10</v>
      </c>
      <c r="M31" s="74">
        <v>11</v>
      </c>
      <c r="N31" s="74">
        <v>12</v>
      </c>
      <c r="O31" s="74">
        <v>12</v>
      </c>
      <c r="P31" s="210">
        <v>0</v>
      </c>
      <c r="Q31" s="77">
        <f t="shared" si="1"/>
        <v>1.0638297872340425E-2</v>
      </c>
      <c r="R31" s="77">
        <f t="shared" si="2"/>
        <v>0</v>
      </c>
      <c r="S31" s="77">
        <f t="shared" si="3"/>
        <v>1</v>
      </c>
      <c r="W31" s="103"/>
    </row>
    <row r="32" spans="3:23" ht="15" x14ac:dyDescent="0.25">
      <c r="C32" s="242"/>
      <c r="D32" s="243"/>
      <c r="E32" s="55" t="s">
        <v>24</v>
      </c>
      <c r="F32" s="74">
        <v>37</v>
      </c>
      <c r="G32" s="74">
        <v>31</v>
      </c>
      <c r="H32" s="74">
        <v>31</v>
      </c>
      <c r="I32" s="74">
        <v>32</v>
      </c>
      <c r="J32" s="74">
        <v>31</v>
      </c>
      <c r="K32" s="74">
        <v>30</v>
      </c>
      <c r="L32" s="74">
        <v>29</v>
      </c>
      <c r="M32" s="74">
        <v>28</v>
      </c>
      <c r="N32" s="74">
        <v>28</v>
      </c>
      <c r="O32" s="208">
        <v>28</v>
      </c>
      <c r="P32" s="210">
        <v>0</v>
      </c>
      <c r="Q32" s="77">
        <f t="shared" si="1"/>
        <v>2.4822695035460994E-2</v>
      </c>
      <c r="R32" s="77">
        <f t="shared" si="2"/>
        <v>0</v>
      </c>
      <c r="S32" s="77">
        <f t="shared" si="3"/>
        <v>-0.2432432432432432</v>
      </c>
    </row>
    <row r="33" spans="3:20" ht="15" x14ac:dyDescent="0.25">
      <c r="C33" s="242"/>
      <c r="D33" s="243"/>
      <c r="E33" s="55" t="s">
        <v>25</v>
      </c>
      <c r="F33" s="74">
        <v>29</v>
      </c>
      <c r="G33" s="74">
        <v>19</v>
      </c>
      <c r="H33" s="74">
        <v>20</v>
      </c>
      <c r="I33" s="74">
        <v>21</v>
      </c>
      <c r="J33" s="74">
        <v>21</v>
      </c>
      <c r="K33" s="74">
        <v>22</v>
      </c>
      <c r="L33" s="74">
        <v>22</v>
      </c>
      <c r="M33" s="74">
        <v>21</v>
      </c>
      <c r="N33" s="74">
        <v>20</v>
      </c>
      <c r="O33" s="74">
        <v>20</v>
      </c>
      <c r="P33" s="210">
        <v>20</v>
      </c>
      <c r="Q33" s="77">
        <f t="shared" si="1"/>
        <v>1.7730496453900711E-2</v>
      </c>
      <c r="R33" s="77">
        <f t="shared" si="2"/>
        <v>0</v>
      </c>
      <c r="S33" s="77">
        <f t="shared" si="3"/>
        <v>-0.31034482758620685</v>
      </c>
    </row>
    <row r="34" spans="3:20" ht="15" x14ac:dyDescent="0.25">
      <c r="C34" s="242"/>
      <c r="D34" s="243"/>
      <c r="E34" s="55" t="s">
        <v>26</v>
      </c>
      <c r="F34" s="74">
        <v>12</v>
      </c>
      <c r="G34" s="74">
        <v>21</v>
      </c>
      <c r="H34" s="74">
        <v>6</v>
      </c>
      <c r="I34" s="208">
        <f>AVERAGE(H34,J34)</f>
        <v>14</v>
      </c>
      <c r="J34" s="74">
        <v>22</v>
      </c>
      <c r="K34" s="74">
        <v>24</v>
      </c>
      <c r="L34" s="74">
        <v>14</v>
      </c>
      <c r="M34" s="74">
        <v>22</v>
      </c>
      <c r="N34" s="74">
        <v>19</v>
      </c>
      <c r="O34" s="208">
        <v>19</v>
      </c>
      <c r="P34" s="210">
        <v>0</v>
      </c>
      <c r="Q34" s="77">
        <f t="shared" si="1"/>
        <v>1.6843971631205674E-2</v>
      </c>
      <c r="R34" s="77">
        <f t="shared" si="2"/>
        <v>0</v>
      </c>
      <c r="S34" s="77">
        <f t="shared" si="3"/>
        <v>0.58333333333333326</v>
      </c>
    </row>
    <row r="35" spans="3:20" ht="15" x14ac:dyDescent="0.25">
      <c r="C35" s="242"/>
      <c r="D35" s="243"/>
      <c r="E35" s="55" t="s">
        <v>27</v>
      </c>
      <c r="F35" s="74">
        <v>44</v>
      </c>
      <c r="G35" s="74">
        <v>46</v>
      </c>
      <c r="H35" s="74">
        <v>45</v>
      </c>
      <c r="I35" s="74">
        <v>46</v>
      </c>
      <c r="J35" s="74">
        <v>44</v>
      </c>
      <c r="K35" s="74">
        <v>45</v>
      </c>
      <c r="L35" s="74">
        <v>44</v>
      </c>
      <c r="M35" s="74">
        <v>42</v>
      </c>
      <c r="N35" s="74">
        <v>42</v>
      </c>
      <c r="O35" s="74">
        <v>41</v>
      </c>
      <c r="P35" s="210">
        <v>0</v>
      </c>
      <c r="Q35" s="77">
        <f t="shared" si="1"/>
        <v>3.6347517730496451E-2</v>
      </c>
      <c r="R35" s="77">
        <f t="shared" si="2"/>
        <v>-2.3809523809523836E-2</v>
      </c>
      <c r="S35" s="77">
        <f t="shared" si="3"/>
        <v>-6.8181818181818232E-2</v>
      </c>
    </row>
    <row r="36" spans="3:20" ht="15" x14ac:dyDescent="0.25">
      <c r="C36" s="242"/>
      <c r="D36" s="243"/>
      <c r="E36" s="55" t="s">
        <v>28</v>
      </c>
      <c r="F36" s="74">
        <v>11</v>
      </c>
      <c r="G36" s="74">
        <v>12</v>
      </c>
      <c r="H36" s="74">
        <v>12</v>
      </c>
      <c r="I36" s="74">
        <v>12</v>
      </c>
      <c r="J36" s="74">
        <v>12</v>
      </c>
      <c r="K36" s="74">
        <v>12</v>
      </c>
      <c r="L36" s="74">
        <v>12</v>
      </c>
      <c r="M36" s="74">
        <v>12</v>
      </c>
      <c r="N36" s="74">
        <v>11</v>
      </c>
      <c r="O36" s="74">
        <v>11</v>
      </c>
      <c r="P36" s="210">
        <v>0</v>
      </c>
      <c r="Q36" s="77">
        <f t="shared" si="1"/>
        <v>9.7517730496453903E-3</v>
      </c>
      <c r="R36" s="77">
        <f t="shared" si="2"/>
        <v>0</v>
      </c>
      <c r="S36" s="77">
        <f t="shared" si="3"/>
        <v>0</v>
      </c>
    </row>
    <row r="37" spans="3:20" ht="15" x14ac:dyDescent="0.25">
      <c r="C37" s="242"/>
      <c r="D37" s="243"/>
      <c r="E37" s="55" t="s">
        <v>29</v>
      </c>
      <c r="F37" s="74">
        <v>20</v>
      </c>
      <c r="G37" s="74">
        <v>22</v>
      </c>
      <c r="H37" s="74">
        <v>20</v>
      </c>
      <c r="I37" s="74">
        <v>20</v>
      </c>
      <c r="J37" s="74">
        <v>19</v>
      </c>
      <c r="K37" s="74">
        <v>17</v>
      </c>
      <c r="L37" s="74">
        <v>19</v>
      </c>
      <c r="M37" s="74">
        <v>21</v>
      </c>
      <c r="N37" s="74">
        <v>19</v>
      </c>
      <c r="O37" s="208">
        <v>19</v>
      </c>
      <c r="P37" s="210">
        <v>0</v>
      </c>
      <c r="Q37" s="77">
        <f t="shared" si="1"/>
        <v>1.6843971631205674E-2</v>
      </c>
      <c r="R37" s="77">
        <f t="shared" si="2"/>
        <v>0</v>
      </c>
      <c r="S37" s="77">
        <f t="shared" si="3"/>
        <v>-5.0000000000000044E-2</v>
      </c>
    </row>
    <row r="38" spans="3:20" ht="15" x14ac:dyDescent="0.25">
      <c r="C38" s="242"/>
      <c r="D38" s="243"/>
      <c r="E38" s="55" t="s">
        <v>30</v>
      </c>
      <c r="F38" s="74">
        <v>25</v>
      </c>
      <c r="G38" s="74">
        <v>25</v>
      </c>
      <c r="H38" s="74">
        <v>24</v>
      </c>
      <c r="I38" s="74">
        <v>25</v>
      </c>
      <c r="J38" s="74">
        <v>27</v>
      </c>
      <c r="K38" s="74">
        <v>26</v>
      </c>
      <c r="L38" s="74">
        <v>26</v>
      </c>
      <c r="M38" s="74">
        <v>25</v>
      </c>
      <c r="N38" s="74">
        <v>26</v>
      </c>
      <c r="O38" s="74">
        <v>28</v>
      </c>
      <c r="P38" s="210"/>
      <c r="Q38" s="77">
        <f t="shared" si="1"/>
        <v>2.4822695035460994E-2</v>
      </c>
      <c r="R38" s="77">
        <f t="shared" si="2"/>
        <v>7.6923076923076872E-2</v>
      </c>
      <c r="S38" s="77">
        <f t="shared" si="3"/>
        <v>0.12000000000000011</v>
      </c>
    </row>
    <row r="39" spans="3:20" ht="15" x14ac:dyDescent="0.25">
      <c r="C39" s="242"/>
      <c r="D39" s="243"/>
      <c r="E39" s="59" t="s">
        <v>180</v>
      </c>
      <c r="F39" s="75">
        <v>163</v>
      </c>
      <c r="G39" s="75">
        <v>155</v>
      </c>
      <c r="H39" s="75">
        <v>140</v>
      </c>
      <c r="I39" s="75">
        <v>138</v>
      </c>
      <c r="J39" s="75">
        <v>130</v>
      </c>
      <c r="K39" s="75">
        <v>128</v>
      </c>
      <c r="L39" s="75">
        <v>129</v>
      </c>
      <c r="M39" s="75">
        <v>122</v>
      </c>
      <c r="N39" s="75">
        <v>109</v>
      </c>
      <c r="O39" s="75">
        <v>190</v>
      </c>
      <c r="P39" s="211">
        <v>0</v>
      </c>
      <c r="Q39" s="57">
        <f>O39/$O$40</f>
        <v>0.16843971631205673</v>
      </c>
      <c r="R39" s="77">
        <f t="shared" si="2"/>
        <v>0.74311926605504586</v>
      </c>
      <c r="S39" s="77">
        <f t="shared" si="3"/>
        <v>0.16564417177914104</v>
      </c>
    </row>
    <row r="40" spans="3:20" ht="15.75" thickBot="1" x14ac:dyDescent="0.3">
      <c r="C40" s="246"/>
      <c r="D40" s="247"/>
      <c r="E40" s="60" t="s">
        <v>221</v>
      </c>
      <c r="F40" s="61">
        <f t="shared" ref="F40:O40" si="4">SUM(F8:F39)</f>
        <v>1272</v>
      </c>
      <c r="G40" s="61">
        <f t="shared" si="4"/>
        <v>1243</v>
      </c>
      <c r="H40" s="61">
        <f t="shared" si="4"/>
        <v>1190.3333333333335</v>
      </c>
      <c r="I40" s="61">
        <f t="shared" si="4"/>
        <v>1198.6666666666665</v>
      </c>
      <c r="J40" s="61">
        <f t="shared" si="4"/>
        <v>1201</v>
      </c>
      <c r="K40" s="61">
        <f t="shared" si="4"/>
        <v>1122</v>
      </c>
      <c r="L40" s="61">
        <f t="shared" si="4"/>
        <v>1084</v>
      </c>
      <c r="M40" s="61">
        <f t="shared" si="4"/>
        <v>1101</v>
      </c>
      <c r="N40" s="61">
        <f t="shared" si="4"/>
        <v>1070</v>
      </c>
      <c r="O40" s="61">
        <f t="shared" si="4"/>
        <v>1128</v>
      </c>
      <c r="P40" s="86" t="s">
        <v>375</v>
      </c>
      <c r="Q40" s="57">
        <f t="shared" si="1"/>
        <v>1</v>
      </c>
      <c r="R40" s="232"/>
      <c r="S40" s="232"/>
    </row>
    <row r="41" spans="3:20" ht="16.5" thickTop="1" thickBot="1" x14ac:dyDescent="0.3">
      <c r="C41" s="248"/>
      <c r="D41" s="249"/>
      <c r="E41" s="118" t="s">
        <v>222</v>
      </c>
      <c r="F41" s="108">
        <v>1220</v>
      </c>
      <c r="G41" s="108">
        <v>1191</v>
      </c>
      <c r="H41" s="108">
        <v>1136</v>
      </c>
      <c r="I41" s="108">
        <v>1121</v>
      </c>
      <c r="J41" s="108">
        <v>1121</v>
      </c>
      <c r="K41" s="108">
        <v>1101</v>
      </c>
      <c r="L41" s="108">
        <v>1063</v>
      </c>
      <c r="M41" s="108">
        <v>1038</v>
      </c>
      <c r="N41" s="108">
        <v>1008</v>
      </c>
      <c r="O41" s="108">
        <v>1068</v>
      </c>
      <c r="P41" s="86" t="s">
        <v>375</v>
      </c>
      <c r="Q41" s="57">
        <f>O41/$O$40</f>
        <v>0.94680851063829785</v>
      </c>
      <c r="R41" s="77">
        <f>IF(OR(O41=0, N41=0),"-",O41/N41-1)</f>
        <v>5.9523809523809534E-2</v>
      </c>
      <c r="S41" s="77">
        <f>IF(OR(O41=0, F41=0),"-",O41/F41-1)</f>
        <v>-0.12459016393442623</v>
      </c>
    </row>
    <row r="42" spans="3:20" ht="15.75" thickTop="1" x14ac:dyDescent="0.25">
      <c r="E42" s="116" t="s">
        <v>223</v>
      </c>
      <c r="F42" s="109"/>
      <c r="G42" s="109">
        <f t="shared" ref="G42:O42" si="5">G41/F41-1</f>
        <v>-2.3770491803278726E-2</v>
      </c>
      <c r="H42" s="109">
        <f t="shared" si="5"/>
        <v>-4.617968094038627E-2</v>
      </c>
      <c r="I42" s="109">
        <f t="shared" si="5"/>
        <v>-1.3204225352112631E-2</v>
      </c>
      <c r="J42" s="109">
        <f t="shared" si="5"/>
        <v>0</v>
      </c>
      <c r="K42" s="109">
        <f t="shared" si="5"/>
        <v>-1.7841213202497763E-2</v>
      </c>
      <c r="L42" s="109">
        <f t="shared" si="5"/>
        <v>-3.4514078110808311E-2</v>
      </c>
      <c r="M42" s="109">
        <f t="shared" si="5"/>
        <v>-2.3518344308560701E-2</v>
      </c>
      <c r="N42" s="109">
        <f t="shared" si="5"/>
        <v>-2.8901734104046284E-2</v>
      </c>
      <c r="O42" s="110">
        <f t="shared" si="5"/>
        <v>5.9523809523809534E-2</v>
      </c>
      <c r="P42" s="110"/>
      <c r="Q42" s="67"/>
      <c r="R42" s="67"/>
      <c r="S42" s="67"/>
    </row>
    <row r="43" spans="3:20" x14ac:dyDescent="0.15"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3:20" x14ac:dyDescent="0.15"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3:20" ht="18.75" x14ac:dyDescent="0.25">
      <c r="C45" s="237" t="s">
        <v>344</v>
      </c>
      <c r="D45" s="238"/>
      <c r="E45" s="234" t="s">
        <v>259</v>
      </c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6"/>
      <c r="R45" s="49"/>
      <c r="S45" s="49"/>
      <c r="T45" s="17"/>
    </row>
    <row r="46" spans="3:20" ht="15" x14ac:dyDescent="0.15">
      <c r="C46" s="244" t="s">
        <v>230</v>
      </c>
      <c r="D46" s="245"/>
      <c r="E46" s="50">
        <v>2</v>
      </c>
      <c r="F46" s="51">
        <v>2004</v>
      </c>
      <c r="G46" s="51">
        <f t="shared" ref="G46:P46" si="6">F46+1</f>
        <v>2005</v>
      </c>
      <c r="H46" s="51">
        <f t="shared" si="6"/>
        <v>2006</v>
      </c>
      <c r="I46" s="51">
        <f t="shared" si="6"/>
        <v>2007</v>
      </c>
      <c r="J46" s="51">
        <f t="shared" si="6"/>
        <v>2008</v>
      </c>
      <c r="K46" s="51">
        <f t="shared" si="6"/>
        <v>2009</v>
      </c>
      <c r="L46" s="51">
        <f t="shared" si="6"/>
        <v>2010</v>
      </c>
      <c r="M46" s="51">
        <f t="shared" si="6"/>
        <v>2011</v>
      </c>
      <c r="N46" s="51">
        <f t="shared" si="6"/>
        <v>2012</v>
      </c>
      <c r="O46" s="51">
        <f t="shared" si="6"/>
        <v>2013</v>
      </c>
      <c r="P46" s="51">
        <f t="shared" si="6"/>
        <v>2014</v>
      </c>
      <c r="Q46" s="52" t="s">
        <v>224</v>
      </c>
      <c r="R46" s="53" t="s">
        <v>225</v>
      </c>
      <c r="S46" s="54" t="s">
        <v>281</v>
      </c>
    </row>
    <row r="47" spans="3:20" ht="15" x14ac:dyDescent="0.25">
      <c r="C47" s="242"/>
      <c r="D47" s="243"/>
      <c r="E47" s="55" t="s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8">
        <v>0</v>
      </c>
      <c r="P47" s="209">
        <v>0</v>
      </c>
      <c r="Q47" s="77">
        <f>O47/$O$79</f>
        <v>0</v>
      </c>
      <c r="R47" s="57" t="str">
        <f>IF(OR(O47=0, N47=0),"-",O47/N47-1)</f>
        <v>-</v>
      </c>
      <c r="S47" s="57" t="str">
        <f>IF(OR(O47=0, F47=0),"-",O47/F47-1)</f>
        <v>-</v>
      </c>
    </row>
    <row r="48" spans="3:20" ht="15" x14ac:dyDescent="0.25">
      <c r="C48" s="242"/>
      <c r="D48" s="243"/>
      <c r="E48" s="55" t="s">
        <v>1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210">
        <v>0</v>
      </c>
      <c r="Q48" s="77">
        <f t="shared" ref="Q48:Q80" si="7">O48/$O$79</f>
        <v>0</v>
      </c>
      <c r="R48" s="57" t="str">
        <f t="shared" ref="R48:R80" si="8">IF(OR(O48=0, N48=0),"-",O48/N48-1)</f>
        <v>-</v>
      </c>
      <c r="S48" s="57" t="str">
        <f t="shared" ref="S48:S80" si="9">IF(OR(O48=0, F48=0),"-",O48/F48-1)</f>
        <v>-</v>
      </c>
    </row>
    <row r="49" spans="3:19" ht="15" x14ac:dyDescent="0.25">
      <c r="C49" s="242"/>
      <c r="D49" s="243"/>
      <c r="E49" s="55" t="s">
        <v>2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210">
        <v>0</v>
      </c>
      <c r="Q49" s="77">
        <f t="shared" si="7"/>
        <v>0</v>
      </c>
      <c r="R49" s="57" t="str">
        <f t="shared" si="8"/>
        <v>-</v>
      </c>
      <c r="S49" s="57" t="str">
        <f t="shared" si="9"/>
        <v>-</v>
      </c>
    </row>
    <row r="50" spans="3:19" ht="15" x14ac:dyDescent="0.25">
      <c r="C50" s="242"/>
      <c r="D50" s="243"/>
      <c r="E50" s="55" t="s">
        <v>3</v>
      </c>
      <c r="F50" s="58">
        <v>5</v>
      </c>
      <c r="G50" s="58">
        <v>6</v>
      </c>
      <c r="H50" s="58">
        <v>6</v>
      </c>
      <c r="I50" s="58">
        <v>7</v>
      </c>
      <c r="J50" s="58">
        <v>7</v>
      </c>
      <c r="K50" s="58">
        <v>8</v>
      </c>
      <c r="L50" s="58">
        <v>7</v>
      </c>
      <c r="M50" s="58">
        <v>7</v>
      </c>
      <c r="N50" s="58">
        <v>7</v>
      </c>
      <c r="O50" s="58">
        <v>7</v>
      </c>
      <c r="P50" s="210">
        <v>6</v>
      </c>
      <c r="Q50" s="77">
        <f t="shared" si="7"/>
        <v>4.3749999999999997E-2</v>
      </c>
      <c r="R50" s="57">
        <f t="shared" si="8"/>
        <v>0</v>
      </c>
      <c r="S50" s="57">
        <f t="shared" si="9"/>
        <v>0.39999999999999991</v>
      </c>
    </row>
    <row r="51" spans="3:19" ht="15" x14ac:dyDescent="0.25">
      <c r="C51" s="242"/>
      <c r="D51" s="243"/>
      <c r="E51" s="55" t="s">
        <v>4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210">
        <v>0</v>
      </c>
      <c r="Q51" s="77">
        <f t="shared" si="7"/>
        <v>0</v>
      </c>
      <c r="R51" s="57" t="str">
        <f t="shared" si="8"/>
        <v>-</v>
      </c>
      <c r="S51" s="57" t="str">
        <f t="shared" si="9"/>
        <v>-</v>
      </c>
    </row>
    <row r="52" spans="3:19" ht="15" x14ac:dyDescent="0.25">
      <c r="C52" s="242"/>
      <c r="D52" s="243"/>
      <c r="E52" s="55" t="s">
        <v>5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210">
        <v>0</v>
      </c>
      <c r="Q52" s="77">
        <f t="shared" si="7"/>
        <v>0</v>
      </c>
      <c r="R52" s="57" t="str">
        <f t="shared" si="8"/>
        <v>-</v>
      </c>
      <c r="S52" s="57" t="str">
        <f t="shared" si="9"/>
        <v>-</v>
      </c>
    </row>
    <row r="53" spans="3:19" ht="15" x14ac:dyDescent="0.25">
      <c r="C53" s="242"/>
      <c r="D53" s="243"/>
      <c r="E53" s="55" t="s">
        <v>6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13</v>
      </c>
      <c r="L53" s="58">
        <v>12</v>
      </c>
      <c r="M53" s="58">
        <v>12</v>
      </c>
      <c r="N53" s="58">
        <v>12</v>
      </c>
      <c r="O53" s="58">
        <v>11</v>
      </c>
      <c r="P53" s="210">
        <v>10</v>
      </c>
      <c r="Q53" s="77">
        <f t="shared" si="7"/>
        <v>6.8750000000000006E-2</v>
      </c>
      <c r="R53" s="57">
        <f t="shared" si="8"/>
        <v>-8.333333333333337E-2</v>
      </c>
      <c r="S53" s="57" t="str">
        <f t="shared" si="9"/>
        <v>-</v>
      </c>
    </row>
    <row r="54" spans="3:19" ht="15" x14ac:dyDescent="0.25">
      <c r="C54" s="242"/>
      <c r="D54" s="243"/>
      <c r="E54" s="55" t="s">
        <v>7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210">
        <v>0</v>
      </c>
      <c r="Q54" s="77">
        <f t="shared" si="7"/>
        <v>0</v>
      </c>
      <c r="R54" s="57" t="str">
        <f t="shared" si="8"/>
        <v>-</v>
      </c>
      <c r="S54" s="57" t="str">
        <f t="shared" si="9"/>
        <v>-</v>
      </c>
    </row>
    <row r="55" spans="3:19" ht="15" x14ac:dyDescent="0.25">
      <c r="C55" s="242"/>
      <c r="D55" s="243"/>
      <c r="E55" s="55" t="s">
        <v>8</v>
      </c>
      <c r="F55" s="58">
        <v>5</v>
      </c>
      <c r="G55" s="58">
        <v>5</v>
      </c>
      <c r="H55" s="58">
        <v>5</v>
      </c>
      <c r="I55" s="58">
        <v>5</v>
      </c>
      <c r="J55" s="58">
        <v>5</v>
      </c>
      <c r="K55" s="58">
        <v>5</v>
      </c>
      <c r="L55" s="58">
        <v>5</v>
      </c>
      <c r="M55" s="58">
        <v>4</v>
      </c>
      <c r="N55" s="58">
        <v>4</v>
      </c>
      <c r="O55" s="58">
        <v>4</v>
      </c>
      <c r="P55" s="210">
        <v>0</v>
      </c>
      <c r="Q55" s="77">
        <f t="shared" si="7"/>
        <v>2.5000000000000001E-2</v>
      </c>
      <c r="R55" s="57">
        <f t="shared" si="8"/>
        <v>0</v>
      </c>
      <c r="S55" s="57">
        <f t="shared" si="9"/>
        <v>-0.19999999999999996</v>
      </c>
    </row>
    <row r="56" spans="3:19" ht="15" x14ac:dyDescent="0.25">
      <c r="C56" s="242"/>
      <c r="D56" s="243"/>
      <c r="E56" s="55" t="s">
        <v>9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210">
        <v>0</v>
      </c>
      <c r="Q56" s="77">
        <f t="shared" si="7"/>
        <v>0</v>
      </c>
      <c r="R56" s="57" t="str">
        <f t="shared" si="8"/>
        <v>-</v>
      </c>
      <c r="S56" s="57" t="str">
        <f t="shared" si="9"/>
        <v>-</v>
      </c>
    </row>
    <row r="57" spans="3:19" ht="15" x14ac:dyDescent="0.25">
      <c r="C57" s="242"/>
      <c r="D57" s="243"/>
      <c r="E57" s="55" t="s">
        <v>10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210">
        <v>0</v>
      </c>
      <c r="Q57" s="77">
        <f t="shared" si="7"/>
        <v>0</v>
      </c>
      <c r="R57" s="57" t="str">
        <f t="shared" si="8"/>
        <v>-</v>
      </c>
      <c r="S57" s="57" t="str">
        <f t="shared" si="9"/>
        <v>-</v>
      </c>
    </row>
    <row r="58" spans="3:19" ht="15" x14ac:dyDescent="0.25">
      <c r="C58" s="242"/>
      <c r="D58" s="243"/>
      <c r="E58" s="55" t="s">
        <v>11</v>
      </c>
      <c r="F58" s="58">
        <v>111</v>
      </c>
      <c r="G58" s="58">
        <v>113</v>
      </c>
      <c r="H58" s="58">
        <v>111</v>
      </c>
      <c r="I58" s="58">
        <v>105</v>
      </c>
      <c r="J58" s="58">
        <v>107</v>
      </c>
      <c r="K58" s="58">
        <v>101</v>
      </c>
      <c r="L58" s="58">
        <v>99</v>
      </c>
      <c r="M58" s="58">
        <v>100</v>
      </c>
      <c r="N58" s="58">
        <v>99</v>
      </c>
      <c r="O58" s="58">
        <v>95</v>
      </c>
      <c r="P58" s="210">
        <v>0</v>
      </c>
      <c r="Q58" s="77">
        <f t="shared" si="7"/>
        <v>0.59375</v>
      </c>
      <c r="R58" s="57">
        <f t="shared" si="8"/>
        <v>-4.0404040404040442E-2</v>
      </c>
      <c r="S58" s="57">
        <f t="shared" si="9"/>
        <v>-0.14414414414414412</v>
      </c>
    </row>
    <row r="59" spans="3:19" ht="15" x14ac:dyDescent="0.25">
      <c r="C59" s="242"/>
      <c r="D59" s="243"/>
      <c r="E59" s="55" t="s">
        <v>12</v>
      </c>
      <c r="F59" s="58">
        <v>12</v>
      </c>
      <c r="G59" s="58">
        <v>12</v>
      </c>
      <c r="H59" s="58">
        <v>12</v>
      </c>
      <c r="I59" s="58">
        <v>12</v>
      </c>
      <c r="J59" s="58">
        <v>12</v>
      </c>
      <c r="K59" s="58">
        <v>12</v>
      </c>
      <c r="L59" s="58">
        <v>12</v>
      </c>
      <c r="M59" s="58">
        <v>11</v>
      </c>
      <c r="N59" s="58">
        <v>11</v>
      </c>
      <c r="O59" s="58">
        <v>11</v>
      </c>
      <c r="P59" s="210">
        <v>0</v>
      </c>
      <c r="Q59" s="77">
        <f t="shared" si="7"/>
        <v>6.8750000000000006E-2</v>
      </c>
      <c r="R59" s="57">
        <f t="shared" si="8"/>
        <v>0</v>
      </c>
      <c r="S59" s="57">
        <f t="shared" si="9"/>
        <v>-8.333333333333337E-2</v>
      </c>
    </row>
    <row r="60" spans="3:19" ht="15" x14ac:dyDescent="0.25">
      <c r="C60" s="242"/>
      <c r="D60" s="243"/>
      <c r="E60" s="55" t="s">
        <v>13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210">
        <v>0</v>
      </c>
      <c r="Q60" s="77">
        <f t="shared" si="7"/>
        <v>0</v>
      </c>
      <c r="R60" s="57" t="str">
        <f t="shared" si="8"/>
        <v>-</v>
      </c>
      <c r="S60" s="57" t="str">
        <f t="shared" si="9"/>
        <v>-</v>
      </c>
    </row>
    <row r="61" spans="3:19" ht="15" x14ac:dyDescent="0.25">
      <c r="C61" s="242"/>
      <c r="D61" s="243"/>
      <c r="E61" s="55" t="s">
        <v>14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210">
        <v>0</v>
      </c>
      <c r="Q61" s="77">
        <f t="shared" si="7"/>
        <v>0</v>
      </c>
      <c r="R61" s="57" t="str">
        <f t="shared" si="8"/>
        <v>-</v>
      </c>
      <c r="S61" s="57" t="str">
        <f t="shared" si="9"/>
        <v>-</v>
      </c>
    </row>
    <row r="62" spans="3:19" ht="15" x14ac:dyDescent="0.25">
      <c r="C62" s="242"/>
      <c r="D62" s="243"/>
      <c r="E62" s="55" t="s">
        <v>15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210">
        <v>0</v>
      </c>
      <c r="Q62" s="77">
        <f t="shared" si="7"/>
        <v>0</v>
      </c>
      <c r="R62" s="57" t="str">
        <f t="shared" si="8"/>
        <v>-</v>
      </c>
      <c r="S62" s="57" t="str">
        <f t="shared" si="9"/>
        <v>-</v>
      </c>
    </row>
    <row r="63" spans="3:19" ht="15" x14ac:dyDescent="0.25">
      <c r="C63" s="242"/>
      <c r="D63" s="243"/>
      <c r="E63" s="55" t="s">
        <v>16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210">
        <v>0</v>
      </c>
      <c r="Q63" s="77">
        <f t="shared" si="7"/>
        <v>0</v>
      </c>
      <c r="R63" s="57" t="str">
        <f t="shared" si="8"/>
        <v>-</v>
      </c>
      <c r="S63" s="57" t="str">
        <f t="shared" si="9"/>
        <v>-</v>
      </c>
    </row>
    <row r="64" spans="3:19" ht="15" x14ac:dyDescent="0.25">
      <c r="C64" s="242"/>
      <c r="D64" s="243"/>
      <c r="E64" s="55" t="s">
        <v>17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210">
        <v>0</v>
      </c>
      <c r="Q64" s="77">
        <f t="shared" si="7"/>
        <v>0</v>
      </c>
      <c r="R64" s="57" t="str">
        <f t="shared" si="8"/>
        <v>-</v>
      </c>
      <c r="S64" s="57" t="str">
        <f t="shared" si="9"/>
        <v>-</v>
      </c>
    </row>
    <row r="65" spans="3:19" ht="15" x14ac:dyDescent="0.25">
      <c r="C65" s="242"/>
      <c r="D65" s="243"/>
      <c r="E65" s="55" t="s">
        <v>18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210">
        <v>0</v>
      </c>
      <c r="Q65" s="77">
        <f t="shared" si="7"/>
        <v>0</v>
      </c>
      <c r="R65" s="57" t="str">
        <f t="shared" si="8"/>
        <v>-</v>
      </c>
      <c r="S65" s="57" t="str">
        <f t="shared" si="9"/>
        <v>-</v>
      </c>
    </row>
    <row r="66" spans="3:19" ht="15" x14ac:dyDescent="0.25">
      <c r="C66" s="242"/>
      <c r="D66" s="243"/>
      <c r="E66" s="55" t="s">
        <v>19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210">
        <v>0</v>
      </c>
      <c r="Q66" s="77">
        <f t="shared" si="7"/>
        <v>0</v>
      </c>
      <c r="R66" s="57" t="str">
        <f t="shared" si="8"/>
        <v>-</v>
      </c>
      <c r="S66" s="57" t="str">
        <f t="shared" si="9"/>
        <v>-</v>
      </c>
    </row>
    <row r="67" spans="3:19" ht="15" x14ac:dyDescent="0.25">
      <c r="C67" s="242"/>
      <c r="D67" s="243"/>
      <c r="E67" s="55" t="s">
        <v>20</v>
      </c>
      <c r="F67" s="58">
        <v>3</v>
      </c>
      <c r="G67" s="58">
        <v>3</v>
      </c>
      <c r="H67" s="58">
        <v>3</v>
      </c>
      <c r="I67" s="58">
        <v>1</v>
      </c>
      <c r="J67" s="58">
        <v>1</v>
      </c>
      <c r="K67" s="58">
        <v>1</v>
      </c>
      <c r="L67" s="58">
        <v>1</v>
      </c>
      <c r="M67" s="58">
        <v>0</v>
      </c>
      <c r="N67" s="58">
        <v>0</v>
      </c>
      <c r="O67" s="58">
        <v>0</v>
      </c>
      <c r="P67" s="210">
        <v>0</v>
      </c>
      <c r="Q67" s="77">
        <f t="shared" si="7"/>
        <v>0</v>
      </c>
      <c r="R67" s="57" t="str">
        <f t="shared" si="8"/>
        <v>-</v>
      </c>
      <c r="S67" s="57" t="str">
        <f t="shared" si="9"/>
        <v>-</v>
      </c>
    </row>
    <row r="68" spans="3:19" ht="15" x14ac:dyDescent="0.25">
      <c r="C68" s="242"/>
      <c r="D68" s="243"/>
      <c r="E68" s="55" t="s">
        <v>21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210">
        <v>0</v>
      </c>
      <c r="Q68" s="77">
        <f t="shared" si="7"/>
        <v>0</v>
      </c>
      <c r="R68" s="57" t="str">
        <f t="shared" si="8"/>
        <v>-</v>
      </c>
      <c r="S68" s="57" t="str">
        <f t="shared" si="9"/>
        <v>-</v>
      </c>
    </row>
    <row r="69" spans="3:19" ht="15" x14ac:dyDescent="0.25">
      <c r="C69" s="242"/>
      <c r="D69" s="243"/>
      <c r="E69" s="55" t="s">
        <v>22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210">
        <v>0</v>
      </c>
      <c r="Q69" s="77">
        <f t="shared" si="7"/>
        <v>0</v>
      </c>
      <c r="R69" s="57" t="str">
        <f t="shared" si="8"/>
        <v>-</v>
      </c>
      <c r="S69" s="57" t="str">
        <f t="shared" si="9"/>
        <v>-</v>
      </c>
    </row>
    <row r="70" spans="3:19" ht="15" x14ac:dyDescent="0.25">
      <c r="C70" s="242"/>
      <c r="D70" s="243"/>
      <c r="E70" s="55" t="s">
        <v>23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210">
        <v>0</v>
      </c>
      <c r="Q70" s="77">
        <f t="shared" si="7"/>
        <v>0</v>
      </c>
      <c r="R70" s="57" t="str">
        <f t="shared" si="8"/>
        <v>-</v>
      </c>
      <c r="S70" s="57" t="str">
        <f t="shared" si="9"/>
        <v>-</v>
      </c>
    </row>
    <row r="71" spans="3:19" ht="15" x14ac:dyDescent="0.25">
      <c r="C71" s="242"/>
      <c r="D71" s="243"/>
      <c r="E71" s="55" t="s">
        <v>24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210">
        <v>0</v>
      </c>
      <c r="Q71" s="77">
        <f t="shared" si="7"/>
        <v>0</v>
      </c>
      <c r="R71" s="57" t="str">
        <f t="shared" si="8"/>
        <v>-</v>
      </c>
      <c r="S71" s="57" t="str">
        <f t="shared" si="9"/>
        <v>-</v>
      </c>
    </row>
    <row r="72" spans="3:19" ht="15" x14ac:dyDescent="0.25">
      <c r="C72" s="242"/>
      <c r="D72" s="243"/>
      <c r="E72" s="55" t="s">
        <v>25</v>
      </c>
      <c r="F72" s="58">
        <v>0</v>
      </c>
      <c r="G72" s="58">
        <v>9</v>
      </c>
      <c r="H72" s="58">
        <v>9</v>
      </c>
      <c r="I72" s="58">
        <v>9</v>
      </c>
      <c r="J72" s="58">
        <v>9</v>
      </c>
      <c r="K72" s="58">
        <v>9</v>
      </c>
      <c r="L72" s="58">
        <v>10</v>
      </c>
      <c r="M72" s="58">
        <v>10</v>
      </c>
      <c r="N72" s="58">
        <v>10</v>
      </c>
      <c r="O72" s="58">
        <v>10</v>
      </c>
      <c r="P72" s="210">
        <v>10</v>
      </c>
      <c r="Q72" s="77">
        <f t="shared" si="7"/>
        <v>6.25E-2</v>
      </c>
      <c r="R72" s="57">
        <f t="shared" si="8"/>
        <v>0</v>
      </c>
      <c r="S72" s="57" t="str">
        <f t="shared" si="9"/>
        <v>-</v>
      </c>
    </row>
    <row r="73" spans="3:19" ht="15" x14ac:dyDescent="0.25">
      <c r="C73" s="242"/>
      <c r="D73" s="243"/>
      <c r="E73" s="55" t="s">
        <v>26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210">
        <v>0</v>
      </c>
      <c r="Q73" s="77">
        <f t="shared" si="7"/>
        <v>0</v>
      </c>
      <c r="R73" s="57" t="str">
        <f t="shared" si="8"/>
        <v>-</v>
      </c>
      <c r="S73" s="57" t="str">
        <f t="shared" si="9"/>
        <v>-</v>
      </c>
    </row>
    <row r="74" spans="3:19" ht="15" x14ac:dyDescent="0.25">
      <c r="C74" s="242"/>
      <c r="D74" s="243"/>
      <c r="E74" s="55" t="s">
        <v>27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5</v>
      </c>
      <c r="P74" s="210">
        <v>0</v>
      </c>
      <c r="Q74" s="77">
        <f t="shared" si="7"/>
        <v>3.125E-2</v>
      </c>
      <c r="R74" s="57" t="str">
        <f t="shared" si="8"/>
        <v>-</v>
      </c>
      <c r="S74" s="57" t="str">
        <f t="shared" si="9"/>
        <v>-</v>
      </c>
    </row>
    <row r="75" spans="3:19" ht="15" x14ac:dyDescent="0.25">
      <c r="C75" s="242"/>
      <c r="D75" s="243"/>
      <c r="E75" s="55" t="s">
        <v>28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4</v>
      </c>
      <c r="P75" s="210">
        <v>0</v>
      </c>
      <c r="Q75" s="77">
        <f t="shared" si="7"/>
        <v>2.5000000000000001E-2</v>
      </c>
      <c r="R75" s="57" t="str">
        <f t="shared" si="8"/>
        <v>-</v>
      </c>
      <c r="S75" s="57" t="str">
        <f t="shared" si="9"/>
        <v>-</v>
      </c>
    </row>
    <row r="76" spans="3:19" ht="15" x14ac:dyDescent="0.25">
      <c r="C76" s="242"/>
      <c r="D76" s="243"/>
      <c r="E76" s="55" t="s">
        <v>29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210">
        <v>0</v>
      </c>
      <c r="Q76" s="77">
        <f t="shared" si="7"/>
        <v>0</v>
      </c>
      <c r="R76" s="57" t="str">
        <f t="shared" si="8"/>
        <v>-</v>
      </c>
      <c r="S76" s="57" t="str">
        <f t="shared" si="9"/>
        <v>-</v>
      </c>
    </row>
    <row r="77" spans="3:19" ht="15" x14ac:dyDescent="0.25">
      <c r="C77" s="242"/>
      <c r="D77" s="243"/>
      <c r="E77" s="55" t="s">
        <v>30</v>
      </c>
      <c r="F77" s="58">
        <v>6</v>
      </c>
      <c r="G77" s="58">
        <v>6</v>
      </c>
      <c r="H77" s="58">
        <v>6</v>
      </c>
      <c r="I77" s="58">
        <v>7</v>
      </c>
      <c r="J77" s="58">
        <v>11</v>
      </c>
      <c r="K77" s="58">
        <v>11</v>
      </c>
      <c r="L77" s="58">
        <v>12</v>
      </c>
      <c r="M77" s="58">
        <v>12</v>
      </c>
      <c r="N77" s="58">
        <v>13</v>
      </c>
      <c r="O77" s="58">
        <v>13</v>
      </c>
      <c r="P77" s="210">
        <v>0</v>
      </c>
      <c r="Q77" s="77">
        <f t="shared" si="7"/>
        <v>8.1250000000000003E-2</v>
      </c>
      <c r="R77" s="57">
        <f t="shared" si="8"/>
        <v>0</v>
      </c>
      <c r="S77" s="57">
        <f t="shared" si="9"/>
        <v>1.1666666666666665</v>
      </c>
    </row>
    <row r="78" spans="3:19" ht="15" x14ac:dyDescent="0.25">
      <c r="C78" s="242"/>
      <c r="D78" s="243"/>
      <c r="E78" s="59" t="s">
        <v>180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211">
        <v>0</v>
      </c>
      <c r="Q78" s="77">
        <f t="shared" si="7"/>
        <v>0</v>
      </c>
      <c r="R78" s="57" t="str">
        <f t="shared" si="8"/>
        <v>-</v>
      </c>
      <c r="S78" s="57" t="str">
        <f t="shared" si="9"/>
        <v>-</v>
      </c>
    </row>
    <row r="79" spans="3:19" ht="15.75" thickBot="1" x14ac:dyDescent="0.3">
      <c r="C79" s="246"/>
      <c r="D79" s="247"/>
      <c r="E79" s="60" t="s">
        <v>221</v>
      </c>
      <c r="F79" s="61">
        <f>SUM(F47:F78)</f>
        <v>142</v>
      </c>
      <c r="G79" s="61">
        <f t="shared" ref="G79:O79" si="10">SUM(G47:G78)</f>
        <v>154</v>
      </c>
      <c r="H79" s="61">
        <f t="shared" si="10"/>
        <v>152</v>
      </c>
      <c r="I79" s="61">
        <f t="shared" si="10"/>
        <v>146</v>
      </c>
      <c r="J79" s="61">
        <f t="shared" si="10"/>
        <v>152</v>
      </c>
      <c r="K79" s="61">
        <f t="shared" si="10"/>
        <v>160</v>
      </c>
      <c r="L79" s="61">
        <f t="shared" si="10"/>
        <v>158</v>
      </c>
      <c r="M79" s="61">
        <f t="shared" si="10"/>
        <v>156</v>
      </c>
      <c r="N79" s="61">
        <f t="shared" si="10"/>
        <v>156</v>
      </c>
      <c r="O79" s="61">
        <f t="shared" si="10"/>
        <v>160</v>
      </c>
      <c r="P79" s="86" t="s">
        <v>375</v>
      </c>
      <c r="Q79" s="77">
        <f t="shared" si="7"/>
        <v>1</v>
      </c>
      <c r="R79" s="231"/>
      <c r="S79" s="231"/>
    </row>
    <row r="80" spans="3:19" ht="16.5" thickTop="1" thickBot="1" x14ac:dyDescent="0.3">
      <c r="C80" s="248"/>
      <c r="D80" s="249"/>
      <c r="E80" s="62" t="s">
        <v>222</v>
      </c>
      <c r="F80" s="108">
        <v>139</v>
      </c>
      <c r="G80" s="108">
        <v>142</v>
      </c>
      <c r="H80" s="108">
        <v>140</v>
      </c>
      <c r="I80" s="108">
        <v>136</v>
      </c>
      <c r="J80" s="108">
        <v>142</v>
      </c>
      <c r="K80" s="108">
        <v>137</v>
      </c>
      <c r="L80" s="108">
        <v>135</v>
      </c>
      <c r="M80" s="108">
        <v>134</v>
      </c>
      <c r="N80" s="108">
        <v>134</v>
      </c>
      <c r="O80" s="108">
        <v>130</v>
      </c>
      <c r="P80" s="86" t="s">
        <v>375</v>
      </c>
      <c r="Q80" s="77">
        <f t="shared" si="7"/>
        <v>0.8125</v>
      </c>
      <c r="R80" s="57">
        <f t="shared" si="8"/>
        <v>-2.9850746268656692E-2</v>
      </c>
      <c r="S80" s="57">
        <f t="shared" si="9"/>
        <v>-6.4748201438848962E-2</v>
      </c>
    </row>
    <row r="81" spans="5:20" ht="15.75" thickTop="1" x14ac:dyDescent="0.25">
      <c r="E81" s="63" t="s">
        <v>223</v>
      </c>
      <c r="F81" s="109"/>
      <c r="G81" s="109">
        <f>G80/F80-1</f>
        <v>2.1582733812949728E-2</v>
      </c>
      <c r="H81" s="109">
        <f t="shared" ref="H81:O81" si="11">H80/G80-1</f>
        <v>-1.4084507042253502E-2</v>
      </c>
      <c r="I81" s="109">
        <f t="shared" si="11"/>
        <v>-2.8571428571428581E-2</v>
      </c>
      <c r="J81" s="109">
        <f t="shared" si="11"/>
        <v>4.4117647058823595E-2</v>
      </c>
      <c r="K81" s="109">
        <f t="shared" si="11"/>
        <v>-3.5211267605633756E-2</v>
      </c>
      <c r="L81" s="109">
        <f t="shared" si="11"/>
        <v>-1.4598540145985384E-2</v>
      </c>
      <c r="M81" s="109">
        <f t="shared" si="11"/>
        <v>-7.4074074074074181E-3</v>
      </c>
      <c r="N81" s="109">
        <f t="shared" si="11"/>
        <v>0</v>
      </c>
      <c r="O81" s="110">
        <f t="shared" si="11"/>
        <v>-2.9850746268656692E-2</v>
      </c>
      <c r="P81" s="110"/>
      <c r="Q81" s="67"/>
      <c r="R81" s="67"/>
      <c r="S81" s="67"/>
    </row>
    <row r="82" spans="5:20" ht="9.75" customHeight="1" x14ac:dyDescent="0.15"/>
    <row r="84" spans="5:20" ht="18.75" hidden="1" x14ac:dyDescent="0.25">
      <c r="E84" s="234" t="s">
        <v>257</v>
      </c>
      <c r="F84" s="235"/>
      <c r="G84" s="235"/>
      <c r="H84" s="235"/>
      <c r="I84" s="235"/>
      <c r="J84" s="235"/>
      <c r="K84" s="235"/>
      <c r="L84" s="235"/>
      <c r="M84" s="235"/>
      <c r="N84" s="235"/>
      <c r="O84" s="236"/>
      <c r="P84" s="217"/>
      <c r="R84" s="49"/>
      <c r="S84" s="49"/>
      <c r="T84" s="17"/>
    </row>
    <row r="85" spans="5:20" ht="15" hidden="1" x14ac:dyDescent="0.15">
      <c r="E85" s="50"/>
      <c r="F85" s="51" t="e">
        <f>#REF!+1</f>
        <v>#REF!</v>
      </c>
      <c r="G85" s="51" t="e">
        <f t="shared" ref="G85:O85" si="12">F85+1</f>
        <v>#REF!</v>
      </c>
      <c r="H85" s="51" t="e">
        <f t="shared" si="12"/>
        <v>#REF!</v>
      </c>
      <c r="I85" s="51" t="e">
        <f t="shared" si="12"/>
        <v>#REF!</v>
      </c>
      <c r="J85" s="51" t="e">
        <f t="shared" si="12"/>
        <v>#REF!</v>
      </c>
      <c r="K85" s="51" t="e">
        <f t="shared" si="12"/>
        <v>#REF!</v>
      </c>
      <c r="L85" s="51" t="e">
        <f t="shared" si="12"/>
        <v>#REF!</v>
      </c>
      <c r="M85" s="51" t="e">
        <f t="shared" si="12"/>
        <v>#REF!</v>
      </c>
      <c r="N85" s="51" t="e">
        <f t="shared" si="12"/>
        <v>#REF!</v>
      </c>
      <c r="O85" s="51" t="e">
        <f t="shared" si="12"/>
        <v>#REF!</v>
      </c>
      <c r="P85" s="51"/>
      <c r="Q85" s="85" t="s">
        <v>224</v>
      </c>
      <c r="R85" s="53" t="s">
        <v>227</v>
      </c>
      <c r="S85" s="54" t="s">
        <v>226</v>
      </c>
    </row>
    <row r="86" spans="5:20" ht="15" hidden="1" x14ac:dyDescent="0.25">
      <c r="E86" s="55" t="s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8">
        <v>0</v>
      </c>
      <c r="P86" s="226"/>
      <c r="Q86" s="57"/>
      <c r="R86" s="57"/>
      <c r="S86" s="57"/>
    </row>
    <row r="87" spans="5:20" ht="15" hidden="1" x14ac:dyDescent="0.25">
      <c r="E87" s="55" t="s">
        <v>1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226"/>
      <c r="Q87" s="57"/>
      <c r="R87" s="57"/>
      <c r="S87" s="57"/>
    </row>
    <row r="88" spans="5:20" ht="15" hidden="1" x14ac:dyDescent="0.25">
      <c r="E88" s="55" t="s">
        <v>2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226"/>
      <c r="Q88" s="57"/>
      <c r="R88" s="57"/>
      <c r="S88" s="57"/>
    </row>
    <row r="89" spans="5:20" ht="15" hidden="1" x14ac:dyDescent="0.25">
      <c r="E89" s="55" t="s">
        <v>3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226"/>
      <c r="Q89" s="57"/>
      <c r="R89" s="57"/>
      <c r="S89" s="57"/>
    </row>
    <row r="90" spans="5:20" ht="15" hidden="1" x14ac:dyDescent="0.25">
      <c r="E90" s="55" t="s">
        <v>4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226"/>
      <c r="Q90" s="57"/>
      <c r="R90" s="57"/>
      <c r="S90" s="57"/>
    </row>
    <row r="91" spans="5:20" ht="15" hidden="1" x14ac:dyDescent="0.25">
      <c r="E91" s="55" t="s">
        <v>5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226"/>
      <c r="Q91" s="57"/>
      <c r="R91" s="57"/>
      <c r="S91" s="57"/>
    </row>
    <row r="92" spans="5:20" ht="15" hidden="1" x14ac:dyDescent="0.25">
      <c r="E92" s="55" t="s">
        <v>6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6</v>
      </c>
      <c r="L92" s="58">
        <v>7</v>
      </c>
      <c r="M92" s="58">
        <v>7</v>
      </c>
      <c r="N92" s="58">
        <v>7</v>
      </c>
      <c r="O92" s="58">
        <v>6</v>
      </c>
      <c r="P92" s="226"/>
      <c r="Q92" s="57"/>
      <c r="R92" s="57"/>
      <c r="S92" s="57"/>
    </row>
    <row r="93" spans="5:20" ht="15" hidden="1" x14ac:dyDescent="0.25">
      <c r="E93" s="55" t="s">
        <v>7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226"/>
      <c r="Q93" s="57"/>
      <c r="R93" s="57"/>
      <c r="S93" s="57"/>
    </row>
    <row r="94" spans="5:20" ht="15" hidden="1" x14ac:dyDescent="0.25">
      <c r="E94" s="55" t="s">
        <v>8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226"/>
      <c r="Q94" s="57"/>
      <c r="R94" s="57"/>
      <c r="S94" s="57"/>
    </row>
    <row r="95" spans="5:20" ht="15" hidden="1" x14ac:dyDescent="0.25">
      <c r="E95" s="55" t="s">
        <v>9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226"/>
      <c r="Q95" s="57"/>
      <c r="R95" s="57"/>
      <c r="S95" s="57"/>
    </row>
    <row r="96" spans="5:20" ht="15" hidden="1" x14ac:dyDescent="0.25">
      <c r="E96" s="55" t="s">
        <v>10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226"/>
      <c r="Q96" s="57"/>
      <c r="R96" s="57"/>
      <c r="S96" s="57"/>
    </row>
    <row r="97" spans="5:19" ht="15" hidden="1" x14ac:dyDescent="0.25">
      <c r="E97" s="55" t="s">
        <v>11</v>
      </c>
      <c r="F97" s="58">
        <v>4</v>
      </c>
      <c r="G97" s="58">
        <v>5</v>
      </c>
      <c r="H97" s="58">
        <v>4</v>
      </c>
      <c r="I97" s="58">
        <v>3</v>
      </c>
      <c r="J97" s="58">
        <v>3</v>
      </c>
      <c r="K97" s="58">
        <v>3</v>
      </c>
      <c r="L97" s="58">
        <v>3</v>
      </c>
      <c r="M97" s="58">
        <v>3</v>
      </c>
      <c r="N97" s="58">
        <v>3</v>
      </c>
      <c r="O97" s="58">
        <v>2</v>
      </c>
      <c r="P97" s="226"/>
      <c r="Q97" s="57"/>
      <c r="R97" s="57"/>
      <c r="S97" s="57"/>
    </row>
    <row r="98" spans="5:19" ht="15" hidden="1" x14ac:dyDescent="0.25">
      <c r="E98" s="55" t="s">
        <v>12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226"/>
      <c r="Q98" s="57"/>
      <c r="R98" s="57"/>
      <c r="S98" s="57"/>
    </row>
    <row r="99" spans="5:19" ht="15" hidden="1" x14ac:dyDescent="0.25">
      <c r="E99" s="55" t="s">
        <v>13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226"/>
      <c r="Q99" s="57"/>
      <c r="R99" s="57"/>
      <c r="S99" s="57"/>
    </row>
    <row r="100" spans="5:19" ht="15" hidden="1" x14ac:dyDescent="0.25">
      <c r="E100" s="55" t="s">
        <v>14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226"/>
      <c r="Q100" s="57"/>
      <c r="R100" s="57"/>
      <c r="S100" s="57"/>
    </row>
    <row r="101" spans="5:19" ht="15" hidden="1" x14ac:dyDescent="0.25">
      <c r="E101" s="55" t="s">
        <v>15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226"/>
      <c r="Q101" s="57"/>
      <c r="R101" s="57"/>
      <c r="S101" s="57"/>
    </row>
    <row r="102" spans="5:19" ht="15" hidden="1" x14ac:dyDescent="0.25">
      <c r="E102" s="55" t="s">
        <v>16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226"/>
      <c r="Q102" s="57"/>
      <c r="R102" s="57"/>
      <c r="S102" s="57"/>
    </row>
    <row r="103" spans="5:19" ht="15" hidden="1" x14ac:dyDescent="0.25">
      <c r="E103" s="55" t="s">
        <v>17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226"/>
      <c r="Q103" s="57"/>
      <c r="R103" s="57"/>
      <c r="S103" s="57"/>
    </row>
    <row r="104" spans="5:19" ht="15" hidden="1" x14ac:dyDescent="0.25">
      <c r="E104" s="55" t="s">
        <v>18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226"/>
      <c r="Q104" s="57"/>
      <c r="R104" s="57"/>
      <c r="S104" s="57"/>
    </row>
    <row r="105" spans="5:19" ht="15" hidden="1" x14ac:dyDescent="0.25">
      <c r="E105" s="55" t="s">
        <v>19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226"/>
      <c r="Q105" s="57"/>
      <c r="R105" s="57"/>
      <c r="S105" s="57"/>
    </row>
    <row r="106" spans="5:19" ht="15" hidden="1" x14ac:dyDescent="0.25">
      <c r="E106" s="55" t="s">
        <v>20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226"/>
      <c r="Q106" s="57"/>
      <c r="R106" s="57"/>
      <c r="S106" s="57"/>
    </row>
    <row r="107" spans="5:19" ht="15" hidden="1" x14ac:dyDescent="0.25">
      <c r="E107" s="55" t="s">
        <v>21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226"/>
      <c r="Q107" s="57"/>
      <c r="R107" s="57"/>
      <c r="S107" s="57"/>
    </row>
    <row r="108" spans="5:19" ht="15" hidden="1" x14ac:dyDescent="0.25">
      <c r="E108" s="55" t="s">
        <v>22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226"/>
      <c r="Q108" s="57"/>
      <c r="R108" s="57"/>
      <c r="S108" s="57"/>
    </row>
    <row r="109" spans="5:19" ht="15" hidden="1" x14ac:dyDescent="0.25">
      <c r="E109" s="55" t="s">
        <v>23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226"/>
      <c r="Q109" s="57"/>
      <c r="R109" s="57"/>
      <c r="S109" s="57"/>
    </row>
    <row r="110" spans="5:19" ht="15" hidden="1" x14ac:dyDescent="0.25">
      <c r="E110" s="55" t="s">
        <v>24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226"/>
      <c r="Q110" s="57"/>
      <c r="R110" s="57"/>
      <c r="S110" s="57"/>
    </row>
    <row r="111" spans="5:19" ht="15" hidden="1" x14ac:dyDescent="0.25">
      <c r="E111" s="55" t="s">
        <v>25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226"/>
      <c r="Q111" s="57"/>
      <c r="R111" s="57"/>
      <c r="S111" s="57"/>
    </row>
    <row r="112" spans="5:19" ht="15" hidden="1" x14ac:dyDescent="0.25">
      <c r="E112" s="55" t="s">
        <v>26</v>
      </c>
      <c r="F112" s="58">
        <v>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226"/>
      <c r="Q112" s="57"/>
      <c r="R112" s="57"/>
      <c r="S112" s="57"/>
    </row>
    <row r="113" spans="5:20" ht="15" hidden="1" x14ac:dyDescent="0.25">
      <c r="E113" s="55" t="s">
        <v>27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226"/>
      <c r="Q113" s="57"/>
      <c r="R113" s="57"/>
      <c r="S113" s="57"/>
    </row>
    <row r="114" spans="5:20" ht="15" hidden="1" x14ac:dyDescent="0.25">
      <c r="E114" s="55" t="s">
        <v>28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226"/>
      <c r="Q114" s="57"/>
      <c r="R114" s="57"/>
      <c r="S114" s="57"/>
    </row>
    <row r="115" spans="5:20" ht="15" hidden="1" x14ac:dyDescent="0.25">
      <c r="E115" s="55" t="s">
        <v>29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226"/>
      <c r="Q115" s="57"/>
      <c r="R115" s="57"/>
      <c r="S115" s="57"/>
    </row>
    <row r="116" spans="5:20" ht="15" hidden="1" x14ac:dyDescent="0.25">
      <c r="E116" s="55" t="s">
        <v>30</v>
      </c>
      <c r="F116" s="58">
        <v>1</v>
      </c>
      <c r="G116" s="58">
        <v>1</v>
      </c>
      <c r="H116" s="58">
        <v>1</v>
      </c>
      <c r="I116" s="58">
        <v>2</v>
      </c>
      <c r="J116" s="58">
        <v>1</v>
      </c>
      <c r="K116" s="58">
        <v>2</v>
      </c>
      <c r="L116" s="58">
        <v>3</v>
      </c>
      <c r="M116" s="58">
        <v>3</v>
      </c>
      <c r="N116" s="58">
        <v>3</v>
      </c>
      <c r="O116" s="58">
        <v>3</v>
      </c>
      <c r="P116" s="226"/>
      <c r="Q116" s="57"/>
      <c r="R116" s="57"/>
      <c r="S116" s="57"/>
    </row>
    <row r="117" spans="5:20" ht="15" hidden="1" x14ac:dyDescent="0.25">
      <c r="E117" s="59" t="s">
        <v>180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226"/>
      <c r="Q117" s="57"/>
      <c r="R117" s="57"/>
      <c r="S117" s="57"/>
    </row>
    <row r="118" spans="5:20" ht="15.75" hidden="1" thickBot="1" x14ac:dyDescent="0.3">
      <c r="E118" s="60" t="s">
        <v>221</v>
      </c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108"/>
      <c r="Q118" s="57"/>
      <c r="R118" s="57"/>
      <c r="S118" s="57"/>
    </row>
    <row r="119" spans="5:20" ht="15.75" hidden="1" thickBot="1" x14ac:dyDescent="0.3">
      <c r="E119" s="62" t="s">
        <v>222</v>
      </c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108"/>
      <c r="Q119" s="57"/>
      <c r="R119" s="57"/>
      <c r="S119" s="57"/>
    </row>
    <row r="120" spans="5:20" ht="15" hidden="1" x14ac:dyDescent="0.25">
      <c r="E120" s="63" t="s">
        <v>223</v>
      </c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5"/>
      <c r="R120" s="66"/>
      <c r="S120" s="67"/>
    </row>
    <row r="121" spans="5:20" hidden="1" x14ac:dyDescent="0.15"/>
    <row r="122" spans="5:20" hidden="1" x14ac:dyDescent="0.15"/>
    <row r="123" spans="5:20" ht="15.75" hidden="1" x14ac:dyDescent="0.25">
      <c r="E123" s="239" t="s">
        <v>256</v>
      </c>
      <c r="F123" s="240"/>
      <c r="G123" s="240"/>
      <c r="H123" s="240"/>
      <c r="I123" s="240"/>
      <c r="J123" s="240"/>
      <c r="K123" s="240"/>
      <c r="L123" s="240"/>
      <c r="M123" s="240"/>
      <c r="N123" s="240"/>
      <c r="O123" s="241"/>
      <c r="P123" s="225"/>
      <c r="R123" s="49"/>
      <c r="S123" s="49"/>
      <c r="T123" s="17"/>
    </row>
    <row r="124" spans="5:20" ht="15" hidden="1" x14ac:dyDescent="0.15">
      <c r="E124" s="50"/>
      <c r="F124" s="51" t="e">
        <f>#REF!+1</f>
        <v>#REF!</v>
      </c>
      <c r="G124" s="51" t="e">
        <f t="shared" ref="G124:O124" si="13">F124+1</f>
        <v>#REF!</v>
      </c>
      <c r="H124" s="51" t="e">
        <f t="shared" si="13"/>
        <v>#REF!</v>
      </c>
      <c r="I124" s="51" t="e">
        <f t="shared" si="13"/>
        <v>#REF!</v>
      </c>
      <c r="J124" s="51" t="e">
        <f t="shared" si="13"/>
        <v>#REF!</v>
      </c>
      <c r="K124" s="51" t="e">
        <f t="shared" si="13"/>
        <v>#REF!</v>
      </c>
      <c r="L124" s="51" t="e">
        <f t="shared" si="13"/>
        <v>#REF!</v>
      </c>
      <c r="M124" s="51" t="e">
        <f t="shared" si="13"/>
        <v>#REF!</v>
      </c>
      <c r="N124" s="51" t="e">
        <f t="shared" si="13"/>
        <v>#REF!</v>
      </c>
      <c r="O124" s="51" t="e">
        <f t="shared" si="13"/>
        <v>#REF!</v>
      </c>
      <c r="P124" s="51"/>
      <c r="Q124" s="85" t="s">
        <v>224</v>
      </c>
      <c r="R124" s="53" t="s">
        <v>227</v>
      </c>
      <c r="S124" s="54" t="s">
        <v>226</v>
      </c>
    </row>
    <row r="125" spans="5:20" ht="15" hidden="1" x14ac:dyDescent="0.25">
      <c r="E125" s="55" t="s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8">
        <v>0</v>
      </c>
      <c r="P125" s="226"/>
      <c r="Q125" s="57"/>
      <c r="R125" s="57"/>
      <c r="S125" s="57"/>
    </row>
    <row r="126" spans="5:20" ht="15" hidden="1" x14ac:dyDescent="0.25">
      <c r="E126" s="55" t="s">
        <v>1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226"/>
      <c r="Q126" s="57"/>
      <c r="R126" s="57"/>
      <c r="S126" s="57"/>
    </row>
    <row r="127" spans="5:20" ht="15" hidden="1" x14ac:dyDescent="0.25">
      <c r="E127" s="55" t="s">
        <v>2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226"/>
      <c r="Q127" s="57"/>
      <c r="R127" s="57"/>
      <c r="S127" s="57"/>
    </row>
    <row r="128" spans="5:20" ht="15" hidden="1" x14ac:dyDescent="0.25">
      <c r="E128" s="55" t="s">
        <v>3</v>
      </c>
      <c r="F128" s="58">
        <v>1</v>
      </c>
      <c r="G128" s="58">
        <v>1</v>
      </c>
      <c r="H128" s="58">
        <v>1</v>
      </c>
      <c r="I128" s="58">
        <v>1</v>
      </c>
      <c r="J128" s="58">
        <v>1</v>
      </c>
      <c r="K128" s="58">
        <v>1</v>
      </c>
      <c r="L128" s="58">
        <v>2</v>
      </c>
      <c r="M128" s="58">
        <v>2</v>
      </c>
      <c r="N128" s="58">
        <v>2</v>
      </c>
      <c r="O128" s="58">
        <v>2</v>
      </c>
      <c r="P128" s="226"/>
      <c r="Q128" s="57"/>
      <c r="R128" s="57"/>
      <c r="S128" s="57"/>
    </row>
    <row r="129" spans="5:19" ht="15" hidden="1" x14ac:dyDescent="0.25">
      <c r="E129" s="55" t="s">
        <v>4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226"/>
      <c r="Q129" s="57"/>
      <c r="R129" s="57"/>
      <c r="S129" s="57"/>
    </row>
    <row r="130" spans="5:19" ht="15" hidden="1" x14ac:dyDescent="0.25">
      <c r="E130" s="55" t="s">
        <v>5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226"/>
      <c r="Q130" s="57"/>
      <c r="R130" s="57"/>
      <c r="S130" s="57"/>
    </row>
    <row r="131" spans="5:19" ht="15" hidden="1" x14ac:dyDescent="0.25">
      <c r="E131" s="55" t="s">
        <v>6</v>
      </c>
      <c r="F131" s="58">
        <v>4</v>
      </c>
      <c r="G131" s="58">
        <v>4</v>
      </c>
      <c r="H131" s="58">
        <v>3</v>
      </c>
      <c r="I131" s="58">
        <v>3</v>
      </c>
      <c r="J131" s="58">
        <v>3</v>
      </c>
      <c r="K131" s="58">
        <v>3</v>
      </c>
      <c r="L131" s="58">
        <v>2</v>
      </c>
      <c r="M131" s="58">
        <v>2</v>
      </c>
      <c r="N131" s="58">
        <v>2</v>
      </c>
      <c r="O131" s="58">
        <v>2</v>
      </c>
      <c r="P131" s="226"/>
      <c r="Q131" s="57"/>
      <c r="R131" s="57"/>
      <c r="S131" s="57"/>
    </row>
    <row r="132" spans="5:19" ht="15" hidden="1" x14ac:dyDescent="0.25">
      <c r="E132" s="55" t="s">
        <v>7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226"/>
      <c r="Q132" s="57"/>
      <c r="R132" s="57"/>
      <c r="S132" s="57"/>
    </row>
    <row r="133" spans="5:19" ht="15" hidden="1" x14ac:dyDescent="0.25">
      <c r="E133" s="55" t="s">
        <v>8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226"/>
      <c r="Q133" s="57"/>
      <c r="R133" s="57"/>
      <c r="S133" s="57"/>
    </row>
    <row r="134" spans="5:19" ht="15" hidden="1" x14ac:dyDescent="0.25">
      <c r="E134" s="55" t="s">
        <v>9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226"/>
      <c r="Q134" s="57"/>
      <c r="R134" s="57"/>
      <c r="S134" s="57"/>
    </row>
    <row r="135" spans="5:19" ht="15" hidden="1" x14ac:dyDescent="0.25">
      <c r="E135" s="55" t="s">
        <v>10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226"/>
      <c r="Q135" s="57"/>
      <c r="R135" s="57"/>
      <c r="S135" s="57"/>
    </row>
    <row r="136" spans="5:19" ht="15" hidden="1" x14ac:dyDescent="0.25">
      <c r="E136" s="55" t="s">
        <v>11</v>
      </c>
      <c r="F136" s="58">
        <v>1</v>
      </c>
      <c r="G136" s="58">
        <v>1</v>
      </c>
      <c r="H136" s="58">
        <v>1</v>
      </c>
      <c r="I136" s="58">
        <v>1</v>
      </c>
      <c r="J136" s="58">
        <v>1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226"/>
      <c r="Q136" s="57"/>
      <c r="R136" s="57"/>
      <c r="S136" s="57"/>
    </row>
    <row r="137" spans="5:19" ht="15" hidden="1" x14ac:dyDescent="0.25">
      <c r="E137" s="55" t="s">
        <v>12</v>
      </c>
      <c r="F137" s="58">
        <v>1</v>
      </c>
      <c r="G137" s="58">
        <v>1</v>
      </c>
      <c r="H137" s="58">
        <v>1</v>
      </c>
      <c r="I137" s="58">
        <v>1</v>
      </c>
      <c r="J137" s="58">
        <v>1</v>
      </c>
      <c r="K137" s="58">
        <v>1</v>
      </c>
      <c r="L137" s="58">
        <v>1</v>
      </c>
      <c r="M137" s="58">
        <v>1</v>
      </c>
      <c r="N137" s="58">
        <v>0</v>
      </c>
      <c r="O137" s="58">
        <v>0</v>
      </c>
      <c r="P137" s="226"/>
      <c r="Q137" s="57"/>
      <c r="R137" s="57"/>
      <c r="S137" s="57"/>
    </row>
    <row r="138" spans="5:19" ht="15" hidden="1" x14ac:dyDescent="0.25">
      <c r="E138" s="55" t="s">
        <v>13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226"/>
      <c r="Q138" s="57"/>
      <c r="R138" s="57"/>
      <c r="S138" s="57"/>
    </row>
    <row r="139" spans="5:19" ht="15" hidden="1" x14ac:dyDescent="0.25">
      <c r="E139" s="55" t="s">
        <v>14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226"/>
      <c r="Q139" s="57"/>
      <c r="R139" s="57"/>
      <c r="S139" s="57"/>
    </row>
    <row r="140" spans="5:19" ht="15" hidden="1" x14ac:dyDescent="0.25">
      <c r="E140" s="55" t="s">
        <v>15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226"/>
      <c r="Q140" s="57"/>
      <c r="R140" s="57"/>
      <c r="S140" s="57"/>
    </row>
    <row r="141" spans="5:19" ht="15" hidden="1" x14ac:dyDescent="0.25">
      <c r="E141" s="55" t="s">
        <v>16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226"/>
      <c r="Q141" s="57"/>
      <c r="R141" s="57"/>
      <c r="S141" s="57"/>
    </row>
    <row r="142" spans="5:19" ht="15" hidden="1" x14ac:dyDescent="0.25">
      <c r="E142" s="55" t="s">
        <v>17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226"/>
      <c r="Q142" s="57"/>
      <c r="R142" s="57"/>
      <c r="S142" s="57"/>
    </row>
    <row r="143" spans="5:19" ht="15" hidden="1" x14ac:dyDescent="0.25">
      <c r="E143" s="55" t="s">
        <v>18</v>
      </c>
      <c r="F143" s="58">
        <v>0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226"/>
      <c r="Q143" s="57"/>
      <c r="R143" s="57"/>
      <c r="S143" s="57"/>
    </row>
    <row r="144" spans="5:19" ht="15" hidden="1" x14ac:dyDescent="0.25">
      <c r="E144" s="55" t="s">
        <v>19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226"/>
      <c r="Q144" s="57"/>
      <c r="R144" s="57"/>
      <c r="S144" s="57"/>
    </row>
    <row r="145" spans="5:19" ht="15" hidden="1" x14ac:dyDescent="0.25">
      <c r="E145" s="55" t="s">
        <v>20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226"/>
      <c r="Q145" s="57"/>
      <c r="R145" s="57"/>
      <c r="S145" s="57"/>
    </row>
    <row r="146" spans="5:19" ht="15" hidden="1" x14ac:dyDescent="0.25">
      <c r="E146" s="55" t="s">
        <v>21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226"/>
      <c r="Q146" s="57"/>
      <c r="R146" s="57"/>
      <c r="S146" s="57"/>
    </row>
    <row r="147" spans="5:19" ht="15" hidden="1" x14ac:dyDescent="0.25">
      <c r="E147" s="55" t="s">
        <v>22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226"/>
      <c r="Q147" s="57"/>
      <c r="R147" s="57"/>
      <c r="S147" s="57"/>
    </row>
    <row r="148" spans="5:19" ht="15" hidden="1" x14ac:dyDescent="0.25">
      <c r="E148" s="55" t="s">
        <v>23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226"/>
      <c r="Q148" s="57"/>
      <c r="R148" s="57"/>
      <c r="S148" s="57"/>
    </row>
    <row r="149" spans="5:19" ht="15" hidden="1" x14ac:dyDescent="0.25">
      <c r="E149" s="55" t="s">
        <v>24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>
        <v>0</v>
      </c>
      <c r="O149" s="58">
        <v>0</v>
      </c>
      <c r="P149" s="226"/>
      <c r="Q149" s="57"/>
      <c r="R149" s="57"/>
      <c r="S149" s="57"/>
    </row>
    <row r="150" spans="5:19" ht="15" hidden="1" x14ac:dyDescent="0.25">
      <c r="E150" s="55" t="s">
        <v>25</v>
      </c>
      <c r="F150" s="58">
        <v>0</v>
      </c>
      <c r="G150" s="58">
        <v>1</v>
      </c>
      <c r="H150" s="58">
        <v>1</v>
      </c>
      <c r="I150" s="58">
        <v>1</v>
      </c>
      <c r="J150" s="58">
        <v>1</v>
      </c>
      <c r="K150" s="58">
        <v>1</v>
      </c>
      <c r="L150" s="58">
        <v>1</v>
      </c>
      <c r="M150" s="58">
        <v>1</v>
      </c>
      <c r="N150" s="58">
        <v>1</v>
      </c>
      <c r="O150" s="58">
        <v>0</v>
      </c>
      <c r="P150" s="226"/>
      <c r="Q150" s="57"/>
      <c r="R150" s="57"/>
      <c r="S150" s="57"/>
    </row>
    <row r="151" spans="5:19" ht="15" hidden="1" x14ac:dyDescent="0.25">
      <c r="E151" s="55" t="s">
        <v>26</v>
      </c>
      <c r="F151" s="58">
        <v>0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226"/>
      <c r="Q151" s="57"/>
      <c r="R151" s="57"/>
      <c r="S151" s="57"/>
    </row>
    <row r="152" spans="5:19" ht="15" hidden="1" x14ac:dyDescent="0.25">
      <c r="E152" s="55" t="s">
        <v>27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226"/>
      <c r="Q152" s="57"/>
      <c r="R152" s="57"/>
      <c r="S152" s="57"/>
    </row>
    <row r="153" spans="5:19" ht="15" hidden="1" x14ac:dyDescent="0.25">
      <c r="E153" s="55" t="s">
        <v>28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226"/>
      <c r="Q153" s="57"/>
      <c r="R153" s="57"/>
      <c r="S153" s="57"/>
    </row>
    <row r="154" spans="5:19" ht="15" hidden="1" x14ac:dyDescent="0.25">
      <c r="E154" s="55" t="s">
        <v>29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226"/>
      <c r="Q154" s="57"/>
      <c r="R154" s="57"/>
      <c r="S154" s="57"/>
    </row>
    <row r="155" spans="5:19" ht="15" hidden="1" x14ac:dyDescent="0.25">
      <c r="E155" s="55" t="s">
        <v>30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226"/>
      <c r="Q155" s="57"/>
      <c r="R155" s="57"/>
      <c r="S155" s="57"/>
    </row>
    <row r="156" spans="5:19" ht="15" hidden="1" x14ac:dyDescent="0.25">
      <c r="E156" s="59" t="s">
        <v>180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226"/>
      <c r="Q156" s="57"/>
      <c r="R156" s="57"/>
      <c r="S156" s="57"/>
    </row>
    <row r="157" spans="5:19" ht="15.75" hidden="1" thickBot="1" x14ac:dyDescent="0.3">
      <c r="E157" s="60" t="s">
        <v>221</v>
      </c>
      <c r="F157" s="61">
        <f>SUM(F125:F156)</f>
        <v>7</v>
      </c>
      <c r="G157" s="61">
        <f t="shared" ref="G157:O157" si="14">SUM(G125:G156)</f>
        <v>8</v>
      </c>
      <c r="H157" s="61">
        <f t="shared" si="14"/>
        <v>7</v>
      </c>
      <c r="I157" s="61">
        <f t="shared" si="14"/>
        <v>7</v>
      </c>
      <c r="J157" s="61">
        <f t="shared" si="14"/>
        <v>7</v>
      </c>
      <c r="K157" s="61">
        <f t="shared" si="14"/>
        <v>6</v>
      </c>
      <c r="L157" s="61">
        <f t="shared" si="14"/>
        <v>6</v>
      </c>
      <c r="M157" s="61">
        <f t="shared" si="14"/>
        <v>6</v>
      </c>
      <c r="N157" s="61">
        <f t="shared" si="14"/>
        <v>5</v>
      </c>
      <c r="O157" s="61">
        <f t="shared" si="14"/>
        <v>4</v>
      </c>
      <c r="P157" s="108"/>
      <c r="Q157" s="57"/>
      <c r="R157" s="57"/>
      <c r="S157" s="57"/>
    </row>
    <row r="158" spans="5:19" ht="15.75" hidden="1" thickBot="1" x14ac:dyDescent="0.3">
      <c r="E158" s="62" t="s">
        <v>222</v>
      </c>
      <c r="F158" s="61">
        <v>5</v>
      </c>
      <c r="G158" s="61">
        <v>5</v>
      </c>
      <c r="H158" s="61">
        <v>4</v>
      </c>
      <c r="I158" s="61">
        <v>4</v>
      </c>
      <c r="J158" s="61">
        <v>4</v>
      </c>
      <c r="K158" s="61">
        <v>4</v>
      </c>
      <c r="L158" s="61">
        <v>4</v>
      </c>
      <c r="M158" s="61">
        <v>4</v>
      </c>
      <c r="N158" s="61">
        <v>4</v>
      </c>
      <c r="O158" s="61">
        <v>4</v>
      </c>
      <c r="P158" s="108"/>
      <c r="Q158" s="57"/>
      <c r="R158" s="57"/>
      <c r="S158" s="57"/>
    </row>
    <row r="159" spans="5:19" ht="15" hidden="1" x14ac:dyDescent="0.25">
      <c r="E159" s="63" t="s">
        <v>223</v>
      </c>
      <c r="F159" s="64"/>
      <c r="G159" s="64">
        <f>G158/F158-1</f>
        <v>0</v>
      </c>
      <c r="H159" s="64">
        <f t="shared" ref="H159:O159" si="15">H158/G158-1</f>
        <v>-0.19999999999999996</v>
      </c>
      <c r="I159" s="64">
        <f t="shared" si="15"/>
        <v>0</v>
      </c>
      <c r="J159" s="64">
        <f t="shared" si="15"/>
        <v>0</v>
      </c>
      <c r="K159" s="64">
        <f t="shared" si="15"/>
        <v>0</v>
      </c>
      <c r="L159" s="64">
        <f t="shared" si="15"/>
        <v>0</v>
      </c>
      <c r="M159" s="64">
        <f t="shared" si="15"/>
        <v>0</v>
      </c>
      <c r="N159" s="64">
        <f t="shared" si="15"/>
        <v>0</v>
      </c>
      <c r="O159" s="64">
        <f t="shared" si="15"/>
        <v>0</v>
      </c>
      <c r="P159" s="64"/>
      <c r="Q159" s="65"/>
      <c r="R159" s="66"/>
      <c r="S159" s="67"/>
    </row>
    <row r="160" spans="5:19" hidden="1" x14ac:dyDescent="0.15"/>
    <row r="161" spans="3:19" hidden="1" x14ac:dyDescent="0.15"/>
    <row r="162" spans="3:19" ht="18.75" hidden="1" x14ac:dyDescent="0.25">
      <c r="E162" s="234" t="s">
        <v>254</v>
      </c>
      <c r="F162" s="235"/>
      <c r="G162" s="235"/>
      <c r="H162" s="235"/>
      <c r="I162" s="235"/>
      <c r="J162" s="235"/>
      <c r="K162" s="235"/>
      <c r="L162" s="235"/>
      <c r="M162" s="235"/>
      <c r="N162" s="235"/>
      <c r="O162" s="236"/>
      <c r="P162" s="217"/>
      <c r="R162" s="49"/>
      <c r="S162" s="49"/>
    </row>
    <row r="163" spans="3:19" ht="15" hidden="1" x14ac:dyDescent="0.15">
      <c r="C163" s="244" t="s">
        <v>230</v>
      </c>
      <c r="D163" s="245"/>
      <c r="E163" s="50"/>
      <c r="F163" s="51" t="e">
        <f>#REF!+1</f>
        <v>#REF!</v>
      </c>
      <c r="G163" s="51" t="e">
        <f t="shared" ref="G163:O163" si="16">F163+1</f>
        <v>#REF!</v>
      </c>
      <c r="H163" s="51" t="e">
        <f t="shared" si="16"/>
        <v>#REF!</v>
      </c>
      <c r="I163" s="51" t="e">
        <f t="shared" si="16"/>
        <v>#REF!</v>
      </c>
      <c r="J163" s="51" t="e">
        <f t="shared" si="16"/>
        <v>#REF!</v>
      </c>
      <c r="K163" s="51" t="e">
        <f t="shared" si="16"/>
        <v>#REF!</v>
      </c>
      <c r="L163" s="51" t="e">
        <f t="shared" si="16"/>
        <v>#REF!</v>
      </c>
      <c r="M163" s="51" t="e">
        <f t="shared" si="16"/>
        <v>#REF!</v>
      </c>
      <c r="N163" s="51" t="e">
        <f t="shared" si="16"/>
        <v>#REF!</v>
      </c>
      <c r="O163" s="51" t="e">
        <f t="shared" si="16"/>
        <v>#REF!</v>
      </c>
      <c r="P163" s="51"/>
      <c r="Q163" s="52" t="s">
        <v>224</v>
      </c>
      <c r="R163" s="53" t="s">
        <v>227</v>
      </c>
      <c r="S163" s="54" t="s">
        <v>226</v>
      </c>
    </row>
    <row r="164" spans="3:19" ht="15" hidden="1" x14ac:dyDescent="0.25">
      <c r="C164" s="242"/>
      <c r="D164" s="243"/>
      <c r="E164" s="55" t="s">
        <v>0</v>
      </c>
      <c r="F164" s="56">
        <v>36</v>
      </c>
      <c r="G164" s="56">
        <v>36</v>
      </c>
      <c r="H164" s="56">
        <v>35</v>
      </c>
      <c r="I164" s="56">
        <v>33</v>
      </c>
      <c r="J164" s="56">
        <v>33</v>
      </c>
      <c r="K164" s="56">
        <v>33</v>
      </c>
      <c r="L164" s="56">
        <v>31</v>
      </c>
      <c r="M164" s="56">
        <v>31</v>
      </c>
      <c r="N164" s="56">
        <v>30</v>
      </c>
      <c r="O164" s="58">
        <v>29</v>
      </c>
      <c r="P164" s="226"/>
      <c r="Q164" s="57">
        <f>O164/$O$196</f>
        <v>2.9896907216494847E-2</v>
      </c>
      <c r="R164" s="57">
        <f>IF(OR(O164=0, N164=0),"-",O164/N164-1)</f>
        <v>-3.3333333333333326E-2</v>
      </c>
      <c r="S164" s="57">
        <f>IF(OR(O164=0, F164=0),"-",O164/F164-1)</f>
        <v>-0.19444444444444442</v>
      </c>
    </row>
    <row r="165" spans="3:19" ht="15" hidden="1" x14ac:dyDescent="0.25">
      <c r="C165" s="242"/>
      <c r="D165" s="243"/>
      <c r="E165" s="55" t="s">
        <v>1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42</v>
      </c>
      <c r="N165" s="58">
        <v>41</v>
      </c>
      <c r="O165" s="58">
        <v>39</v>
      </c>
      <c r="P165" s="226"/>
      <c r="Q165" s="57">
        <f t="shared" ref="Q165:Q197" si="17">O165/$O$196</f>
        <v>4.0206185567010312E-2</v>
      </c>
      <c r="R165" s="57">
        <f t="shared" ref="R165:R196" si="18">IF(OR(O165=0, N165=0),"-",O165/N165-1)</f>
        <v>-4.8780487804878092E-2</v>
      </c>
      <c r="S165" s="57" t="str">
        <f t="shared" ref="S165:S196" si="19">IF(OR(O165=0, F165=0),"-",O165/F165-1)</f>
        <v>-</v>
      </c>
    </row>
    <row r="166" spans="3:19" ht="15" hidden="1" x14ac:dyDescent="0.25">
      <c r="C166" s="242"/>
      <c r="D166" s="243"/>
      <c r="E166" s="55" t="s">
        <v>2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226"/>
      <c r="Q166" s="57">
        <f t="shared" si="17"/>
        <v>0</v>
      </c>
      <c r="R166" s="57" t="str">
        <f t="shared" si="18"/>
        <v>-</v>
      </c>
      <c r="S166" s="57" t="str">
        <f t="shared" si="19"/>
        <v>-</v>
      </c>
    </row>
    <row r="167" spans="3:19" ht="15" hidden="1" x14ac:dyDescent="0.25">
      <c r="C167" s="242"/>
      <c r="D167" s="243"/>
      <c r="E167" s="55" t="s">
        <v>3</v>
      </c>
      <c r="F167" s="58">
        <v>24</v>
      </c>
      <c r="G167" s="58">
        <v>24</v>
      </c>
      <c r="H167" s="58">
        <v>24</v>
      </c>
      <c r="I167" s="58">
        <v>24</v>
      </c>
      <c r="J167" s="58">
        <v>24</v>
      </c>
      <c r="K167" s="58">
        <v>25</v>
      </c>
      <c r="L167" s="58">
        <v>25</v>
      </c>
      <c r="M167" s="58">
        <v>25</v>
      </c>
      <c r="N167" s="58">
        <v>23</v>
      </c>
      <c r="O167" s="58">
        <v>25</v>
      </c>
      <c r="P167" s="226"/>
      <c r="Q167" s="57">
        <f t="shared" si="17"/>
        <v>2.5773195876288658E-2</v>
      </c>
      <c r="R167" s="57">
        <f t="shared" si="18"/>
        <v>8.6956521739130377E-2</v>
      </c>
      <c r="S167" s="57">
        <f t="shared" si="19"/>
        <v>4.1666666666666741E-2</v>
      </c>
    </row>
    <row r="168" spans="3:19" ht="15" hidden="1" x14ac:dyDescent="0.25">
      <c r="C168" s="242"/>
      <c r="D168" s="243"/>
      <c r="E168" s="55" t="s">
        <v>4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>
        <v>0</v>
      </c>
      <c r="O168" s="58">
        <v>0</v>
      </c>
      <c r="P168" s="226"/>
      <c r="Q168" s="57">
        <f t="shared" si="17"/>
        <v>0</v>
      </c>
      <c r="R168" s="57" t="str">
        <f t="shared" si="18"/>
        <v>-</v>
      </c>
      <c r="S168" s="57" t="str">
        <f t="shared" si="19"/>
        <v>-</v>
      </c>
    </row>
    <row r="169" spans="3:19" ht="15" hidden="1" x14ac:dyDescent="0.25">
      <c r="C169" s="242"/>
      <c r="D169" s="243"/>
      <c r="E169" s="55" t="s">
        <v>5</v>
      </c>
      <c r="F169" s="58">
        <v>15</v>
      </c>
      <c r="G169" s="58">
        <v>16</v>
      </c>
      <c r="H169" s="58">
        <v>16</v>
      </c>
      <c r="I169" s="58">
        <v>17</v>
      </c>
      <c r="J169" s="58">
        <v>18</v>
      </c>
      <c r="K169" s="58">
        <v>17</v>
      </c>
      <c r="L169" s="58">
        <v>16</v>
      </c>
      <c r="M169" s="58">
        <v>16</v>
      </c>
      <c r="N169" s="58">
        <v>16</v>
      </c>
      <c r="O169" s="58">
        <v>15</v>
      </c>
      <c r="P169" s="226"/>
      <c r="Q169" s="57">
        <f t="shared" si="17"/>
        <v>1.5463917525773196E-2</v>
      </c>
      <c r="R169" s="57">
        <f t="shared" si="18"/>
        <v>-6.25E-2</v>
      </c>
      <c r="S169" s="57">
        <f t="shared" si="19"/>
        <v>0</v>
      </c>
    </row>
    <row r="170" spans="3:19" ht="15" hidden="1" x14ac:dyDescent="0.25">
      <c r="C170" s="242"/>
      <c r="D170" s="243"/>
      <c r="E170" s="55" t="s">
        <v>6</v>
      </c>
      <c r="F170" s="58">
        <v>105</v>
      </c>
      <c r="G170" s="58">
        <v>104</v>
      </c>
      <c r="H170" s="58">
        <v>100</v>
      </c>
      <c r="I170" s="58">
        <v>100</v>
      </c>
      <c r="J170" s="58">
        <v>99</v>
      </c>
      <c r="K170" s="58">
        <v>96</v>
      </c>
      <c r="L170" s="58">
        <v>95</v>
      </c>
      <c r="M170" s="58">
        <v>94</v>
      </c>
      <c r="N170" s="58">
        <v>94</v>
      </c>
      <c r="O170" s="58">
        <v>90</v>
      </c>
      <c r="P170" s="226"/>
      <c r="Q170" s="57">
        <f t="shared" si="17"/>
        <v>9.2783505154639179E-2</v>
      </c>
      <c r="R170" s="57">
        <f t="shared" si="18"/>
        <v>-4.2553191489361653E-2</v>
      </c>
      <c r="S170" s="57">
        <f t="shared" si="19"/>
        <v>-0.1428571428571429</v>
      </c>
    </row>
    <row r="171" spans="3:19" ht="15" hidden="1" x14ac:dyDescent="0.25">
      <c r="C171" s="242"/>
      <c r="D171" s="243"/>
      <c r="E171" s="55" t="s">
        <v>7</v>
      </c>
      <c r="F171" s="58">
        <v>67</v>
      </c>
      <c r="G171" s="58">
        <v>65</v>
      </c>
      <c r="H171" s="58">
        <v>62</v>
      </c>
      <c r="I171" s="58">
        <v>61</v>
      </c>
      <c r="J171" s="58">
        <v>61</v>
      </c>
      <c r="K171" s="58">
        <v>59</v>
      </c>
      <c r="L171" s="58">
        <v>55</v>
      </c>
      <c r="M171" s="58">
        <v>50</v>
      </c>
      <c r="N171" s="58">
        <v>47</v>
      </c>
      <c r="O171" s="58">
        <v>39</v>
      </c>
      <c r="P171" s="226"/>
      <c r="Q171" s="57">
        <f t="shared" si="17"/>
        <v>4.0206185567010312E-2</v>
      </c>
      <c r="R171" s="57">
        <f t="shared" si="18"/>
        <v>-0.17021276595744683</v>
      </c>
      <c r="S171" s="57">
        <f t="shared" si="19"/>
        <v>-0.41791044776119401</v>
      </c>
    </row>
    <row r="172" spans="3:19" ht="15" hidden="1" x14ac:dyDescent="0.25">
      <c r="C172" s="242"/>
      <c r="D172" s="243"/>
      <c r="E172" s="55" t="s">
        <v>8</v>
      </c>
      <c r="F172" s="58">
        <v>5</v>
      </c>
      <c r="G172" s="58">
        <v>5</v>
      </c>
      <c r="H172" s="58">
        <v>5</v>
      </c>
      <c r="I172" s="58">
        <v>5</v>
      </c>
      <c r="J172" s="58">
        <v>5</v>
      </c>
      <c r="K172" s="58">
        <v>5</v>
      </c>
      <c r="L172" s="58">
        <v>5</v>
      </c>
      <c r="M172" s="58">
        <v>4</v>
      </c>
      <c r="N172" s="58">
        <v>4</v>
      </c>
      <c r="O172" s="58">
        <v>4</v>
      </c>
      <c r="P172" s="226"/>
      <c r="Q172" s="57">
        <f t="shared" si="17"/>
        <v>4.1237113402061857E-3</v>
      </c>
      <c r="R172" s="57">
        <f t="shared" si="18"/>
        <v>0</v>
      </c>
      <c r="S172" s="57">
        <f t="shared" si="19"/>
        <v>-0.19999999999999996</v>
      </c>
    </row>
    <row r="173" spans="3:19" ht="15" hidden="1" x14ac:dyDescent="0.25">
      <c r="C173" s="242"/>
      <c r="D173" s="243"/>
      <c r="E173" s="55" t="s">
        <v>9</v>
      </c>
      <c r="F173" s="58">
        <v>154</v>
      </c>
      <c r="G173" s="58">
        <v>144</v>
      </c>
      <c r="H173" s="58">
        <v>138</v>
      </c>
      <c r="I173" s="58">
        <v>134</v>
      </c>
      <c r="J173" s="58">
        <v>140</v>
      </c>
      <c r="K173" s="58">
        <v>140</v>
      </c>
      <c r="L173" s="58">
        <v>143</v>
      </c>
      <c r="M173" s="58">
        <v>136</v>
      </c>
      <c r="N173" s="58">
        <v>131</v>
      </c>
      <c r="O173" s="58">
        <v>129</v>
      </c>
      <c r="P173" s="226"/>
      <c r="Q173" s="57">
        <f t="shared" si="17"/>
        <v>0.13298969072164948</v>
      </c>
      <c r="R173" s="57">
        <f t="shared" si="18"/>
        <v>-1.5267175572519109E-2</v>
      </c>
      <c r="S173" s="57">
        <f t="shared" si="19"/>
        <v>-0.16233766233766234</v>
      </c>
    </row>
    <row r="174" spans="3:19" ht="15" hidden="1" x14ac:dyDescent="0.25">
      <c r="C174" s="242"/>
      <c r="D174" s="243"/>
      <c r="E174" s="55" t="s">
        <v>10</v>
      </c>
      <c r="F174" s="58">
        <v>21</v>
      </c>
      <c r="G174" s="58">
        <v>20</v>
      </c>
      <c r="H174" s="58">
        <v>21</v>
      </c>
      <c r="I174" s="58">
        <v>19</v>
      </c>
      <c r="J174" s="58">
        <v>19</v>
      </c>
      <c r="K174" s="58">
        <v>18</v>
      </c>
      <c r="L174" s="58">
        <v>18</v>
      </c>
      <c r="M174" s="58">
        <v>18</v>
      </c>
      <c r="N174" s="58">
        <v>20</v>
      </c>
      <c r="O174" s="58">
        <v>20</v>
      </c>
      <c r="P174" s="226"/>
      <c r="Q174" s="57">
        <f t="shared" si="17"/>
        <v>2.0618556701030927E-2</v>
      </c>
      <c r="R174" s="57">
        <f t="shared" si="18"/>
        <v>0</v>
      </c>
      <c r="S174" s="57">
        <f t="shared" si="19"/>
        <v>-4.7619047619047672E-2</v>
      </c>
    </row>
    <row r="175" spans="3:19" ht="15" hidden="1" x14ac:dyDescent="0.25">
      <c r="C175" s="242"/>
      <c r="D175" s="243"/>
      <c r="E175" s="55" t="s">
        <v>11</v>
      </c>
      <c r="F175" s="58">
        <v>116</v>
      </c>
      <c r="G175" s="58">
        <v>119</v>
      </c>
      <c r="H175" s="58">
        <v>116</v>
      </c>
      <c r="I175" s="58">
        <v>109</v>
      </c>
      <c r="J175" s="58">
        <v>111</v>
      </c>
      <c r="K175" s="58">
        <v>104</v>
      </c>
      <c r="L175" s="58">
        <v>102</v>
      </c>
      <c r="M175" s="58">
        <v>103</v>
      </c>
      <c r="N175" s="58">
        <v>102</v>
      </c>
      <c r="O175" s="58">
        <v>97</v>
      </c>
      <c r="P175" s="226"/>
      <c r="Q175" s="57">
        <f t="shared" si="17"/>
        <v>0.1</v>
      </c>
      <c r="R175" s="57">
        <f t="shared" si="18"/>
        <v>-4.9019607843137303E-2</v>
      </c>
      <c r="S175" s="57">
        <f t="shared" si="19"/>
        <v>-0.16379310344827591</v>
      </c>
    </row>
    <row r="176" spans="3:19" ht="15" hidden="1" x14ac:dyDescent="0.25">
      <c r="C176" s="242"/>
      <c r="D176" s="243"/>
      <c r="E176" s="55" t="s">
        <v>12</v>
      </c>
      <c r="F176" s="58">
        <v>29</v>
      </c>
      <c r="G176" s="58">
        <v>29</v>
      </c>
      <c r="H176" s="58">
        <v>27</v>
      </c>
      <c r="I176" s="58">
        <v>27</v>
      </c>
      <c r="J176" s="58">
        <v>26</v>
      </c>
      <c r="K176" s="58">
        <v>26</v>
      </c>
      <c r="L176" s="58">
        <v>23</v>
      </c>
      <c r="M176" s="58">
        <v>22</v>
      </c>
      <c r="N176" s="58">
        <v>22</v>
      </c>
      <c r="O176" s="58">
        <v>22</v>
      </c>
      <c r="P176" s="226"/>
      <c r="Q176" s="57">
        <f t="shared" si="17"/>
        <v>2.268041237113402E-2</v>
      </c>
      <c r="R176" s="57">
        <f t="shared" si="18"/>
        <v>0</v>
      </c>
      <c r="S176" s="57">
        <f t="shared" si="19"/>
        <v>-0.24137931034482762</v>
      </c>
    </row>
    <row r="177" spans="3:19" ht="15" hidden="1" x14ac:dyDescent="0.25">
      <c r="C177" s="242"/>
      <c r="D177" s="243"/>
      <c r="E177" s="55" t="s">
        <v>13</v>
      </c>
      <c r="F177" s="58">
        <v>16</v>
      </c>
      <c r="G177" s="58">
        <v>17</v>
      </c>
      <c r="H177" s="58">
        <v>15</v>
      </c>
      <c r="I177" s="58">
        <v>15</v>
      </c>
      <c r="J177" s="58">
        <v>17</v>
      </c>
      <c r="K177" s="58">
        <v>18</v>
      </c>
      <c r="L177" s="58">
        <v>16</v>
      </c>
      <c r="M177" s="58">
        <v>16</v>
      </c>
      <c r="N177" s="58">
        <v>17</v>
      </c>
      <c r="O177" s="58">
        <v>16</v>
      </c>
      <c r="P177" s="226"/>
      <c r="Q177" s="57">
        <f t="shared" si="17"/>
        <v>1.6494845360824743E-2</v>
      </c>
      <c r="R177" s="57">
        <f t="shared" si="18"/>
        <v>-5.8823529411764719E-2</v>
      </c>
      <c r="S177" s="57">
        <f t="shared" si="19"/>
        <v>0</v>
      </c>
    </row>
    <row r="178" spans="3:19" ht="15" hidden="1" x14ac:dyDescent="0.25">
      <c r="C178" s="242"/>
      <c r="D178" s="243"/>
      <c r="E178" s="55" t="s">
        <v>14</v>
      </c>
      <c r="F178" s="58">
        <v>19</v>
      </c>
      <c r="G178" s="58">
        <v>19</v>
      </c>
      <c r="H178" s="58">
        <v>19</v>
      </c>
      <c r="I178" s="58">
        <v>18</v>
      </c>
      <c r="J178" s="58">
        <v>19</v>
      </c>
      <c r="K178" s="58">
        <v>18</v>
      </c>
      <c r="L178" s="58">
        <v>18</v>
      </c>
      <c r="M178" s="58">
        <v>17</v>
      </c>
      <c r="N178" s="58">
        <v>17</v>
      </c>
      <c r="O178" s="58">
        <v>17</v>
      </c>
      <c r="P178" s="226"/>
      <c r="Q178" s="57">
        <f t="shared" si="17"/>
        <v>1.7525773195876289E-2</v>
      </c>
      <c r="R178" s="57">
        <f t="shared" si="18"/>
        <v>0</v>
      </c>
      <c r="S178" s="57">
        <f t="shared" si="19"/>
        <v>-0.10526315789473684</v>
      </c>
    </row>
    <row r="179" spans="3:19" ht="15" hidden="1" x14ac:dyDescent="0.25">
      <c r="C179" s="242"/>
      <c r="D179" s="243"/>
      <c r="E179" s="55" t="s">
        <v>15</v>
      </c>
      <c r="F179" s="58">
        <v>0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>
        <v>0</v>
      </c>
      <c r="O179" s="58">
        <v>0</v>
      </c>
      <c r="P179" s="226"/>
      <c r="Q179" s="57">
        <f t="shared" si="17"/>
        <v>0</v>
      </c>
      <c r="R179" s="57" t="str">
        <f t="shared" si="18"/>
        <v>-</v>
      </c>
      <c r="S179" s="57" t="str">
        <f t="shared" si="19"/>
        <v>-</v>
      </c>
    </row>
    <row r="180" spans="3:19" ht="15" hidden="1" x14ac:dyDescent="0.25">
      <c r="C180" s="242"/>
      <c r="D180" s="243"/>
      <c r="E180" s="55" t="s">
        <v>16</v>
      </c>
      <c r="F180" s="58">
        <v>0</v>
      </c>
      <c r="G180" s="58">
        <v>0</v>
      </c>
      <c r="H180" s="58">
        <v>0</v>
      </c>
      <c r="I180" s="58">
        <v>4</v>
      </c>
      <c r="J180" s="58">
        <v>4</v>
      </c>
      <c r="K180" s="58">
        <v>4</v>
      </c>
      <c r="L180" s="58">
        <v>5</v>
      </c>
      <c r="M180" s="58">
        <v>5</v>
      </c>
      <c r="N180" s="58">
        <v>5</v>
      </c>
      <c r="O180" s="58">
        <v>5</v>
      </c>
      <c r="P180" s="226"/>
      <c r="Q180" s="57">
        <f t="shared" si="17"/>
        <v>5.1546391752577319E-3</v>
      </c>
      <c r="R180" s="57">
        <f t="shared" si="18"/>
        <v>0</v>
      </c>
      <c r="S180" s="57" t="str">
        <f t="shared" si="19"/>
        <v>-</v>
      </c>
    </row>
    <row r="181" spans="3:19" ht="15" hidden="1" x14ac:dyDescent="0.25">
      <c r="C181" s="242"/>
      <c r="D181" s="243"/>
      <c r="E181" s="55" t="s">
        <v>17</v>
      </c>
      <c r="F181" s="58">
        <v>92</v>
      </c>
      <c r="G181" s="58">
        <v>90</v>
      </c>
      <c r="H181" s="58">
        <v>88</v>
      </c>
      <c r="I181" s="58">
        <v>85</v>
      </c>
      <c r="J181" s="58">
        <v>82</v>
      </c>
      <c r="K181" s="58">
        <v>78</v>
      </c>
      <c r="L181" s="58">
        <v>75</v>
      </c>
      <c r="M181" s="58">
        <v>71</v>
      </c>
      <c r="N181" s="58">
        <v>66</v>
      </c>
      <c r="O181" s="58">
        <v>64</v>
      </c>
      <c r="P181" s="226"/>
      <c r="Q181" s="57">
        <f t="shared" si="17"/>
        <v>6.5979381443298971E-2</v>
      </c>
      <c r="R181" s="57">
        <f t="shared" si="18"/>
        <v>-3.0303030303030276E-2</v>
      </c>
      <c r="S181" s="57">
        <f t="shared" si="19"/>
        <v>-0.30434782608695654</v>
      </c>
    </row>
    <row r="182" spans="3:19" ht="15" hidden="1" x14ac:dyDescent="0.25">
      <c r="C182" s="242"/>
      <c r="D182" s="243"/>
      <c r="E182" s="55" t="s">
        <v>18</v>
      </c>
      <c r="F182" s="58">
        <v>15</v>
      </c>
      <c r="G182" s="58">
        <v>17</v>
      </c>
      <c r="H182" s="58">
        <v>17</v>
      </c>
      <c r="I182" s="58">
        <v>19</v>
      </c>
      <c r="J182" s="58">
        <v>23</v>
      </c>
      <c r="K182" s="58">
        <v>22</v>
      </c>
      <c r="L182" s="58">
        <v>21</v>
      </c>
      <c r="M182" s="58">
        <v>21</v>
      </c>
      <c r="N182" s="58">
        <v>22</v>
      </c>
      <c r="O182" s="58">
        <v>22</v>
      </c>
      <c r="P182" s="226"/>
      <c r="Q182" s="57">
        <f t="shared" si="17"/>
        <v>2.268041237113402E-2</v>
      </c>
      <c r="R182" s="57">
        <f t="shared" si="18"/>
        <v>0</v>
      </c>
      <c r="S182" s="57">
        <f t="shared" si="19"/>
        <v>0.46666666666666656</v>
      </c>
    </row>
    <row r="183" spans="3:19" ht="15" hidden="1" x14ac:dyDescent="0.25">
      <c r="C183" s="242"/>
      <c r="D183" s="243"/>
      <c r="E183" s="55" t="s">
        <v>19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226"/>
      <c r="Q183" s="57">
        <f t="shared" si="17"/>
        <v>0</v>
      </c>
      <c r="R183" s="57" t="str">
        <f t="shared" si="18"/>
        <v>-</v>
      </c>
      <c r="S183" s="57" t="str">
        <f t="shared" si="19"/>
        <v>-</v>
      </c>
    </row>
    <row r="184" spans="3:19" ht="15" hidden="1" x14ac:dyDescent="0.25">
      <c r="C184" s="242"/>
      <c r="D184" s="243"/>
      <c r="E184" s="55" t="s">
        <v>20</v>
      </c>
      <c r="F184" s="58">
        <v>5</v>
      </c>
      <c r="G184" s="58">
        <v>5</v>
      </c>
      <c r="H184" s="58">
        <v>5</v>
      </c>
      <c r="I184" s="58">
        <v>4</v>
      </c>
      <c r="J184" s="58">
        <v>4</v>
      </c>
      <c r="K184" s="58">
        <v>4</v>
      </c>
      <c r="L184" s="58">
        <v>4</v>
      </c>
      <c r="M184" s="58">
        <v>3</v>
      </c>
      <c r="N184" s="58">
        <v>2</v>
      </c>
      <c r="O184" s="58">
        <v>2</v>
      </c>
      <c r="P184" s="226"/>
      <c r="Q184" s="57">
        <f t="shared" si="17"/>
        <v>2.0618556701030928E-3</v>
      </c>
      <c r="R184" s="57">
        <f t="shared" si="18"/>
        <v>0</v>
      </c>
      <c r="S184" s="57">
        <f t="shared" si="19"/>
        <v>-0.6</v>
      </c>
    </row>
    <row r="185" spans="3:19" ht="15" hidden="1" x14ac:dyDescent="0.25">
      <c r="C185" s="242"/>
      <c r="D185" s="243"/>
      <c r="E185" s="55" t="s">
        <v>21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58">
        <v>0</v>
      </c>
      <c r="M185" s="58">
        <v>0</v>
      </c>
      <c r="N185" s="58">
        <v>0</v>
      </c>
      <c r="O185" s="58">
        <v>5</v>
      </c>
      <c r="P185" s="226"/>
      <c r="Q185" s="57">
        <f t="shared" si="17"/>
        <v>5.1546391752577319E-3</v>
      </c>
      <c r="R185" s="57" t="str">
        <f t="shared" si="18"/>
        <v>-</v>
      </c>
      <c r="S185" s="57" t="str">
        <f t="shared" si="19"/>
        <v>-</v>
      </c>
    </row>
    <row r="186" spans="3:19" ht="15" hidden="1" x14ac:dyDescent="0.25">
      <c r="C186" s="242"/>
      <c r="D186" s="243"/>
      <c r="E186" s="55" t="s">
        <v>22</v>
      </c>
      <c r="F186" s="58">
        <v>0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>
        <v>0</v>
      </c>
      <c r="O186" s="58">
        <v>40</v>
      </c>
      <c r="P186" s="226"/>
      <c r="Q186" s="57">
        <f t="shared" si="17"/>
        <v>4.1237113402061855E-2</v>
      </c>
      <c r="R186" s="57" t="str">
        <f t="shared" si="18"/>
        <v>-</v>
      </c>
      <c r="S186" s="57" t="str">
        <f t="shared" si="19"/>
        <v>-</v>
      </c>
    </row>
    <row r="187" spans="3:19" ht="15" hidden="1" x14ac:dyDescent="0.25">
      <c r="C187" s="242"/>
      <c r="D187" s="243"/>
      <c r="E187" s="55" t="s">
        <v>23</v>
      </c>
      <c r="F187" s="58">
        <v>0</v>
      </c>
      <c r="G187" s="58">
        <v>0</v>
      </c>
      <c r="H187" s="58">
        <v>0</v>
      </c>
      <c r="I187" s="58">
        <v>0</v>
      </c>
      <c r="J187" s="58">
        <v>0</v>
      </c>
      <c r="K187" s="58">
        <v>0</v>
      </c>
      <c r="L187" s="58">
        <v>0</v>
      </c>
      <c r="M187" s="58">
        <v>0</v>
      </c>
      <c r="N187" s="58">
        <v>0</v>
      </c>
      <c r="O187" s="58">
        <v>0</v>
      </c>
      <c r="P187" s="226"/>
      <c r="Q187" s="57">
        <f t="shared" si="17"/>
        <v>0</v>
      </c>
      <c r="R187" s="57" t="str">
        <f t="shared" si="18"/>
        <v>-</v>
      </c>
      <c r="S187" s="57" t="str">
        <f t="shared" si="19"/>
        <v>-</v>
      </c>
    </row>
    <row r="188" spans="3:19" ht="15" hidden="1" x14ac:dyDescent="0.25">
      <c r="C188" s="242"/>
      <c r="D188" s="243"/>
      <c r="E188" s="55" t="s">
        <v>24</v>
      </c>
      <c r="F188" s="58">
        <v>0</v>
      </c>
      <c r="G188" s="58">
        <v>0</v>
      </c>
      <c r="H188" s="58">
        <v>0</v>
      </c>
      <c r="I188" s="58">
        <v>0</v>
      </c>
      <c r="J188" s="58">
        <v>0</v>
      </c>
      <c r="K188" s="58">
        <v>0</v>
      </c>
      <c r="L188" s="58">
        <v>0</v>
      </c>
      <c r="M188" s="58">
        <v>0</v>
      </c>
      <c r="N188" s="58">
        <v>0</v>
      </c>
      <c r="O188" s="58">
        <v>0</v>
      </c>
      <c r="P188" s="226"/>
      <c r="Q188" s="57">
        <f t="shared" si="17"/>
        <v>0</v>
      </c>
      <c r="R188" s="57" t="str">
        <f t="shared" si="18"/>
        <v>-</v>
      </c>
      <c r="S188" s="57" t="str">
        <f t="shared" si="19"/>
        <v>-</v>
      </c>
    </row>
    <row r="189" spans="3:19" ht="15" hidden="1" x14ac:dyDescent="0.25">
      <c r="C189" s="242"/>
      <c r="D189" s="243"/>
      <c r="E189" s="55" t="s">
        <v>25</v>
      </c>
      <c r="F189" s="58">
        <v>0</v>
      </c>
      <c r="G189" s="58">
        <v>20</v>
      </c>
      <c r="H189" s="58">
        <v>21</v>
      </c>
      <c r="I189" s="58">
        <v>22</v>
      </c>
      <c r="J189" s="58">
        <v>22</v>
      </c>
      <c r="K189" s="58">
        <v>23</v>
      </c>
      <c r="L189" s="58">
        <v>23</v>
      </c>
      <c r="M189" s="58">
        <v>22</v>
      </c>
      <c r="N189" s="58">
        <v>21</v>
      </c>
      <c r="O189" s="58">
        <v>20</v>
      </c>
      <c r="P189" s="226"/>
      <c r="Q189" s="57">
        <f t="shared" si="17"/>
        <v>2.0618556701030927E-2</v>
      </c>
      <c r="R189" s="57">
        <f t="shared" si="18"/>
        <v>-4.7619047619047672E-2</v>
      </c>
      <c r="S189" s="57" t="str">
        <f t="shared" si="19"/>
        <v>-</v>
      </c>
    </row>
    <row r="190" spans="3:19" ht="15" hidden="1" x14ac:dyDescent="0.25">
      <c r="C190" s="242"/>
      <c r="D190" s="243"/>
      <c r="E190" s="55" t="s">
        <v>26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226"/>
      <c r="Q190" s="57">
        <f t="shared" si="17"/>
        <v>0</v>
      </c>
      <c r="R190" s="57" t="str">
        <f t="shared" si="18"/>
        <v>-</v>
      </c>
      <c r="S190" s="57" t="str">
        <f t="shared" si="19"/>
        <v>-</v>
      </c>
    </row>
    <row r="191" spans="3:19" ht="15" hidden="1" x14ac:dyDescent="0.25">
      <c r="C191" s="242"/>
      <c r="D191" s="243"/>
      <c r="E191" s="55" t="s">
        <v>27</v>
      </c>
      <c r="F191" s="58">
        <v>44</v>
      </c>
      <c r="G191" s="58">
        <v>46</v>
      </c>
      <c r="H191" s="58">
        <v>45</v>
      </c>
      <c r="I191" s="58">
        <v>46</v>
      </c>
      <c r="J191" s="58">
        <v>44</v>
      </c>
      <c r="K191" s="58">
        <v>45</v>
      </c>
      <c r="L191" s="58">
        <v>44</v>
      </c>
      <c r="M191" s="58">
        <v>42</v>
      </c>
      <c r="N191" s="58">
        <v>42</v>
      </c>
      <c r="O191" s="58">
        <v>41</v>
      </c>
      <c r="P191" s="226"/>
      <c r="Q191" s="57">
        <f t="shared" si="17"/>
        <v>4.2268041237113405E-2</v>
      </c>
      <c r="R191" s="57">
        <f t="shared" si="18"/>
        <v>-2.3809523809523836E-2</v>
      </c>
      <c r="S191" s="57">
        <f t="shared" si="19"/>
        <v>-6.8181818181818232E-2</v>
      </c>
    </row>
    <row r="192" spans="3:19" ht="15" hidden="1" x14ac:dyDescent="0.25">
      <c r="C192" s="242"/>
      <c r="D192" s="243"/>
      <c r="E192" s="55" t="s">
        <v>28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11</v>
      </c>
      <c r="P192" s="226"/>
      <c r="Q192" s="57">
        <f t="shared" si="17"/>
        <v>1.134020618556701E-2</v>
      </c>
      <c r="R192" s="57" t="str">
        <f t="shared" si="18"/>
        <v>-</v>
      </c>
      <c r="S192" s="57" t="str">
        <f t="shared" si="19"/>
        <v>-</v>
      </c>
    </row>
    <row r="193" spans="3:20" ht="15" hidden="1" x14ac:dyDescent="0.25">
      <c r="C193" s="242"/>
      <c r="D193" s="243"/>
      <c r="E193" s="55" t="s">
        <v>29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226"/>
      <c r="Q193" s="57">
        <f t="shared" si="17"/>
        <v>0</v>
      </c>
      <c r="R193" s="57" t="str">
        <f t="shared" si="18"/>
        <v>-</v>
      </c>
      <c r="S193" s="57" t="str">
        <f t="shared" si="19"/>
        <v>-</v>
      </c>
    </row>
    <row r="194" spans="3:20" ht="15" hidden="1" x14ac:dyDescent="0.25">
      <c r="C194" s="242"/>
      <c r="D194" s="243"/>
      <c r="E194" s="55" t="s">
        <v>30</v>
      </c>
      <c r="F194" s="58">
        <v>25</v>
      </c>
      <c r="G194" s="58">
        <v>25</v>
      </c>
      <c r="H194" s="58">
        <v>24</v>
      </c>
      <c r="I194" s="58">
        <v>25</v>
      </c>
      <c r="J194" s="58">
        <v>27</v>
      </c>
      <c r="K194" s="58">
        <v>26</v>
      </c>
      <c r="L194" s="58">
        <v>26</v>
      </c>
      <c r="M194" s="58">
        <v>25</v>
      </c>
      <c r="N194" s="58">
        <v>26</v>
      </c>
      <c r="O194" s="58">
        <v>28</v>
      </c>
      <c r="P194" s="226"/>
      <c r="Q194" s="57">
        <f t="shared" si="17"/>
        <v>2.88659793814433E-2</v>
      </c>
      <c r="R194" s="57">
        <f t="shared" si="18"/>
        <v>7.6923076923076872E-2</v>
      </c>
      <c r="S194" s="57">
        <f t="shared" si="19"/>
        <v>0.12000000000000011</v>
      </c>
    </row>
    <row r="195" spans="3:20" ht="15" hidden="1" x14ac:dyDescent="0.25">
      <c r="C195" s="242"/>
      <c r="D195" s="243"/>
      <c r="E195" s="59" t="s">
        <v>180</v>
      </c>
      <c r="F195" s="58">
        <v>0</v>
      </c>
      <c r="G195" s="58">
        <v>0</v>
      </c>
      <c r="H195" s="58">
        <v>0</v>
      </c>
      <c r="I195" s="58">
        <v>0</v>
      </c>
      <c r="J195" s="58">
        <v>0</v>
      </c>
      <c r="K195" s="58">
        <v>0</v>
      </c>
      <c r="L195" s="58">
        <v>0</v>
      </c>
      <c r="M195" s="58">
        <v>0</v>
      </c>
      <c r="N195" s="58">
        <v>0</v>
      </c>
      <c r="O195" s="58">
        <v>190</v>
      </c>
      <c r="P195" s="226"/>
      <c r="Q195" s="57">
        <f t="shared" si="17"/>
        <v>0.19587628865979381</v>
      </c>
      <c r="R195" s="57" t="str">
        <f t="shared" si="18"/>
        <v>-</v>
      </c>
      <c r="S195" s="57" t="str">
        <f t="shared" si="19"/>
        <v>-</v>
      </c>
    </row>
    <row r="196" spans="3:20" ht="15.75" hidden="1" thickBot="1" x14ac:dyDescent="0.3">
      <c r="C196" s="246"/>
      <c r="D196" s="247"/>
      <c r="E196" s="60" t="s">
        <v>221</v>
      </c>
      <c r="F196" s="61">
        <f t="shared" ref="F196:O196" si="20">SUM(F164:F195)</f>
        <v>788</v>
      </c>
      <c r="G196" s="61">
        <f t="shared" si="20"/>
        <v>801</v>
      </c>
      <c r="H196" s="61">
        <f t="shared" si="20"/>
        <v>778</v>
      </c>
      <c r="I196" s="61">
        <f t="shared" si="20"/>
        <v>767</v>
      </c>
      <c r="J196" s="61">
        <f t="shared" si="20"/>
        <v>778</v>
      </c>
      <c r="K196" s="61">
        <f t="shared" si="20"/>
        <v>761</v>
      </c>
      <c r="L196" s="61">
        <f t="shared" si="20"/>
        <v>745</v>
      </c>
      <c r="M196" s="61">
        <f t="shared" si="20"/>
        <v>763</v>
      </c>
      <c r="N196" s="61">
        <f t="shared" si="20"/>
        <v>748</v>
      </c>
      <c r="O196" s="61">
        <f t="shared" si="20"/>
        <v>970</v>
      </c>
      <c r="P196" s="108"/>
      <c r="Q196" s="57">
        <f t="shared" si="17"/>
        <v>1</v>
      </c>
      <c r="R196" s="57">
        <f t="shared" si="18"/>
        <v>0.29679144385026746</v>
      </c>
      <c r="S196" s="57">
        <f t="shared" si="19"/>
        <v>0.23096446700507611</v>
      </c>
    </row>
    <row r="197" spans="3:20" ht="16.5" hidden="1" thickTop="1" thickBot="1" x14ac:dyDescent="0.3">
      <c r="C197" s="248"/>
      <c r="D197" s="249"/>
      <c r="E197" s="62" t="s">
        <v>222</v>
      </c>
      <c r="F197" s="61">
        <v>670</v>
      </c>
      <c r="G197" s="61">
        <v>663</v>
      </c>
      <c r="H197" s="61">
        <v>643</v>
      </c>
      <c r="I197" s="61">
        <v>628</v>
      </c>
      <c r="J197" s="61">
        <v>635</v>
      </c>
      <c r="K197" s="61">
        <v>620</v>
      </c>
      <c r="L197" s="61">
        <v>610</v>
      </c>
      <c r="M197" s="61">
        <v>592</v>
      </c>
      <c r="N197" s="61">
        <v>582</v>
      </c>
      <c r="O197" s="61">
        <v>570</v>
      </c>
      <c r="P197" s="108"/>
      <c r="Q197" s="57">
        <f t="shared" si="17"/>
        <v>0.58762886597938147</v>
      </c>
      <c r="R197" s="57">
        <f>IF(OR(O197=0, N197=0),"-",O197/N197-1)</f>
        <v>-2.0618556701030966E-2</v>
      </c>
      <c r="S197" s="57">
        <f>IF(OR(O197=0, F197=0),"-",O197/F197-1)</f>
        <v>-0.14925373134328357</v>
      </c>
    </row>
    <row r="198" spans="3:20" ht="15" hidden="1" x14ac:dyDescent="0.25">
      <c r="E198" s="63" t="s">
        <v>223</v>
      </c>
      <c r="F198" s="64" t="e">
        <f>F197/#REF!-1</f>
        <v>#REF!</v>
      </c>
      <c r="G198" s="64">
        <f t="shared" ref="G198:O198" si="21">G197/F197-1</f>
        <v>-1.0447761194029903E-2</v>
      </c>
      <c r="H198" s="64">
        <f t="shared" si="21"/>
        <v>-3.0165912518853699E-2</v>
      </c>
      <c r="I198" s="64">
        <f t="shared" si="21"/>
        <v>-2.3328149300155476E-2</v>
      </c>
      <c r="J198" s="64">
        <f t="shared" si="21"/>
        <v>1.1146496815286566E-2</v>
      </c>
      <c r="K198" s="64">
        <f t="shared" si="21"/>
        <v>-2.3622047244094446E-2</v>
      </c>
      <c r="L198" s="64">
        <f t="shared" si="21"/>
        <v>-1.6129032258064502E-2</v>
      </c>
      <c r="M198" s="64">
        <f t="shared" si="21"/>
        <v>-2.9508196721311442E-2</v>
      </c>
      <c r="N198" s="64">
        <f t="shared" si="21"/>
        <v>-1.6891891891891886E-2</v>
      </c>
      <c r="O198" s="64">
        <f t="shared" si="21"/>
        <v>-2.0618556701030966E-2</v>
      </c>
      <c r="P198" s="64"/>
      <c r="Q198" s="65"/>
      <c r="R198" s="66"/>
      <c r="S198" s="67"/>
    </row>
    <row r="199" spans="3:20" ht="18.75" x14ac:dyDescent="0.25">
      <c r="C199" s="237" t="s">
        <v>345</v>
      </c>
      <c r="D199" s="238"/>
      <c r="E199" s="234" t="s">
        <v>232</v>
      </c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6"/>
      <c r="R199" s="49"/>
      <c r="S199" s="49"/>
      <c r="T199" s="17"/>
    </row>
    <row r="200" spans="3:20" ht="15" x14ac:dyDescent="0.15">
      <c r="C200" s="244" t="s">
        <v>230</v>
      </c>
      <c r="D200" s="245"/>
      <c r="E200" s="50">
        <v>3</v>
      </c>
      <c r="F200" s="51">
        <v>2004</v>
      </c>
      <c r="G200" s="51">
        <f t="shared" ref="G200:P200" si="22">F200+1</f>
        <v>2005</v>
      </c>
      <c r="H200" s="51">
        <f t="shared" si="22"/>
        <v>2006</v>
      </c>
      <c r="I200" s="51">
        <f t="shared" si="22"/>
        <v>2007</v>
      </c>
      <c r="J200" s="51">
        <f t="shared" si="22"/>
        <v>2008</v>
      </c>
      <c r="K200" s="51">
        <f t="shared" si="22"/>
        <v>2009</v>
      </c>
      <c r="L200" s="51">
        <f t="shared" si="22"/>
        <v>2010</v>
      </c>
      <c r="M200" s="51">
        <f t="shared" si="22"/>
        <v>2011</v>
      </c>
      <c r="N200" s="51">
        <f t="shared" si="22"/>
        <v>2012</v>
      </c>
      <c r="O200" s="51">
        <f t="shared" si="22"/>
        <v>2013</v>
      </c>
      <c r="P200" s="51">
        <f t="shared" si="22"/>
        <v>2014</v>
      </c>
      <c r="Q200" s="52" t="s">
        <v>224</v>
      </c>
      <c r="R200" s="53" t="s">
        <v>225</v>
      </c>
      <c r="S200" s="54" t="s">
        <v>281</v>
      </c>
    </row>
    <row r="201" spans="3:20" ht="15" x14ac:dyDescent="0.25">
      <c r="C201" s="242"/>
      <c r="D201" s="243"/>
      <c r="E201" s="55" t="s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6">
        <v>0</v>
      </c>
      <c r="M201" s="56">
        <v>0</v>
      </c>
      <c r="N201" s="56">
        <v>0</v>
      </c>
      <c r="O201" s="58">
        <v>0</v>
      </c>
      <c r="P201" s="209">
        <v>0</v>
      </c>
      <c r="Q201" s="77">
        <f>O201/$O$233</f>
        <v>0</v>
      </c>
      <c r="R201" s="57" t="str">
        <f>IF(OR(O201=0, N201=0), "-", O201/N201-1)</f>
        <v>-</v>
      </c>
      <c r="S201" s="57" t="str">
        <f>IF(OR(O201=0,F201=0),"-",O201/F201-1)</f>
        <v>-</v>
      </c>
    </row>
    <row r="202" spans="3:20" ht="15" x14ac:dyDescent="0.25">
      <c r="C202" s="242"/>
      <c r="D202" s="243"/>
      <c r="E202" s="55" t="s">
        <v>1</v>
      </c>
      <c r="F202" s="58">
        <v>0</v>
      </c>
      <c r="G202" s="58">
        <v>0</v>
      </c>
      <c r="H202" s="58">
        <v>0</v>
      </c>
      <c r="I202" s="58">
        <v>0</v>
      </c>
      <c r="J202" s="58">
        <v>0</v>
      </c>
      <c r="K202" s="58">
        <v>0</v>
      </c>
      <c r="L202" s="58">
        <v>0</v>
      </c>
      <c r="M202" s="58">
        <v>5</v>
      </c>
      <c r="N202" s="58">
        <v>5</v>
      </c>
      <c r="O202" s="58">
        <v>6</v>
      </c>
      <c r="P202" s="210">
        <v>7</v>
      </c>
      <c r="Q202" s="77">
        <f t="shared" ref="Q202:Q234" si="23">O202/$O$233</f>
        <v>6.0606060606060608E-2</v>
      </c>
      <c r="R202" s="57">
        <f>IF(OR(O202=0, N202=0), "-", O202/N202-1)</f>
        <v>0.19999999999999996</v>
      </c>
      <c r="S202" s="57" t="str">
        <f t="shared" ref="S202:S232" si="24">IF(OR(O202=0,F202=0),"-",O202/F202-1)</f>
        <v>-</v>
      </c>
    </row>
    <row r="203" spans="3:20" ht="15" x14ac:dyDescent="0.25">
      <c r="C203" s="242"/>
      <c r="D203" s="243"/>
      <c r="E203" s="55" t="s">
        <v>2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210">
        <v>0</v>
      </c>
      <c r="Q203" s="77">
        <f t="shared" si="23"/>
        <v>0</v>
      </c>
      <c r="R203" s="57" t="str">
        <f t="shared" ref="R203:R232" si="25">IF(OR(O203=0, N203=0), "-", O203/N203-1)</f>
        <v>-</v>
      </c>
      <c r="S203" s="57" t="str">
        <f t="shared" si="24"/>
        <v>-</v>
      </c>
    </row>
    <row r="204" spans="3:20" ht="15" x14ac:dyDescent="0.25">
      <c r="C204" s="242"/>
      <c r="D204" s="243"/>
      <c r="E204" s="55" t="s">
        <v>3</v>
      </c>
      <c r="F204" s="58">
        <v>0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>
        <v>0</v>
      </c>
      <c r="O204" s="58">
        <v>0</v>
      </c>
      <c r="P204" s="210">
        <v>0</v>
      </c>
      <c r="Q204" s="77">
        <f t="shared" si="23"/>
        <v>0</v>
      </c>
      <c r="R204" s="57" t="str">
        <f t="shared" si="25"/>
        <v>-</v>
      </c>
      <c r="S204" s="57" t="str">
        <f t="shared" si="24"/>
        <v>-</v>
      </c>
    </row>
    <row r="205" spans="3:20" ht="15" x14ac:dyDescent="0.25">
      <c r="C205" s="242"/>
      <c r="D205" s="243"/>
      <c r="E205" s="55" t="s">
        <v>4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58">
        <v>0</v>
      </c>
      <c r="M205" s="58">
        <v>0</v>
      </c>
      <c r="N205" s="58">
        <v>0</v>
      </c>
      <c r="O205" s="58">
        <v>0</v>
      </c>
      <c r="P205" s="210">
        <v>0</v>
      </c>
      <c r="Q205" s="77">
        <f t="shared" si="23"/>
        <v>0</v>
      </c>
      <c r="R205" s="57" t="str">
        <f t="shared" si="25"/>
        <v>-</v>
      </c>
      <c r="S205" s="57" t="str">
        <f t="shared" si="24"/>
        <v>-</v>
      </c>
    </row>
    <row r="206" spans="3:20" ht="15" x14ac:dyDescent="0.25">
      <c r="C206" s="242"/>
      <c r="D206" s="243"/>
      <c r="E206" s="55" t="s">
        <v>5</v>
      </c>
      <c r="F206" s="58">
        <v>1</v>
      </c>
      <c r="G206" s="58">
        <v>1</v>
      </c>
      <c r="H206" s="58">
        <v>1</v>
      </c>
      <c r="I206" s="58">
        <v>1</v>
      </c>
      <c r="J206" s="58">
        <v>1</v>
      </c>
      <c r="K206" s="58">
        <v>1</v>
      </c>
      <c r="L206" s="58">
        <v>2</v>
      </c>
      <c r="M206" s="58">
        <v>2</v>
      </c>
      <c r="N206" s="58">
        <v>2</v>
      </c>
      <c r="O206" s="58">
        <v>2</v>
      </c>
      <c r="P206" s="210">
        <v>2</v>
      </c>
      <c r="Q206" s="77">
        <f t="shared" si="23"/>
        <v>2.0202020202020204E-2</v>
      </c>
      <c r="R206" s="57">
        <f t="shared" si="25"/>
        <v>0</v>
      </c>
      <c r="S206" s="57">
        <f>IF(OR(O206=0,F206=0),"-",O206/F206-1)</f>
        <v>1</v>
      </c>
    </row>
    <row r="207" spans="3:20" ht="15" x14ac:dyDescent="0.25">
      <c r="C207" s="242"/>
      <c r="D207" s="243"/>
      <c r="E207" s="55" t="s">
        <v>6</v>
      </c>
      <c r="F207" s="58">
        <v>19</v>
      </c>
      <c r="G207" s="58">
        <v>16</v>
      </c>
      <c r="H207" s="58">
        <v>17</v>
      </c>
      <c r="I207" s="58">
        <v>18</v>
      </c>
      <c r="J207" s="58">
        <v>21</v>
      </c>
      <c r="K207" s="58">
        <v>21</v>
      </c>
      <c r="L207" s="58">
        <v>19</v>
      </c>
      <c r="M207" s="58">
        <v>18</v>
      </c>
      <c r="N207" s="58">
        <v>17</v>
      </c>
      <c r="O207" s="58">
        <v>18</v>
      </c>
      <c r="P207" s="210">
        <v>18</v>
      </c>
      <c r="Q207" s="77">
        <f t="shared" si="23"/>
        <v>0.18181818181818182</v>
      </c>
      <c r="R207" s="57">
        <f t="shared" si="25"/>
        <v>5.8823529411764719E-2</v>
      </c>
      <c r="S207" s="57">
        <f t="shared" si="24"/>
        <v>-5.2631578947368474E-2</v>
      </c>
    </row>
    <row r="208" spans="3:20" ht="15" x14ac:dyDescent="0.25">
      <c r="C208" s="242"/>
      <c r="D208" s="243"/>
      <c r="E208" s="55" t="s">
        <v>7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8">
        <v>0</v>
      </c>
      <c r="M208" s="58">
        <v>0</v>
      </c>
      <c r="N208" s="58">
        <v>0</v>
      </c>
      <c r="O208" s="58">
        <v>0</v>
      </c>
      <c r="P208" s="210">
        <v>0</v>
      </c>
      <c r="Q208" s="77">
        <f t="shared" si="23"/>
        <v>0</v>
      </c>
      <c r="R208" s="57" t="str">
        <f t="shared" si="25"/>
        <v>-</v>
      </c>
      <c r="S208" s="57" t="str">
        <f t="shared" si="24"/>
        <v>-</v>
      </c>
    </row>
    <row r="209" spans="3:19" ht="15" x14ac:dyDescent="0.25">
      <c r="C209" s="242"/>
      <c r="D209" s="243"/>
      <c r="E209" s="55" t="s">
        <v>8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1</v>
      </c>
      <c r="N209" s="58">
        <v>1</v>
      </c>
      <c r="O209" s="58">
        <v>1</v>
      </c>
      <c r="P209" s="210">
        <v>0</v>
      </c>
      <c r="Q209" s="77">
        <f t="shared" si="23"/>
        <v>1.0101010101010102E-2</v>
      </c>
      <c r="R209" s="57">
        <f t="shared" si="25"/>
        <v>0</v>
      </c>
      <c r="S209" s="57" t="str">
        <f t="shared" si="24"/>
        <v>-</v>
      </c>
    </row>
    <row r="210" spans="3:19" ht="15" x14ac:dyDescent="0.25">
      <c r="C210" s="242"/>
      <c r="D210" s="243"/>
      <c r="E210" s="55" t="s">
        <v>9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210">
        <v>0</v>
      </c>
      <c r="Q210" s="77">
        <f t="shared" si="23"/>
        <v>0</v>
      </c>
      <c r="R210" s="57" t="str">
        <f t="shared" si="25"/>
        <v>-</v>
      </c>
      <c r="S210" s="57" t="str">
        <f t="shared" si="24"/>
        <v>-</v>
      </c>
    </row>
    <row r="211" spans="3:19" ht="15" x14ac:dyDescent="0.25">
      <c r="C211" s="242"/>
      <c r="D211" s="243"/>
      <c r="E211" s="55" t="s">
        <v>10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210">
        <v>0</v>
      </c>
      <c r="Q211" s="77">
        <f t="shared" si="23"/>
        <v>0</v>
      </c>
      <c r="R211" s="57" t="str">
        <f t="shared" si="25"/>
        <v>-</v>
      </c>
      <c r="S211" s="57" t="str">
        <f t="shared" si="24"/>
        <v>-</v>
      </c>
    </row>
    <row r="212" spans="3:19" ht="15" x14ac:dyDescent="0.25">
      <c r="C212" s="242"/>
      <c r="D212" s="243"/>
      <c r="E212" s="55" t="s">
        <v>11</v>
      </c>
      <c r="F212" s="58">
        <v>18</v>
      </c>
      <c r="G212" s="58">
        <v>18</v>
      </c>
      <c r="H212" s="58">
        <v>18</v>
      </c>
      <c r="I212" s="58">
        <v>18</v>
      </c>
      <c r="J212" s="58">
        <v>19</v>
      </c>
      <c r="K212" s="58">
        <v>22</v>
      </c>
      <c r="L212" s="58">
        <v>20</v>
      </c>
      <c r="M212" s="58">
        <v>21</v>
      </c>
      <c r="N212" s="58">
        <v>20</v>
      </c>
      <c r="O212" s="58">
        <v>18</v>
      </c>
      <c r="P212" s="210">
        <v>0</v>
      </c>
      <c r="Q212" s="77">
        <f t="shared" si="23"/>
        <v>0.18181818181818182</v>
      </c>
      <c r="R212" s="57">
        <f t="shared" si="25"/>
        <v>-9.9999999999999978E-2</v>
      </c>
      <c r="S212" s="57">
        <f t="shared" si="24"/>
        <v>0</v>
      </c>
    </row>
    <row r="213" spans="3:19" ht="15" x14ac:dyDescent="0.25">
      <c r="C213" s="242"/>
      <c r="D213" s="243"/>
      <c r="E213" s="55" t="s">
        <v>12</v>
      </c>
      <c r="F213" s="58">
        <v>2</v>
      </c>
      <c r="G213" s="58">
        <v>2</v>
      </c>
      <c r="H213" s="58">
        <v>2</v>
      </c>
      <c r="I213" s="58">
        <v>1</v>
      </c>
      <c r="J213" s="58">
        <v>2</v>
      </c>
      <c r="K213" s="58">
        <v>2</v>
      </c>
      <c r="L213" s="58">
        <v>2</v>
      </c>
      <c r="M213" s="58">
        <v>2</v>
      </c>
      <c r="N213" s="58">
        <v>2</v>
      </c>
      <c r="O213" s="58">
        <v>2</v>
      </c>
      <c r="P213" s="210">
        <v>0</v>
      </c>
      <c r="Q213" s="77">
        <f t="shared" si="23"/>
        <v>2.0202020202020204E-2</v>
      </c>
      <c r="R213" s="57">
        <f t="shared" si="25"/>
        <v>0</v>
      </c>
      <c r="S213" s="57">
        <f t="shared" si="24"/>
        <v>0</v>
      </c>
    </row>
    <row r="214" spans="3:19" ht="15" x14ac:dyDescent="0.25">
      <c r="C214" s="242"/>
      <c r="D214" s="243"/>
      <c r="E214" s="55" t="s">
        <v>13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8">
        <v>0</v>
      </c>
      <c r="M214" s="58">
        <v>0</v>
      </c>
      <c r="N214" s="58">
        <v>0</v>
      </c>
      <c r="O214" s="58">
        <v>0</v>
      </c>
      <c r="P214" s="210">
        <v>0</v>
      </c>
      <c r="Q214" s="77">
        <f t="shared" si="23"/>
        <v>0</v>
      </c>
      <c r="R214" s="57" t="str">
        <f t="shared" si="25"/>
        <v>-</v>
      </c>
      <c r="S214" s="57" t="str">
        <f t="shared" si="24"/>
        <v>-</v>
      </c>
    </row>
    <row r="215" spans="3:19" ht="15" x14ac:dyDescent="0.25">
      <c r="C215" s="242"/>
      <c r="D215" s="243"/>
      <c r="E215" s="55" t="s">
        <v>14</v>
      </c>
      <c r="F215" s="58">
        <v>0</v>
      </c>
      <c r="G215" s="58">
        <v>0</v>
      </c>
      <c r="H215" s="58">
        <v>0</v>
      </c>
      <c r="I215" s="58">
        <v>0</v>
      </c>
      <c r="J215" s="58">
        <v>0</v>
      </c>
      <c r="K215" s="58">
        <v>0</v>
      </c>
      <c r="L215" s="58">
        <v>1</v>
      </c>
      <c r="M215" s="58">
        <v>1</v>
      </c>
      <c r="N215" s="58">
        <v>2</v>
      </c>
      <c r="O215" s="58">
        <v>1</v>
      </c>
      <c r="P215" s="210">
        <v>0</v>
      </c>
      <c r="Q215" s="77">
        <f t="shared" si="23"/>
        <v>1.0101010101010102E-2</v>
      </c>
      <c r="R215" s="57">
        <f t="shared" si="25"/>
        <v>-0.5</v>
      </c>
      <c r="S215" s="57" t="str">
        <f t="shared" si="24"/>
        <v>-</v>
      </c>
    </row>
    <row r="216" spans="3:19" ht="15" x14ac:dyDescent="0.25">
      <c r="C216" s="242"/>
      <c r="D216" s="243"/>
      <c r="E216" s="55" t="s">
        <v>15</v>
      </c>
      <c r="F216" s="58">
        <v>0</v>
      </c>
      <c r="G216" s="58">
        <v>0</v>
      </c>
      <c r="H216" s="58">
        <v>0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210">
        <v>0</v>
      </c>
      <c r="Q216" s="77">
        <f t="shared" si="23"/>
        <v>0</v>
      </c>
      <c r="R216" s="57" t="str">
        <f t="shared" si="25"/>
        <v>-</v>
      </c>
      <c r="S216" s="57" t="str">
        <f t="shared" si="24"/>
        <v>-</v>
      </c>
    </row>
    <row r="217" spans="3:19" ht="15" x14ac:dyDescent="0.25">
      <c r="C217" s="242"/>
      <c r="D217" s="243"/>
      <c r="E217" s="55" t="s">
        <v>16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210">
        <v>0</v>
      </c>
      <c r="Q217" s="77">
        <f t="shared" si="23"/>
        <v>0</v>
      </c>
      <c r="R217" s="57" t="str">
        <f t="shared" si="25"/>
        <v>-</v>
      </c>
      <c r="S217" s="57" t="str">
        <f t="shared" si="24"/>
        <v>-</v>
      </c>
    </row>
    <row r="218" spans="3:19" ht="15" x14ac:dyDescent="0.25">
      <c r="C218" s="242"/>
      <c r="D218" s="243"/>
      <c r="E218" s="55" t="s">
        <v>17</v>
      </c>
      <c r="F218" s="58">
        <v>17</v>
      </c>
      <c r="G218" s="58">
        <v>18</v>
      </c>
      <c r="H218" s="58">
        <v>21</v>
      </c>
      <c r="I218" s="58">
        <v>20</v>
      </c>
      <c r="J218" s="58">
        <v>23</v>
      </c>
      <c r="K218" s="58">
        <v>25</v>
      </c>
      <c r="L218" s="58">
        <v>27</v>
      </c>
      <c r="M218" s="58">
        <v>28</v>
      </c>
      <c r="N218" s="58">
        <v>28</v>
      </c>
      <c r="O218" s="58">
        <v>33</v>
      </c>
      <c r="P218" s="210">
        <v>34</v>
      </c>
      <c r="Q218" s="77">
        <f t="shared" si="23"/>
        <v>0.33333333333333331</v>
      </c>
      <c r="R218" s="57">
        <f t="shared" si="25"/>
        <v>0.1785714285714286</v>
      </c>
      <c r="S218" s="57">
        <f t="shared" si="24"/>
        <v>0.94117647058823528</v>
      </c>
    </row>
    <row r="219" spans="3:19" ht="15" x14ac:dyDescent="0.25">
      <c r="C219" s="242"/>
      <c r="D219" s="243"/>
      <c r="E219" s="55" t="s">
        <v>18</v>
      </c>
      <c r="F219" s="58">
        <v>0</v>
      </c>
      <c r="G219" s="58">
        <v>0</v>
      </c>
      <c r="H219" s="58">
        <v>0</v>
      </c>
      <c r="I219" s="58">
        <v>0</v>
      </c>
      <c r="J219" s="58">
        <v>0</v>
      </c>
      <c r="K219" s="58">
        <v>0</v>
      </c>
      <c r="L219" s="58">
        <v>0</v>
      </c>
      <c r="M219" s="58">
        <v>0</v>
      </c>
      <c r="N219" s="58">
        <v>0</v>
      </c>
      <c r="O219" s="58">
        <v>0</v>
      </c>
      <c r="P219" s="210">
        <v>0</v>
      </c>
      <c r="Q219" s="77">
        <f t="shared" si="23"/>
        <v>0</v>
      </c>
      <c r="R219" s="57" t="str">
        <f t="shared" si="25"/>
        <v>-</v>
      </c>
      <c r="S219" s="57" t="str">
        <f t="shared" si="24"/>
        <v>-</v>
      </c>
    </row>
    <row r="220" spans="3:19" ht="15" x14ac:dyDescent="0.25">
      <c r="C220" s="242"/>
      <c r="D220" s="243"/>
      <c r="E220" s="55" t="s">
        <v>19</v>
      </c>
      <c r="F220" s="58">
        <v>0</v>
      </c>
      <c r="G220" s="58">
        <v>0</v>
      </c>
      <c r="H220" s="58">
        <v>0</v>
      </c>
      <c r="I220" s="58">
        <v>0</v>
      </c>
      <c r="J220" s="58">
        <v>0</v>
      </c>
      <c r="K220" s="58">
        <v>0</v>
      </c>
      <c r="L220" s="58">
        <v>0</v>
      </c>
      <c r="M220" s="58">
        <v>0</v>
      </c>
      <c r="N220" s="58">
        <v>0</v>
      </c>
      <c r="O220" s="58">
        <v>0</v>
      </c>
      <c r="P220" s="210">
        <v>0</v>
      </c>
      <c r="Q220" s="77">
        <f t="shared" si="23"/>
        <v>0</v>
      </c>
      <c r="R220" s="57" t="str">
        <f t="shared" si="25"/>
        <v>-</v>
      </c>
      <c r="S220" s="57" t="str">
        <f t="shared" si="24"/>
        <v>-</v>
      </c>
    </row>
    <row r="221" spans="3:19" ht="15" x14ac:dyDescent="0.25">
      <c r="C221" s="242"/>
      <c r="D221" s="243"/>
      <c r="E221" s="55" t="s">
        <v>20</v>
      </c>
      <c r="F221" s="58">
        <v>0</v>
      </c>
      <c r="G221" s="58">
        <v>2</v>
      </c>
      <c r="H221" s="58">
        <v>2</v>
      </c>
      <c r="I221" s="58">
        <v>5</v>
      </c>
      <c r="J221" s="58">
        <v>5</v>
      </c>
      <c r="K221" s="58">
        <v>5</v>
      </c>
      <c r="L221" s="58">
        <v>4</v>
      </c>
      <c r="M221" s="58">
        <v>5</v>
      </c>
      <c r="N221" s="58">
        <v>5</v>
      </c>
      <c r="O221" s="58">
        <v>5</v>
      </c>
      <c r="P221" s="210">
        <v>0</v>
      </c>
      <c r="Q221" s="77">
        <f t="shared" si="23"/>
        <v>5.0505050505050504E-2</v>
      </c>
      <c r="R221" s="57">
        <f t="shared" si="25"/>
        <v>0</v>
      </c>
      <c r="S221" s="57" t="str">
        <f t="shared" si="24"/>
        <v>-</v>
      </c>
    </row>
    <row r="222" spans="3:19" ht="15" x14ac:dyDescent="0.25">
      <c r="C222" s="242"/>
      <c r="D222" s="243"/>
      <c r="E222" s="55" t="s">
        <v>21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210">
        <v>0</v>
      </c>
      <c r="Q222" s="77">
        <f t="shared" si="23"/>
        <v>0</v>
      </c>
      <c r="R222" s="57" t="str">
        <f t="shared" si="25"/>
        <v>-</v>
      </c>
      <c r="S222" s="57" t="str">
        <f t="shared" si="24"/>
        <v>-</v>
      </c>
    </row>
    <row r="223" spans="3:19" ht="15" x14ac:dyDescent="0.25">
      <c r="C223" s="242"/>
      <c r="D223" s="243"/>
      <c r="E223" s="55" t="s">
        <v>22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210">
        <v>0</v>
      </c>
      <c r="Q223" s="77">
        <f t="shared" si="23"/>
        <v>0</v>
      </c>
      <c r="R223" s="57" t="str">
        <f t="shared" si="25"/>
        <v>-</v>
      </c>
      <c r="S223" s="57" t="str">
        <f t="shared" si="24"/>
        <v>-</v>
      </c>
    </row>
    <row r="224" spans="3:19" ht="15" x14ac:dyDescent="0.25">
      <c r="C224" s="242"/>
      <c r="D224" s="243"/>
      <c r="E224" s="55" t="s">
        <v>23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210">
        <v>0</v>
      </c>
      <c r="Q224" s="77">
        <f t="shared" si="23"/>
        <v>0</v>
      </c>
      <c r="R224" s="57" t="str">
        <f t="shared" si="25"/>
        <v>-</v>
      </c>
      <c r="S224" s="57" t="str">
        <f t="shared" si="24"/>
        <v>-</v>
      </c>
    </row>
    <row r="225" spans="3:20" ht="15" x14ac:dyDescent="0.25">
      <c r="C225" s="242"/>
      <c r="D225" s="243"/>
      <c r="E225" s="55" t="s">
        <v>24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210">
        <v>0</v>
      </c>
      <c r="Q225" s="77">
        <f t="shared" si="23"/>
        <v>0</v>
      </c>
      <c r="R225" s="57" t="str">
        <f t="shared" si="25"/>
        <v>-</v>
      </c>
      <c r="S225" s="57" t="str">
        <f t="shared" si="24"/>
        <v>-</v>
      </c>
    </row>
    <row r="226" spans="3:20" ht="15" x14ac:dyDescent="0.25">
      <c r="C226" s="242"/>
      <c r="D226" s="243"/>
      <c r="E226" s="55" t="s">
        <v>25</v>
      </c>
      <c r="F226" s="58">
        <v>0</v>
      </c>
      <c r="G226" s="58">
        <v>10</v>
      </c>
      <c r="H226" s="58">
        <v>8</v>
      </c>
      <c r="I226" s="58">
        <v>9</v>
      </c>
      <c r="J226" s="58">
        <v>12</v>
      </c>
      <c r="K226" s="58">
        <v>12</v>
      </c>
      <c r="L226" s="58">
        <v>10</v>
      </c>
      <c r="M226" s="58">
        <v>10</v>
      </c>
      <c r="N226" s="58">
        <v>11</v>
      </c>
      <c r="O226" s="58">
        <v>11</v>
      </c>
      <c r="P226" s="210">
        <v>11</v>
      </c>
      <c r="Q226" s="77">
        <f t="shared" si="23"/>
        <v>0.1111111111111111</v>
      </c>
      <c r="R226" s="57">
        <f t="shared" si="25"/>
        <v>0</v>
      </c>
      <c r="S226" s="57" t="str">
        <f t="shared" si="24"/>
        <v>-</v>
      </c>
    </row>
    <row r="227" spans="3:20" ht="15" x14ac:dyDescent="0.25">
      <c r="C227" s="242"/>
      <c r="D227" s="243"/>
      <c r="E227" s="55" t="s">
        <v>26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210">
        <v>0</v>
      </c>
      <c r="Q227" s="77">
        <f t="shared" si="23"/>
        <v>0</v>
      </c>
      <c r="R227" s="57" t="str">
        <f t="shared" si="25"/>
        <v>-</v>
      </c>
      <c r="S227" s="57" t="str">
        <f t="shared" si="24"/>
        <v>-</v>
      </c>
    </row>
    <row r="228" spans="3:20" ht="15" x14ac:dyDescent="0.25">
      <c r="C228" s="242"/>
      <c r="D228" s="243"/>
      <c r="E228" s="55" t="s">
        <v>27</v>
      </c>
      <c r="F228" s="58">
        <v>0</v>
      </c>
      <c r="G228" s="58">
        <v>0</v>
      </c>
      <c r="H228" s="58">
        <v>0</v>
      </c>
      <c r="I228" s="58">
        <v>0</v>
      </c>
      <c r="J228" s="58">
        <v>0</v>
      </c>
      <c r="K228" s="58">
        <v>0</v>
      </c>
      <c r="L228" s="58">
        <v>0</v>
      </c>
      <c r="M228" s="58">
        <v>0</v>
      </c>
      <c r="N228" s="58">
        <v>0</v>
      </c>
      <c r="O228" s="58">
        <v>0</v>
      </c>
      <c r="P228" s="210">
        <v>0</v>
      </c>
      <c r="Q228" s="77">
        <f t="shared" si="23"/>
        <v>0</v>
      </c>
      <c r="R228" s="57" t="str">
        <f t="shared" si="25"/>
        <v>-</v>
      </c>
      <c r="S228" s="57" t="str">
        <f t="shared" si="24"/>
        <v>-</v>
      </c>
    </row>
    <row r="229" spans="3:20" ht="15" x14ac:dyDescent="0.25">
      <c r="C229" s="242"/>
      <c r="D229" s="243"/>
      <c r="E229" s="55" t="s">
        <v>28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2</v>
      </c>
      <c r="P229" s="210">
        <v>0</v>
      </c>
      <c r="Q229" s="77">
        <f t="shared" si="23"/>
        <v>2.0202020202020204E-2</v>
      </c>
      <c r="R229" s="57" t="str">
        <f t="shared" si="25"/>
        <v>-</v>
      </c>
      <c r="S229" s="57" t="str">
        <f t="shared" si="24"/>
        <v>-</v>
      </c>
    </row>
    <row r="230" spans="3:20" ht="15" x14ac:dyDescent="0.25">
      <c r="C230" s="242"/>
      <c r="D230" s="243"/>
      <c r="E230" s="55" t="s">
        <v>29</v>
      </c>
      <c r="F230" s="58">
        <v>0</v>
      </c>
      <c r="G230" s="58">
        <v>0</v>
      </c>
      <c r="H230" s="58">
        <v>0</v>
      </c>
      <c r="I230" s="58">
        <v>0</v>
      </c>
      <c r="J230" s="58">
        <v>0</v>
      </c>
      <c r="K230" s="58">
        <v>0</v>
      </c>
      <c r="L230" s="58">
        <v>0</v>
      </c>
      <c r="M230" s="58">
        <v>0</v>
      </c>
      <c r="N230" s="58">
        <v>0</v>
      </c>
      <c r="O230" s="58">
        <v>0</v>
      </c>
      <c r="P230" s="210">
        <v>0</v>
      </c>
      <c r="Q230" s="77">
        <f t="shared" si="23"/>
        <v>0</v>
      </c>
      <c r="R230" s="57" t="str">
        <f t="shared" si="25"/>
        <v>-</v>
      </c>
      <c r="S230" s="57" t="str">
        <f t="shared" si="24"/>
        <v>-</v>
      </c>
    </row>
    <row r="231" spans="3:20" ht="15" x14ac:dyDescent="0.25">
      <c r="C231" s="242"/>
      <c r="D231" s="243"/>
      <c r="E231" s="55" t="s">
        <v>30</v>
      </c>
      <c r="F231" s="58">
        <v>0</v>
      </c>
      <c r="G231" s="58">
        <v>0</v>
      </c>
      <c r="H231" s="58">
        <v>0</v>
      </c>
      <c r="I231" s="58">
        <v>0</v>
      </c>
      <c r="J231" s="58">
        <v>0</v>
      </c>
      <c r="K231" s="58">
        <v>0</v>
      </c>
      <c r="L231" s="58">
        <v>0</v>
      </c>
      <c r="M231" s="58">
        <v>0</v>
      </c>
      <c r="N231" s="58">
        <v>0</v>
      </c>
      <c r="O231" s="58">
        <v>0</v>
      </c>
      <c r="P231" s="210">
        <v>0</v>
      </c>
      <c r="Q231" s="77">
        <f t="shared" si="23"/>
        <v>0</v>
      </c>
      <c r="R231" s="57" t="str">
        <f t="shared" si="25"/>
        <v>-</v>
      </c>
      <c r="S231" s="57" t="str">
        <f t="shared" si="24"/>
        <v>-</v>
      </c>
    </row>
    <row r="232" spans="3:20" ht="15" x14ac:dyDescent="0.25">
      <c r="C232" s="242"/>
      <c r="D232" s="243"/>
      <c r="E232" s="59" t="s">
        <v>180</v>
      </c>
      <c r="F232" s="58">
        <v>0</v>
      </c>
      <c r="G232" s="58">
        <v>0</v>
      </c>
      <c r="H232" s="58">
        <v>0</v>
      </c>
      <c r="I232" s="58">
        <v>0</v>
      </c>
      <c r="J232" s="58">
        <v>0</v>
      </c>
      <c r="K232" s="58">
        <v>0</v>
      </c>
      <c r="L232" s="58">
        <v>0</v>
      </c>
      <c r="M232" s="58">
        <v>0</v>
      </c>
      <c r="N232" s="58">
        <v>0</v>
      </c>
      <c r="O232" s="58">
        <v>0</v>
      </c>
      <c r="P232" s="211">
        <v>0</v>
      </c>
      <c r="Q232" s="77">
        <f t="shared" si="23"/>
        <v>0</v>
      </c>
      <c r="R232" s="57" t="str">
        <f t="shared" si="25"/>
        <v>-</v>
      </c>
      <c r="S232" s="57" t="str">
        <f t="shared" si="24"/>
        <v>-</v>
      </c>
    </row>
    <row r="233" spans="3:20" ht="15.75" thickBot="1" x14ac:dyDescent="0.3">
      <c r="C233" s="246"/>
      <c r="D233" s="247"/>
      <c r="E233" s="60" t="s">
        <v>221</v>
      </c>
      <c r="F233" s="61">
        <f>SUM(F201:F232)</f>
        <v>57</v>
      </c>
      <c r="G233" s="61">
        <f t="shared" ref="G233:O233" si="26">SUM(G201:G232)</f>
        <v>67</v>
      </c>
      <c r="H233" s="61">
        <f t="shared" si="26"/>
        <v>69</v>
      </c>
      <c r="I233" s="61">
        <f t="shared" si="26"/>
        <v>72</v>
      </c>
      <c r="J233" s="61">
        <f>SUM(J201:J232)</f>
        <v>83</v>
      </c>
      <c r="K233" s="61">
        <f t="shared" si="26"/>
        <v>88</v>
      </c>
      <c r="L233" s="61">
        <f t="shared" si="26"/>
        <v>85</v>
      </c>
      <c r="M233" s="61">
        <f t="shared" si="26"/>
        <v>93</v>
      </c>
      <c r="N233" s="61">
        <f t="shared" si="26"/>
        <v>93</v>
      </c>
      <c r="O233" s="61">
        <f t="shared" si="26"/>
        <v>99</v>
      </c>
      <c r="P233" s="86" t="s">
        <v>375</v>
      </c>
      <c r="Q233" s="77">
        <f t="shared" si="23"/>
        <v>1</v>
      </c>
      <c r="R233" s="231"/>
      <c r="S233" s="231"/>
    </row>
    <row r="234" spans="3:20" ht="16.5" thickTop="1" thickBot="1" x14ac:dyDescent="0.3">
      <c r="C234" s="248"/>
      <c r="D234" s="249"/>
      <c r="E234" s="62" t="s">
        <v>222</v>
      </c>
      <c r="F234" s="108">
        <v>57</v>
      </c>
      <c r="G234" s="108">
        <v>55</v>
      </c>
      <c r="H234" s="108">
        <v>59</v>
      </c>
      <c r="I234" s="108">
        <v>58</v>
      </c>
      <c r="J234" s="108">
        <v>66</v>
      </c>
      <c r="K234" s="108">
        <v>71</v>
      </c>
      <c r="L234" s="108">
        <v>70</v>
      </c>
      <c r="M234" s="108">
        <v>71</v>
      </c>
      <c r="N234" s="108">
        <v>69</v>
      </c>
      <c r="O234" s="108">
        <v>73</v>
      </c>
      <c r="P234" s="86" t="s">
        <v>375</v>
      </c>
      <c r="Q234" s="77">
        <f t="shared" si="23"/>
        <v>0.73737373737373735</v>
      </c>
      <c r="R234" s="57">
        <f>IF(OR(O234=0, N234=0), "-", O234/N234-1)</f>
        <v>5.7971014492753659E-2</v>
      </c>
      <c r="S234" s="57">
        <f>IF(OR(O234=0,F234=0),"-",O234/F234-1)</f>
        <v>0.2807017543859649</v>
      </c>
    </row>
    <row r="235" spans="3:20" ht="15.75" thickTop="1" x14ac:dyDescent="0.25">
      <c r="E235" s="63" t="s">
        <v>223</v>
      </c>
      <c r="F235" s="109"/>
      <c r="G235" s="109">
        <f>G234/F234-1</f>
        <v>-3.5087719298245612E-2</v>
      </c>
      <c r="H235" s="109">
        <f t="shared" ref="H235:O235" si="27">H234/G234-1</f>
        <v>7.2727272727272751E-2</v>
      </c>
      <c r="I235" s="109">
        <f t="shared" si="27"/>
        <v>-1.6949152542372836E-2</v>
      </c>
      <c r="J235" s="109">
        <f>J234/I234-1</f>
        <v>0.13793103448275867</v>
      </c>
      <c r="K235" s="109">
        <f t="shared" si="27"/>
        <v>7.575757575757569E-2</v>
      </c>
      <c r="L235" s="109">
        <f t="shared" si="27"/>
        <v>-1.4084507042253502E-2</v>
      </c>
      <c r="M235" s="109">
        <f t="shared" si="27"/>
        <v>1.4285714285714235E-2</v>
      </c>
      <c r="N235" s="109">
        <f t="shared" si="27"/>
        <v>-2.8169014084507005E-2</v>
      </c>
      <c r="O235" s="110">
        <f t="shared" si="27"/>
        <v>5.7971014492753659E-2</v>
      </c>
      <c r="P235" s="110"/>
      <c r="Q235" s="67"/>
      <c r="R235" s="67"/>
      <c r="S235" s="67"/>
    </row>
    <row r="238" spans="3:20" ht="15.75" hidden="1" x14ac:dyDescent="0.25">
      <c r="E238" s="239" t="s">
        <v>141</v>
      </c>
      <c r="F238" s="240"/>
      <c r="G238" s="240"/>
      <c r="H238" s="240"/>
      <c r="I238" s="240"/>
      <c r="J238" s="240"/>
      <c r="K238" s="240"/>
      <c r="L238" s="240"/>
      <c r="M238" s="240"/>
      <c r="N238" s="240"/>
      <c r="O238" s="241"/>
      <c r="P238" s="225"/>
      <c r="R238" s="49"/>
      <c r="S238" s="49"/>
      <c r="T238" s="17"/>
    </row>
    <row r="239" spans="3:20" ht="15" hidden="1" x14ac:dyDescent="0.15">
      <c r="E239" s="50"/>
      <c r="F239" s="51" t="e">
        <f>#REF!+1</f>
        <v>#REF!</v>
      </c>
      <c r="G239" s="51" t="e">
        <f t="shared" ref="G239:O239" si="28">F239+1</f>
        <v>#REF!</v>
      </c>
      <c r="H239" s="51" t="e">
        <f t="shared" si="28"/>
        <v>#REF!</v>
      </c>
      <c r="I239" s="51" t="e">
        <f t="shared" si="28"/>
        <v>#REF!</v>
      </c>
      <c r="J239" s="51" t="e">
        <f t="shared" si="28"/>
        <v>#REF!</v>
      </c>
      <c r="K239" s="51" t="e">
        <f t="shared" si="28"/>
        <v>#REF!</v>
      </c>
      <c r="L239" s="51" t="e">
        <f t="shared" si="28"/>
        <v>#REF!</v>
      </c>
      <c r="M239" s="51" t="e">
        <f t="shared" si="28"/>
        <v>#REF!</v>
      </c>
      <c r="N239" s="51" t="e">
        <f t="shared" si="28"/>
        <v>#REF!</v>
      </c>
      <c r="O239" s="51" t="e">
        <f t="shared" si="28"/>
        <v>#REF!</v>
      </c>
      <c r="P239" s="51"/>
      <c r="Q239" s="85" t="s">
        <v>224</v>
      </c>
      <c r="R239" s="53" t="s">
        <v>227</v>
      </c>
      <c r="S239" s="54" t="s">
        <v>226</v>
      </c>
    </row>
    <row r="240" spans="3:20" ht="15" hidden="1" x14ac:dyDescent="0.25">
      <c r="E240" s="55" t="s">
        <v>0</v>
      </c>
      <c r="F240" s="56">
        <v>0</v>
      </c>
      <c r="G240" s="56">
        <v>0</v>
      </c>
      <c r="H240" s="56">
        <v>0</v>
      </c>
      <c r="I240" s="56">
        <v>0</v>
      </c>
      <c r="J240" s="56">
        <v>0</v>
      </c>
      <c r="K240" s="56">
        <v>0</v>
      </c>
      <c r="L240" s="56">
        <v>0</v>
      </c>
      <c r="M240" s="56">
        <v>0</v>
      </c>
      <c r="N240" s="56">
        <v>0</v>
      </c>
      <c r="O240" s="58">
        <v>0</v>
      </c>
      <c r="P240" s="226"/>
      <c r="Q240" s="57"/>
      <c r="R240" s="57"/>
      <c r="S240" s="57"/>
    </row>
    <row r="241" spans="5:19" ht="15" hidden="1" x14ac:dyDescent="0.25">
      <c r="E241" s="55" t="s">
        <v>1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58">
        <v>0</v>
      </c>
      <c r="M241" s="58">
        <v>2</v>
      </c>
      <c r="N241" s="58">
        <v>2</v>
      </c>
      <c r="O241" s="58">
        <v>2</v>
      </c>
      <c r="P241" s="226"/>
      <c r="Q241" s="57"/>
      <c r="R241" s="57"/>
      <c r="S241" s="57"/>
    </row>
    <row r="242" spans="5:19" ht="15" hidden="1" x14ac:dyDescent="0.25">
      <c r="E242" s="55" t="s">
        <v>2</v>
      </c>
      <c r="F242" s="58">
        <v>0</v>
      </c>
      <c r="G242" s="58">
        <v>0</v>
      </c>
      <c r="H242" s="58">
        <v>0</v>
      </c>
      <c r="I242" s="58">
        <v>0</v>
      </c>
      <c r="J242" s="58">
        <v>0</v>
      </c>
      <c r="K242" s="58">
        <v>0</v>
      </c>
      <c r="L242" s="58">
        <v>0</v>
      </c>
      <c r="M242" s="58">
        <v>0</v>
      </c>
      <c r="N242" s="58">
        <v>0</v>
      </c>
      <c r="O242" s="58">
        <v>0</v>
      </c>
      <c r="P242" s="226"/>
      <c r="Q242" s="57"/>
      <c r="R242" s="57"/>
      <c r="S242" s="57"/>
    </row>
    <row r="243" spans="5:19" ht="15" hidden="1" x14ac:dyDescent="0.25">
      <c r="E243" s="55" t="s">
        <v>3</v>
      </c>
      <c r="F243" s="58">
        <v>0</v>
      </c>
      <c r="G243" s="58">
        <v>0</v>
      </c>
      <c r="H243" s="58">
        <v>0</v>
      </c>
      <c r="I243" s="58">
        <v>0</v>
      </c>
      <c r="J243" s="58">
        <v>0</v>
      </c>
      <c r="K243" s="58">
        <v>0</v>
      </c>
      <c r="L243" s="58">
        <v>0</v>
      </c>
      <c r="M243" s="58">
        <v>0</v>
      </c>
      <c r="N243" s="58">
        <v>0</v>
      </c>
      <c r="O243" s="58">
        <v>0</v>
      </c>
      <c r="P243" s="226"/>
      <c r="Q243" s="57"/>
      <c r="R243" s="57"/>
      <c r="S243" s="57"/>
    </row>
    <row r="244" spans="5:19" ht="15" hidden="1" x14ac:dyDescent="0.25">
      <c r="E244" s="55" t="s">
        <v>4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226"/>
      <c r="Q244" s="57"/>
      <c r="R244" s="57"/>
      <c r="S244" s="57"/>
    </row>
    <row r="245" spans="5:19" ht="15" hidden="1" x14ac:dyDescent="0.25">
      <c r="E245" s="55" t="s">
        <v>5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58">
        <v>0</v>
      </c>
      <c r="M245" s="58">
        <v>0</v>
      </c>
      <c r="N245" s="58">
        <v>0</v>
      </c>
      <c r="O245" s="58">
        <v>0</v>
      </c>
      <c r="P245" s="226"/>
      <c r="Q245" s="57"/>
      <c r="R245" s="57"/>
      <c r="S245" s="57"/>
    </row>
    <row r="246" spans="5:19" ht="15" hidden="1" x14ac:dyDescent="0.25">
      <c r="E246" s="55" t="s">
        <v>6</v>
      </c>
      <c r="F246" s="58">
        <v>0</v>
      </c>
      <c r="G246" s="58">
        <v>0</v>
      </c>
      <c r="H246" s="58">
        <v>0</v>
      </c>
      <c r="I246" s="58">
        <v>0</v>
      </c>
      <c r="J246" s="58">
        <v>0</v>
      </c>
      <c r="K246" s="58">
        <v>0</v>
      </c>
      <c r="L246" s="58">
        <v>0</v>
      </c>
      <c r="M246" s="58">
        <v>0</v>
      </c>
      <c r="N246" s="58">
        <v>0</v>
      </c>
      <c r="O246" s="58">
        <v>0</v>
      </c>
      <c r="P246" s="226"/>
      <c r="Q246" s="57"/>
      <c r="R246" s="57"/>
      <c r="S246" s="57"/>
    </row>
    <row r="247" spans="5:19" ht="15" hidden="1" x14ac:dyDescent="0.25">
      <c r="E247" s="55" t="s">
        <v>7</v>
      </c>
      <c r="F247" s="58">
        <v>0</v>
      </c>
      <c r="G247" s="58">
        <v>0</v>
      </c>
      <c r="H247" s="58">
        <v>0</v>
      </c>
      <c r="I247" s="58">
        <v>0</v>
      </c>
      <c r="J247" s="58">
        <v>0</v>
      </c>
      <c r="K247" s="58">
        <v>0</v>
      </c>
      <c r="L247" s="58">
        <v>0</v>
      </c>
      <c r="M247" s="58">
        <v>0</v>
      </c>
      <c r="N247" s="58">
        <v>0</v>
      </c>
      <c r="O247" s="58">
        <v>0</v>
      </c>
      <c r="P247" s="226"/>
      <c r="Q247" s="57"/>
      <c r="R247" s="57"/>
      <c r="S247" s="57"/>
    </row>
    <row r="248" spans="5:19" ht="15" hidden="1" x14ac:dyDescent="0.25">
      <c r="E248" s="55" t="s">
        <v>8</v>
      </c>
      <c r="F248" s="58">
        <v>0</v>
      </c>
      <c r="G248" s="58">
        <v>0</v>
      </c>
      <c r="H248" s="58">
        <v>0</v>
      </c>
      <c r="I248" s="58">
        <v>0</v>
      </c>
      <c r="J248" s="58">
        <v>0</v>
      </c>
      <c r="K248" s="58">
        <v>0</v>
      </c>
      <c r="L248" s="58">
        <v>0</v>
      </c>
      <c r="M248" s="58">
        <v>0</v>
      </c>
      <c r="N248" s="58">
        <v>0</v>
      </c>
      <c r="O248" s="58">
        <v>0</v>
      </c>
      <c r="P248" s="226"/>
      <c r="Q248" s="57"/>
      <c r="R248" s="57"/>
      <c r="S248" s="57"/>
    </row>
    <row r="249" spans="5:19" ht="15" hidden="1" x14ac:dyDescent="0.25">
      <c r="E249" s="55" t="s">
        <v>9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58">
        <v>0</v>
      </c>
      <c r="M249" s="58">
        <v>0</v>
      </c>
      <c r="N249" s="58">
        <v>0</v>
      </c>
      <c r="O249" s="58">
        <v>0</v>
      </c>
      <c r="P249" s="226"/>
      <c r="Q249" s="57"/>
      <c r="R249" s="57"/>
      <c r="S249" s="57"/>
    </row>
    <row r="250" spans="5:19" ht="15" hidden="1" x14ac:dyDescent="0.25">
      <c r="E250" s="55" t="s">
        <v>10</v>
      </c>
      <c r="F250" s="58">
        <v>0</v>
      </c>
      <c r="G250" s="58">
        <v>0</v>
      </c>
      <c r="H250" s="58">
        <v>0</v>
      </c>
      <c r="I250" s="58">
        <v>0</v>
      </c>
      <c r="J250" s="58">
        <v>0</v>
      </c>
      <c r="K250" s="58">
        <v>0</v>
      </c>
      <c r="L250" s="58">
        <v>0</v>
      </c>
      <c r="M250" s="58">
        <v>0</v>
      </c>
      <c r="N250" s="58">
        <v>0</v>
      </c>
      <c r="O250" s="58">
        <v>0</v>
      </c>
      <c r="P250" s="226"/>
      <c r="Q250" s="57"/>
      <c r="R250" s="57"/>
      <c r="S250" s="57"/>
    </row>
    <row r="251" spans="5:19" ht="15" hidden="1" x14ac:dyDescent="0.25">
      <c r="E251" s="55" t="s">
        <v>11</v>
      </c>
      <c r="F251" s="58">
        <v>0</v>
      </c>
      <c r="G251" s="58">
        <v>0</v>
      </c>
      <c r="H251" s="58">
        <v>0</v>
      </c>
      <c r="I251" s="58">
        <v>0</v>
      </c>
      <c r="J251" s="58">
        <v>0</v>
      </c>
      <c r="K251" s="58">
        <v>0</v>
      </c>
      <c r="L251" s="58">
        <v>0</v>
      </c>
      <c r="M251" s="58">
        <v>0</v>
      </c>
      <c r="N251" s="58">
        <v>0</v>
      </c>
      <c r="O251" s="58">
        <v>0</v>
      </c>
      <c r="P251" s="226"/>
      <c r="Q251" s="57"/>
      <c r="R251" s="57"/>
      <c r="S251" s="57"/>
    </row>
    <row r="252" spans="5:19" ht="15" hidden="1" x14ac:dyDescent="0.25">
      <c r="E252" s="55" t="s">
        <v>12</v>
      </c>
      <c r="F252" s="58">
        <v>0</v>
      </c>
      <c r="G252" s="58">
        <v>0</v>
      </c>
      <c r="H252" s="58">
        <v>0</v>
      </c>
      <c r="I252" s="58">
        <v>0</v>
      </c>
      <c r="J252" s="58">
        <v>0</v>
      </c>
      <c r="K252" s="58">
        <v>0</v>
      </c>
      <c r="L252" s="58">
        <v>0</v>
      </c>
      <c r="M252" s="58">
        <v>0</v>
      </c>
      <c r="N252" s="58">
        <v>0</v>
      </c>
      <c r="O252" s="58">
        <v>0</v>
      </c>
      <c r="P252" s="226"/>
      <c r="Q252" s="57"/>
      <c r="R252" s="57"/>
      <c r="S252" s="57"/>
    </row>
    <row r="253" spans="5:19" ht="15" hidden="1" x14ac:dyDescent="0.25">
      <c r="E253" s="55" t="s">
        <v>13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8">
        <v>0</v>
      </c>
      <c r="M253" s="58">
        <v>0</v>
      </c>
      <c r="N253" s="58">
        <v>0</v>
      </c>
      <c r="O253" s="58">
        <v>0</v>
      </c>
      <c r="P253" s="226"/>
      <c r="Q253" s="57"/>
      <c r="R253" s="57"/>
      <c r="S253" s="57"/>
    </row>
    <row r="254" spans="5:19" ht="15" hidden="1" x14ac:dyDescent="0.25">
      <c r="E254" s="55" t="s">
        <v>14</v>
      </c>
      <c r="F254" s="58">
        <v>0</v>
      </c>
      <c r="G254" s="58">
        <v>0</v>
      </c>
      <c r="H254" s="58">
        <v>0</v>
      </c>
      <c r="I254" s="58">
        <v>0</v>
      </c>
      <c r="J254" s="58">
        <v>0</v>
      </c>
      <c r="K254" s="58">
        <v>0</v>
      </c>
      <c r="L254" s="58">
        <v>0</v>
      </c>
      <c r="M254" s="58">
        <v>0</v>
      </c>
      <c r="N254" s="58">
        <v>0</v>
      </c>
      <c r="O254" s="58">
        <v>0</v>
      </c>
      <c r="P254" s="226"/>
      <c r="Q254" s="57"/>
      <c r="R254" s="57"/>
      <c r="S254" s="57"/>
    </row>
    <row r="255" spans="5:19" ht="15" hidden="1" x14ac:dyDescent="0.25">
      <c r="E255" s="55" t="s">
        <v>15</v>
      </c>
      <c r="F255" s="58">
        <v>0</v>
      </c>
      <c r="G255" s="58">
        <v>0</v>
      </c>
      <c r="H255" s="58">
        <v>0</v>
      </c>
      <c r="I255" s="58">
        <v>0</v>
      </c>
      <c r="J255" s="58">
        <v>0</v>
      </c>
      <c r="K255" s="58">
        <v>0</v>
      </c>
      <c r="L255" s="58">
        <v>0</v>
      </c>
      <c r="M255" s="58">
        <v>0</v>
      </c>
      <c r="N255" s="58">
        <v>0</v>
      </c>
      <c r="O255" s="58">
        <v>0</v>
      </c>
      <c r="P255" s="226"/>
      <c r="Q255" s="57"/>
      <c r="R255" s="57"/>
      <c r="S255" s="57"/>
    </row>
    <row r="256" spans="5:19" ht="15" hidden="1" x14ac:dyDescent="0.25">
      <c r="E256" s="55" t="s">
        <v>16</v>
      </c>
      <c r="F256" s="58">
        <v>0</v>
      </c>
      <c r="G256" s="58">
        <v>0</v>
      </c>
      <c r="H256" s="58">
        <v>0</v>
      </c>
      <c r="I256" s="58">
        <v>0</v>
      </c>
      <c r="J256" s="58">
        <v>0</v>
      </c>
      <c r="K256" s="58">
        <v>0</v>
      </c>
      <c r="L256" s="58">
        <v>0</v>
      </c>
      <c r="M256" s="58">
        <v>0</v>
      </c>
      <c r="N256" s="58">
        <v>0</v>
      </c>
      <c r="O256" s="58">
        <v>0</v>
      </c>
      <c r="P256" s="226"/>
      <c r="Q256" s="57"/>
      <c r="R256" s="57"/>
      <c r="S256" s="57"/>
    </row>
    <row r="257" spans="5:19" ht="15" hidden="1" x14ac:dyDescent="0.25">
      <c r="E257" s="55" t="s">
        <v>17</v>
      </c>
      <c r="F257" s="58">
        <v>0</v>
      </c>
      <c r="G257" s="58">
        <v>0</v>
      </c>
      <c r="H257" s="58">
        <v>0</v>
      </c>
      <c r="I257" s="58">
        <v>0</v>
      </c>
      <c r="J257" s="58">
        <v>213</v>
      </c>
      <c r="K257" s="58">
        <v>219</v>
      </c>
      <c r="L257" s="58">
        <v>225</v>
      </c>
      <c r="M257" s="58">
        <v>229</v>
      </c>
      <c r="N257" s="58">
        <v>228</v>
      </c>
      <c r="O257" s="58">
        <v>228</v>
      </c>
      <c r="P257" s="226"/>
      <c r="Q257" s="57"/>
      <c r="R257" s="57"/>
      <c r="S257" s="57"/>
    </row>
    <row r="258" spans="5:19" ht="15" hidden="1" x14ac:dyDescent="0.25">
      <c r="E258" s="55" t="s">
        <v>18</v>
      </c>
      <c r="F258" s="58">
        <v>0</v>
      </c>
      <c r="G258" s="58">
        <v>0</v>
      </c>
      <c r="H258" s="58">
        <v>0</v>
      </c>
      <c r="I258" s="58">
        <v>0</v>
      </c>
      <c r="J258" s="58">
        <v>0</v>
      </c>
      <c r="K258" s="58">
        <v>0</v>
      </c>
      <c r="L258" s="58">
        <v>0</v>
      </c>
      <c r="M258" s="58">
        <v>0</v>
      </c>
      <c r="N258" s="58">
        <v>0</v>
      </c>
      <c r="O258" s="58">
        <v>0</v>
      </c>
      <c r="P258" s="226"/>
      <c r="Q258" s="57"/>
      <c r="R258" s="57"/>
      <c r="S258" s="57"/>
    </row>
    <row r="259" spans="5:19" ht="15" hidden="1" x14ac:dyDescent="0.25">
      <c r="E259" s="55" t="s">
        <v>19</v>
      </c>
      <c r="F259" s="58">
        <v>0</v>
      </c>
      <c r="G259" s="58">
        <v>0</v>
      </c>
      <c r="H259" s="58">
        <v>0</v>
      </c>
      <c r="I259" s="58">
        <v>0</v>
      </c>
      <c r="J259" s="58">
        <v>0</v>
      </c>
      <c r="K259" s="58">
        <v>0</v>
      </c>
      <c r="L259" s="58">
        <v>0</v>
      </c>
      <c r="M259" s="58">
        <v>0</v>
      </c>
      <c r="N259" s="58">
        <v>0</v>
      </c>
      <c r="O259" s="58">
        <v>0</v>
      </c>
      <c r="P259" s="226"/>
      <c r="Q259" s="57"/>
      <c r="R259" s="57"/>
      <c r="S259" s="57"/>
    </row>
    <row r="260" spans="5:19" ht="15" hidden="1" x14ac:dyDescent="0.25">
      <c r="E260" s="55" t="s">
        <v>20</v>
      </c>
      <c r="F260" s="58">
        <v>0</v>
      </c>
      <c r="G260" s="58">
        <v>0</v>
      </c>
      <c r="H260" s="58">
        <v>0</v>
      </c>
      <c r="I260" s="58">
        <v>0</v>
      </c>
      <c r="J260" s="58">
        <v>0</v>
      </c>
      <c r="K260" s="58">
        <v>0</v>
      </c>
      <c r="L260" s="58">
        <v>0</v>
      </c>
      <c r="M260" s="58">
        <v>0</v>
      </c>
      <c r="N260" s="58">
        <v>0</v>
      </c>
      <c r="O260" s="58">
        <v>0</v>
      </c>
      <c r="P260" s="226"/>
      <c r="Q260" s="57"/>
      <c r="R260" s="57"/>
      <c r="S260" s="57"/>
    </row>
    <row r="261" spans="5:19" ht="15" hidden="1" x14ac:dyDescent="0.25">
      <c r="E261" s="55" t="s">
        <v>21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58">
        <v>0</v>
      </c>
      <c r="M261" s="58">
        <v>0</v>
      </c>
      <c r="N261" s="58">
        <v>0</v>
      </c>
      <c r="O261" s="58">
        <v>0</v>
      </c>
      <c r="P261" s="226"/>
      <c r="Q261" s="57"/>
      <c r="R261" s="57"/>
      <c r="S261" s="57"/>
    </row>
    <row r="262" spans="5:19" ht="15" hidden="1" x14ac:dyDescent="0.25">
      <c r="E262" s="55" t="s">
        <v>22</v>
      </c>
      <c r="F262" s="58">
        <v>0</v>
      </c>
      <c r="G262" s="58">
        <v>0</v>
      </c>
      <c r="H262" s="58">
        <v>0</v>
      </c>
      <c r="I262" s="58">
        <v>0</v>
      </c>
      <c r="J262" s="58">
        <v>0</v>
      </c>
      <c r="K262" s="58">
        <v>0</v>
      </c>
      <c r="L262" s="58">
        <v>0</v>
      </c>
      <c r="M262" s="58">
        <v>0</v>
      </c>
      <c r="N262" s="58">
        <v>0</v>
      </c>
      <c r="O262" s="58">
        <v>0</v>
      </c>
      <c r="P262" s="226"/>
      <c r="Q262" s="57"/>
      <c r="R262" s="57"/>
      <c r="S262" s="57"/>
    </row>
    <row r="263" spans="5:19" ht="15" hidden="1" x14ac:dyDescent="0.25">
      <c r="E263" s="55" t="s">
        <v>23</v>
      </c>
      <c r="F263" s="58">
        <v>0</v>
      </c>
      <c r="G263" s="58">
        <v>0</v>
      </c>
      <c r="H263" s="58">
        <v>0</v>
      </c>
      <c r="I263" s="58">
        <v>0</v>
      </c>
      <c r="J263" s="58">
        <v>0</v>
      </c>
      <c r="K263" s="58">
        <v>0</v>
      </c>
      <c r="L263" s="58">
        <v>0</v>
      </c>
      <c r="M263" s="58">
        <v>0</v>
      </c>
      <c r="N263" s="58">
        <v>0</v>
      </c>
      <c r="O263" s="58">
        <v>0</v>
      </c>
      <c r="P263" s="226"/>
      <c r="Q263" s="57"/>
      <c r="R263" s="57"/>
      <c r="S263" s="57"/>
    </row>
    <row r="264" spans="5:19" ht="15" hidden="1" x14ac:dyDescent="0.25">
      <c r="E264" s="55" t="s">
        <v>24</v>
      </c>
      <c r="F264" s="58">
        <v>0</v>
      </c>
      <c r="G264" s="58">
        <v>0</v>
      </c>
      <c r="H264" s="58">
        <v>0</v>
      </c>
      <c r="I264" s="58">
        <v>0</v>
      </c>
      <c r="J264" s="58">
        <v>0</v>
      </c>
      <c r="K264" s="58">
        <v>0</v>
      </c>
      <c r="L264" s="58">
        <v>0</v>
      </c>
      <c r="M264" s="58">
        <v>0</v>
      </c>
      <c r="N264" s="58">
        <v>0</v>
      </c>
      <c r="O264" s="58">
        <v>0</v>
      </c>
      <c r="P264" s="226"/>
      <c r="Q264" s="57"/>
      <c r="R264" s="57"/>
      <c r="S264" s="57"/>
    </row>
    <row r="265" spans="5:19" ht="15" hidden="1" x14ac:dyDescent="0.25">
      <c r="E265" s="55" t="s">
        <v>25</v>
      </c>
      <c r="F265" s="58">
        <v>0</v>
      </c>
      <c r="G265" s="58">
        <v>35</v>
      </c>
      <c r="H265" s="58">
        <v>38</v>
      </c>
      <c r="I265" s="58">
        <v>42</v>
      </c>
      <c r="J265" s="58">
        <v>43</v>
      </c>
      <c r="K265" s="58">
        <v>51</v>
      </c>
      <c r="L265" s="58">
        <v>59</v>
      </c>
      <c r="M265" s="58">
        <v>57</v>
      </c>
      <c r="N265" s="58">
        <v>57</v>
      </c>
      <c r="O265" s="58">
        <v>58</v>
      </c>
      <c r="P265" s="226"/>
      <c r="Q265" s="57"/>
      <c r="R265" s="57"/>
      <c r="S265" s="57"/>
    </row>
    <row r="266" spans="5:19" ht="15" hidden="1" x14ac:dyDescent="0.25">
      <c r="E266" s="55" t="s">
        <v>26</v>
      </c>
      <c r="F266" s="58">
        <v>0</v>
      </c>
      <c r="G266" s="58">
        <v>0</v>
      </c>
      <c r="H266" s="58">
        <v>0</v>
      </c>
      <c r="I266" s="58">
        <v>0</v>
      </c>
      <c r="J266" s="58">
        <v>0</v>
      </c>
      <c r="K266" s="58">
        <v>0</v>
      </c>
      <c r="L266" s="58">
        <v>0</v>
      </c>
      <c r="M266" s="58">
        <v>0</v>
      </c>
      <c r="N266" s="58">
        <v>0</v>
      </c>
      <c r="O266" s="58">
        <v>0</v>
      </c>
      <c r="P266" s="226"/>
      <c r="Q266" s="57"/>
      <c r="R266" s="57"/>
      <c r="S266" s="57"/>
    </row>
    <row r="267" spans="5:19" ht="15" hidden="1" x14ac:dyDescent="0.25">
      <c r="E267" s="55" t="s">
        <v>27</v>
      </c>
      <c r="F267" s="58">
        <v>0</v>
      </c>
      <c r="G267" s="58">
        <v>0</v>
      </c>
      <c r="H267" s="58">
        <v>0</v>
      </c>
      <c r="I267" s="58">
        <v>0</v>
      </c>
      <c r="J267" s="58">
        <v>0</v>
      </c>
      <c r="K267" s="58">
        <v>0</v>
      </c>
      <c r="L267" s="58">
        <v>0</v>
      </c>
      <c r="M267" s="58">
        <v>0</v>
      </c>
      <c r="N267" s="58">
        <v>0</v>
      </c>
      <c r="O267" s="58">
        <v>0</v>
      </c>
      <c r="P267" s="226"/>
      <c r="Q267" s="57"/>
      <c r="R267" s="57"/>
      <c r="S267" s="57"/>
    </row>
    <row r="268" spans="5:19" ht="15" hidden="1" x14ac:dyDescent="0.25">
      <c r="E268" s="55" t="s">
        <v>28</v>
      </c>
      <c r="F268" s="58">
        <v>0</v>
      </c>
      <c r="G268" s="58">
        <v>0</v>
      </c>
      <c r="H268" s="58">
        <v>0</v>
      </c>
      <c r="I268" s="58">
        <v>0</v>
      </c>
      <c r="J268" s="58">
        <v>0</v>
      </c>
      <c r="K268" s="58">
        <v>0</v>
      </c>
      <c r="L268" s="58">
        <v>0</v>
      </c>
      <c r="M268" s="58">
        <v>0</v>
      </c>
      <c r="N268" s="58">
        <v>0</v>
      </c>
      <c r="O268" s="58">
        <v>0</v>
      </c>
      <c r="P268" s="226"/>
      <c r="Q268" s="57"/>
      <c r="R268" s="57"/>
      <c r="S268" s="57"/>
    </row>
    <row r="269" spans="5:19" ht="15" hidden="1" x14ac:dyDescent="0.25">
      <c r="E269" s="55" t="s">
        <v>29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58">
        <v>0</v>
      </c>
      <c r="M269" s="58">
        <v>0</v>
      </c>
      <c r="N269" s="58">
        <v>0</v>
      </c>
      <c r="O269" s="58">
        <v>0</v>
      </c>
      <c r="P269" s="226"/>
      <c r="Q269" s="57"/>
      <c r="R269" s="57"/>
      <c r="S269" s="57"/>
    </row>
    <row r="270" spans="5:19" ht="15" hidden="1" x14ac:dyDescent="0.25">
      <c r="E270" s="55" t="s">
        <v>30</v>
      </c>
      <c r="F270" s="58">
        <v>0</v>
      </c>
      <c r="G270" s="58">
        <v>0</v>
      </c>
      <c r="H270" s="58">
        <v>0</v>
      </c>
      <c r="I270" s="58">
        <v>0</v>
      </c>
      <c r="J270" s="58">
        <v>0</v>
      </c>
      <c r="K270" s="58">
        <v>0</v>
      </c>
      <c r="L270" s="58">
        <v>0</v>
      </c>
      <c r="M270" s="58">
        <v>0</v>
      </c>
      <c r="N270" s="58">
        <v>0</v>
      </c>
      <c r="O270" s="58">
        <v>0</v>
      </c>
      <c r="P270" s="226"/>
      <c r="Q270" s="57"/>
      <c r="R270" s="57"/>
      <c r="S270" s="57"/>
    </row>
    <row r="271" spans="5:19" ht="15" hidden="1" x14ac:dyDescent="0.25">
      <c r="E271" s="59" t="s">
        <v>180</v>
      </c>
      <c r="F271" s="58">
        <v>0</v>
      </c>
      <c r="G271" s="58">
        <v>0</v>
      </c>
      <c r="H271" s="58">
        <v>0</v>
      </c>
      <c r="I271" s="58">
        <v>0</v>
      </c>
      <c r="J271" s="58">
        <v>0</v>
      </c>
      <c r="K271" s="58">
        <v>0</v>
      </c>
      <c r="L271" s="58">
        <v>0</v>
      </c>
      <c r="M271" s="58">
        <v>0</v>
      </c>
      <c r="N271" s="58">
        <v>0</v>
      </c>
      <c r="O271" s="58">
        <v>0</v>
      </c>
      <c r="P271" s="226"/>
      <c r="Q271" s="57"/>
      <c r="R271" s="57"/>
      <c r="S271" s="57"/>
    </row>
    <row r="272" spans="5:19" ht="15.75" hidden="1" thickBot="1" x14ac:dyDescent="0.3">
      <c r="E272" s="60" t="s">
        <v>221</v>
      </c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108"/>
      <c r="Q272" s="57"/>
      <c r="R272" s="57"/>
      <c r="S272" s="57"/>
    </row>
    <row r="273" spans="3:19" ht="15.75" hidden="1" thickBot="1" x14ac:dyDescent="0.3">
      <c r="E273" s="62" t="s">
        <v>222</v>
      </c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108"/>
      <c r="Q273" s="57"/>
      <c r="R273" s="57"/>
      <c r="S273" s="57"/>
    </row>
    <row r="274" spans="3:19" ht="15" hidden="1" x14ac:dyDescent="0.25">
      <c r="E274" s="63" t="s">
        <v>223</v>
      </c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5"/>
      <c r="R274" s="66"/>
      <c r="S274" s="67"/>
    </row>
    <row r="275" spans="3:19" hidden="1" x14ac:dyDescent="0.15"/>
    <row r="276" spans="3:19" hidden="1" x14ac:dyDescent="0.15"/>
    <row r="277" spans="3:19" ht="18.75" hidden="1" x14ac:dyDescent="0.25">
      <c r="E277" s="239" t="s">
        <v>255</v>
      </c>
      <c r="F277" s="240"/>
      <c r="G277" s="240"/>
      <c r="H277" s="240"/>
      <c r="I277" s="240"/>
      <c r="J277" s="240"/>
      <c r="K277" s="240"/>
      <c r="L277" s="240"/>
      <c r="M277" s="240"/>
      <c r="N277" s="240"/>
      <c r="O277" s="241"/>
      <c r="P277" s="225"/>
      <c r="R277" s="49"/>
      <c r="S277" s="49"/>
    </row>
    <row r="278" spans="3:19" ht="15" hidden="1" x14ac:dyDescent="0.15">
      <c r="C278" s="244" t="s">
        <v>230</v>
      </c>
      <c r="D278" s="245"/>
      <c r="E278" s="50"/>
      <c r="F278" s="51" t="e">
        <f>#REF!+1</f>
        <v>#REF!</v>
      </c>
      <c r="G278" s="51" t="e">
        <f t="shared" ref="G278:O278" si="29">F278+1</f>
        <v>#REF!</v>
      </c>
      <c r="H278" s="51" t="e">
        <f t="shared" si="29"/>
        <v>#REF!</v>
      </c>
      <c r="I278" s="51" t="e">
        <f t="shared" si="29"/>
        <v>#REF!</v>
      </c>
      <c r="J278" s="51" t="e">
        <f t="shared" si="29"/>
        <v>#REF!</v>
      </c>
      <c r="K278" s="51" t="e">
        <f t="shared" si="29"/>
        <v>#REF!</v>
      </c>
      <c r="L278" s="51" t="e">
        <f t="shared" si="29"/>
        <v>#REF!</v>
      </c>
      <c r="M278" s="51" t="e">
        <f t="shared" si="29"/>
        <v>#REF!</v>
      </c>
      <c r="N278" s="51" t="e">
        <f t="shared" si="29"/>
        <v>#REF!</v>
      </c>
      <c r="O278" s="51" t="e">
        <f t="shared" si="29"/>
        <v>#REF!</v>
      </c>
      <c r="P278" s="51"/>
      <c r="Q278" s="52" t="s">
        <v>224</v>
      </c>
      <c r="R278" s="53" t="s">
        <v>227</v>
      </c>
      <c r="S278" s="54" t="s">
        <v>226</v>
      </c>
    </row>
    <row r="279" spans="3:19" ht="15" hidden="1" x14ac:dyDescent="0.25">
      <c r="C279" s="242"/>
      <c r="D279" s="243"/>
      <c r="E279" s="55" t="s">
        <v>0</v>
      </c>
      <c r="F279" s="56">
        <v>36</v>
      </c>
      <c r="G279" s="56">
        <v>36</v>
      </c>
      <c r="H279" s="56">
        <v>35</v>
      </c>
      <c r="I279" s="56">
        <v>33</v>
      </c>
      <c r="J279" s="56">
        <v>33</v>
      </c>
      <c r="K279" s="56">
        <v>33</v>
      </c>
      <c r="L279" s="56">
        <v>31</v>
      </c>
      <c r="M279" s="56">
        <v>31</v>
      </c>
      <c r="N279" s="56">
        <v>30</v>
      </c>
      <c r="O279" s="58">
        <v>29</v>
      </c>
      <c r="P279" s="226"/>
      <c r="Q279" s="57">
        <f>O279/$O$311</f>
        <v>2.1657953696788648E-2</v>
      </c>
      <c r="R279" s="57">
        <f>IF(OR(O279=0, N279=0), "-",O279/N279-1)</f>
        <v>-3.3333333333333326E-2</v>
      </c>
      <c r="S279" s="57">
        <f>IF(OR(O279=0, F279=0), "-",O279/F279-1)</f>
        <v>-0.19444444444444442</v>
      </c>
    </row>
    <row r="280" spans="3:19" ht="15" hidden="1" x14ac:dyDescent="0.25">
      <c r="C280" s="242"/>
      <c r="D280" s="243"/>
      <c r="E280" s="55" t="s">
        <v>1</v>
      </c>
      <c r="F280" s="58">
        <v>0</v>
      </c>
      <c r="G280" s="58">
        <v>0</v>
      </c>
      <c r="H280" s="58">
        <v>0</v>
      </c>
      <c r="I280" s="58">
        <v>0</v>
      </c>
      <c r="J280" s="58">
        <v>0</v>
      </c>
      <c r="K280" s="58">
        <v>0</v>
      </c>
      <c r="L280" s="58">
        <v>0</v>
      </c>
      <c r="M280" s="58">
        <v>49</v>
      </c>
      <c r="N280" s="58">
        <v>48</v>
      </c>
      <c r="O280" s="58">
        <v>47</v>
      </c>
      <c r="P280" s="226"/>
      <c r="Q280" s="57">
        <f t="shared" ref="Q280:Q312" si="30">O280/$O$311</f>
        <v>3.5100821508588502E-2</v>
      </c>
      <c r="R280" s="57">
        <f t="shared" ref="R280:R311" si="31">IF(OR(O280=0, N280=0), "-",O280/N280-1)</f>
        <v>-2.083333333333337E-2</v>
      </c>
      <c r="S280" s="57" t="str">
        <f t="shared" ref="S280:S311" si="32">IF(OR(O280=0, F280=0), "-",O280/F280-1)</f>
        <v>-</v>
      </c>
    </row>
    <row r="281" spans="3:19" ht="15" hidden="1" x14ac:dyDescent="0.25">
      <c r="C281" s="242"/>
      <c r="D281" s="243"/>
      <c r="E281" s="55" t="s">
        <v>2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58">
        <v>0</v>
      </c>
      <c r="M281" s="58">
        <v>0</v>
      </c>
      <c r="N281" s="58">
        <v>0</v>
      </c>
      <c r="O281" s="58">
        <v>0</v>
      </c>
      <c r="P281" s="226"/>
      <c r="Q281" s="57">
        <f t="shared" si="30"/>
        <v>0</v>
      </c>
      <c r="R281" s="57" t="str">
        <f t="shared" si="31"/>
        <v>-</v>
      </c>
      <c r="S281" s="57" t="str">
        <f t="shared" si="32"/>
        <v>-</v>
      </c>
    </row>
    <row r="282" spans="3:19" ht="15" hidden="1" x14ac:dyDescent="0.25">
      <c r="C282" s="242"/>
      <c r="D282" s="243"/>
      <c r="E282" s="55" t="s">
        <v>3</v>
      </c>
      <c r="F282" s="58">
        <v>24</v>
      </c>
      <c r="G282" s="58">
        <v>24</v>
      </c>
      <c r="H282" s="58">
        <v>24</v>
      </c>
      <c r="I282" s="58">
        <v>24</v>
      </c>
      <c r="J282" s="58">
        <v>24</v>
      </c>
      <c r="K282" s="58">
        <v>25</v>
      </c>
      <c r="L282" s="58">
        <v>25</v>
      </c>
      <c r="M282" s="58">
        <v>25</v>
      </c>
      <c r="N282" s="58">
        <v>23</v>
      </c>
      <c r="O282" s="58">
        <v>25</v>
      </c>
      <c r="P282" s="226"/>
      <c r="Q282" s="57">
        <f t="shared" si="30"/>
        <v>1.8670649738610903E-2</v>
      </c>
      <c r="R282" s="57">
        <f t="shared" si="31"/>
        <v>8.6956521739130377E-2</v>
      </c>
      <c r="S282" s="57">
        <f t="shared" si="32"/>
        <v>4.1666666666666741E-2</v>
      </c>
    </row>
    <row r="283" spans="3:19" ht="15" hidden="1" x14ac:dyDescent="0.25">
      <c r="C283" s="242"/>
      <c r="D283" s="243"/>
      <c r="E283" s="55" t="s">
        <v>4</v>
      </c>
      <c r="F283" s="58">
        <v>0</v>
      </c>
      <c r="G283" s="58">
        <v>0</v>
      </c>
      <c r="H283" s="58">
        <v>0</v>
      </c>
      <c r="I283" s="58">
        <v>0</v>
      </c>
      <c r="J283" s="58">
        <v>0</v>
      </c>
      <c r="K283" s="58">
        <v>0</v>
      </c>
      <c r="L283" s="58">
        <v>0</v>
      </c>
      <c r="M283" s="58">
        <v>0</v>
      </c>
      <c r="N283" s="58">
        <v>0</v>
      </c>
      <c r="O283" s="58">
        <v>0</v>
      </c>
      <c r="P283" s="226"/>
      <c r="Q283" s="57">
        <f t="shared" si="30"/>
        <v>0</v>
      </c>
      <c r="R283" s="57" t="str">
        <f t="shared" si="31"/>
        <v>-</v>
      </c>
      <c r="S283" s="57" t="str">
        <f t="shared" si="32"/>
        <v>-</v>
      </c>
    </row>
    <row r="284" spans="3:19" ht="15" hidden="1" x14ac:dyDescent="0.25">
      <c r="C284" s="242"/>
      <c r="D284" s="243"/>
      <c r="E284" s="55" t="s">
        <v>5</v>
      </c>
      <c r="F284" s="58">
        <v>16</v>
      </c>
      <c r="G284" s="58">
        <v>17</v>
      </c>
      <c r="H284" s="58">
        <v>17</v>
      </c>
      <c r="I284" s="58">
        <v>18</v>
      </c>
      <c r="J284" s="58">
        <v>19</v>
      </c>
      <c r="K284" s="58">
        <v>18</v>
      </c>
      <c r="L284" s="58">
        <v>18</v>
      </c>
      <c r="M284" s="58">
        <v>18</v>
      </c>
      <c r="N284" s="58">
        <v>18</v>
      </c>
      <c r="O284" s="58">
        <v>17</v>
      </c>
      <c r="P284" s="226"/>
      <c r="Q284" s="57">
        <f t="shared" si="30"/>
        <v>1.2696041822255415E-2</v>
      </c>
      <c r="R284" s="57">
        <f t="shared" si="31"/>
        <v>-5.555555555555558E-2</v>
      </c>
      <c r="S284" s="57">
        <f t="shared" si="32"/>
        <v>6.25E-2</v>
      </c>
    </row>
    <row r="285" spans="3:19" ht="15" hidden="1" x14ac:dyDescent="0.25">
      <c r="C285" s="242"/>
      <c r="D285" s="243"/>
      <c r="E285" s="55" t="s">
        <v>6</v>
      </c>
      <c r="F285" s="58">
        <v>105</v>
      </c>
      <c r="G285" s="58">
        <v>104</v>
      </c>
      <c r="H285" s="58">
        <v>100</v>
      </c>
      <c r="I285" s="58">
        <v>100</v>
      </c>
      <c r="J285" s="58">
        <v>99</v>
      </c>
      <c r="K285" s="58">
        <v>96</v>
      </c>
      <c r="L285" s="58">
        <v>95</v>
      </c>
      <c r="M285" s="58">
        <v>94</v>
      </c>
      <c r="N285" s="58">
        <v>94</v>
      </c>
      <c r="O285" s="58">
        <v>90</v>
      </c>
      <c r="P285" s="226"/>
      <c r="Q285" s="57">
        <f t="shared" si="30"/>
        <v>6.7214339058999248E-2</v>
      </c>
      <c r="R285" s="57">
        <f t="shared" si="31"/>
        <v>-4.2553191489361653E-2</v>
      </c>
      <c r="S285" s="57">
        <f t="shared" si="32"/>
        <v>-0.1428571428571429</v>
      </c>
    </row>
    <row r="286" spans="3:19" ht="15" hidden="1" x14ac:dyDescent="0.25">
      <c r="C286" s="242"/>
      <c r="D286" s="243"/>
      <c r="E286" s="55" t="s">
        <v>7</v>
      </c>
      <c r="F286" s="58">
        <v>67</v>
      </c>
      <c r="G286" s="58">
        <v>65</v>
      </c>
      <c r="H286" s="58">
        <v>62</v>
      </c>
      <c r="I286" s="58">
        <v>61</v>
      </c>
      <c r="J286" s="58">
        <v>61</v>
      </c>
      <c r="K286" s="58">
        <v>59</v>
      </c>
      <c r="L286" s="58">
        <v>55</v>
      </c>
      <c r="M286" s="58">
        <v>50</v>
      </c>
      <c r="N286" s="58">
        <v>47</v>
      </c>
      <c r="O286" s="58">
        <v>39</v>
      </c>
      <c r="P286" s="226"/>
      <c r="Q286" s="57">
        <f t="shared" si="30"/>
        <v>2.9126213592233011E-2</v>
      </c>
      <c r="R286" s="57">
        <f t="shared" si="31"/>
        <v>-0.17021276595744683</v>
      </c>
      <c r="S286" s="57">
        <f t="shared" si="32"/>
        <v>-0.41791044776119401</v>
      </c>
    </row>
    <row r="287" spans="3:19" ht="15" hidden="1" x14ac:dyDescent="0.25">
      <c r="C287" s="242"/>
      <c r="D287" s="243"/>
      <c r="E287" s="55" t="s">
        <v>8</v>
      </c>
      <c r="F287" s="58">
        <v>5</v>
      </c>
      <c r="G287" s="58">
        <v>5</v>
      </c>
      <c r="H287" s="58">
        <v>5</v>
      </c>
      <c r="I287" s="58">
        <v>5</v>
      </c>
      <c r="J287" s="58">
        <v>5</v>
      </c>
      <c r="K287" s="58">
        <v>5</v>
      </c>
      <c r="L287" s="58">
        <v>5</v>
      </c>
      <c r="M287" s="58">
        <v>5</v>
      </c>
      <c r="N287" s="58">
        <v>5</v>
      </c>
      <c r="O287" s="58">
        <v>5</v>
      </c>
      <c r="P287" s="226"/>
      <c r="Q287" s="57">
        <f t="shared" si="30"/>
        <v>3.7341299477221808E-3</v>
      </c>
      <c r="R287" s="57">
        <f t="shared" si="31"/>
        <v>0</v>
      </c>
      <c r="S287" s="57">
        <f t="shared" si="32"/>
        <v>0</v>
      </c>
    </row>
    <row r="288" spans="3:19" ht="15" hidden="1" x14ac:dyDescent="0.25">
      <c r="C288" s="242"/>
      <c r="D288" s="243"/>
      <c r="E288" s="55" t="s">
        <v>9</v>
      </c>
      <c r="F288" s="58">
        <v>154</v>
      </c>
      <c r="G288" s="58">
        <v>144</v>
      </c>
      <c r="H288" s="58">
        <v>138</v>
      </c>
      <c r="I288" s="58">
        <v>134</v>
      </c>
      <c r="J288" s="58">
        <v>140</v>
      </c>
      <c r="K288" s="58">
        <v>140</v>
      </c>
      <c r="L288" s="58">
        <v>143</v>
      </c>
      <c r="M288" s="58">
        <v>136</v>
      </c>
      <c r="N288" s="58">
        <v>131</v>
      </c>
      <c r="O288" s="58">
        <v>129</v>
      </c>
      <c r="P288" s="226"/>
      <c r="Q288" s="57">
        <f t="shared" si="30"/>
        <v>9.6340552651232259E-2</v>
      </c>
      <c r="R288" s="57">
        <f t="shared" si="31"/>
        <v>-1.5267175572519109E-2</v>
      </c>
      <c r="S288" s="57">
        <f t="shared" si="32"/>
        <v>-0.16233766233766234</v>
      </c>
    </row>
    <row r="289" spans="3:19" ht="15" hidden="1" x14ac:dyDescent="0.25">
      <c r="C289" s="242"/>
      <c r="D289" s="243"/>
      <c r="E289" s="55" t="s">
        <v>10</v>
      </c>
      <c r="F289" s="58">
        <v>21</v>
      </c>
      <c r="G289" s="58">
        <v>20</v>
      </c>
      <c r="H289" s="58">
        <v>21</v>
      </c>
      <c r="I289" s="58">
        <v>19</v>
      </c>
      <c r="J289" s="58">
        <v>19</v>
      </c>
      <c r="K289" s="58">
        <v>18</v>
      </c>
      <c r="L289" s="58">
        <v>18</v>
      </c>
      <c r="M289" s="58">
        <v>18</v>
      </c>
      <c r="N289" s="58">
        <v>20</v>
      </c>
      <c r="O289" s="58">
        <v>20</v>
      </c>
      <c r="P289" s="226"/>
      <c r="Q289" s="57">
        <f t="shared" si="30"/>
        <v>1.4936519790888723E-2</v>
      </c>
      <c r="R289" s="57">
        <f t="shared" si="31"/>
        <v>0</v>
      </c>
      <c r="S289" s="57">
        <f t="shared" si="32"/>
        <v>-4.7619047619047672E-2</v>
      </c>
    </row>
    <row r="290" spans="3:19" ht="15" hidden="1" x14ac:dyDescent="0.25">
      <c r="C290" s="242"/>
      <c r="D290" s="243"/>
      <c r="E290" s="55" t="s">
        <v>11</v>
      </c>
      <c r="F290" s="58">
        <v>134</v>
      </c>
      <c r="G290" s="58">
        <v>137</v>
      </c>
      <c r="H290" s="58">
        <v>134</v>
      </c>
      <c r="I290" s="58">
        <v>127</v>
      </c>
      <c r="J290" s="58">
        <v>130</v>
      </c>
      <c r="K290" s="58">
        <v>126</v>
      </c>
      <c r="L290" s="58">
        <v>122</v>
      </c>
      <c r="M290" s="58">
        <v>124</v>
      </c>
      <c r="N290" s="58">
        <v>122</v>
      </c>
      <c r="O290" s="58">
        <v>115</v>
      </c>
      <c r="P290" s="226"/>
      <c r="Q290" s="57">
        <f t="shared" si="30"/>
        <v>8.5884988797610154E-2</v>
      </c>
      <c r="R290" s="57">
        <f t="shared" si="31"/>
        <v>-5.7377049180327822E-2</v>
      </c>
      <c r="S290" s="57">
        <f t="shared" si="32"/>
        <v>-0.14179104477611937</v>
      </c>
    </row>
    <row r="291" spans="3:19" ht="15" hidden="1" x14ac:dyDescent="0.25">
      <c r="C291" s="242"/>
      <c r="D291" s="243"/>
      <c r="E291" s="55" t="s">
        <v>12</v>
      </c>
      <c r="F291" s="58">
        <v>31</v>
      </c>
      <c r="G291" s="58">
        <v>31</v>
      </c>
      <c r="H291" s="58">
        <v>29</v>
      </c>
      <c r="I291" s="58">
        <v>28</v>
      </c>
      <c r="J291" s="58">
        <v>28</v>
      </c>
      <c r="K291" s="58">
        <v>28</v>
      </c>
      <c r="L291" s="58">
        <v>25</v>
      </c>
      <c r="M291" s="58">
        <v>24</v>
      </c>
      <c r="N291" s="58">
        <v>24</v>
      </c>
      <c r="O291" s="58">
        <v>24</v>
      </c>
      <c r="P291" s="226"/>
      <c r="Q291" s="57">
        <f t="shared" si="30"/>
        <v>1.7923823749066467E-2</v>
      </c>
      <c r="R291" s="57">
        <f t="shared" si="31"/>
        <v>0</v>
      </c>
      <c r="S291" s="57">
        <f t="shared" si="32"/>
        <v>-0.22580645161290325</v>
      </c>
    </row>
    <row r="292" spans="3:19" ht="15" hidden="1" x14ac:dyDescent="0.25">
      <c r="C292" s="242"/>
      <c r="D292" s="243"/>
      <c r="E292" s="55" t="s">
        <v>13</v>
      </c>
      <c r="F292" s="58">
        <v>16</v>
      </c>
      <c r="G292" s="58">
        <v>17</v>
      </c>
      <c r="H292" s="58">
        <v>15</v>
      </c>
      <c r="I292" s="58">
        <v>15</v>
      </c>
      <c r="J292" s="58">
        <v>17</v>
      </c>
      <c r="K292" s="58">
        <v>18</v>
      </c>
      <c r="L292" s="58">
        <v>16</v>
      </c>
      <c r="M292" s="58">
        <v>16</v>
      </c>
      <c r="N292" s="58">
        <v>17</v>
      </c>
      <c r="O292" s="58">
        <v>16</v>
      </c>
      <c r="P292" s="226"/>
      <c r="Q292" s="57">
        <f t="shared" si="30"/>
        <v>1.1949215832710979E-2</v>
      </c>
      <c r="R292" s="57">
        <f t="shared" si="31"/>
        <v>-5.8823529411764719E-2</v>
      </c>
      <c r="S292" s="57">
        <f t="shared" si="32"/>
        <v>0</v>
      </c>
    </row>
    <row r="293" spans="3:19" ht="15" hidden="1" x14ac:dyDescent="0.25">
      <c r="C293" s="242"/>
      <c r="D293" s="243"/>
      <c r="E293" s="55" t="s">
        <v>14</v>
      </c>
      <c r="F293" s="58">
        <v>19</v>
      </c>
      <c r="G293" s="58">
        <v>19</v>
      </c>
      <c r="H293" s="58">
        <v>19</v>
      </c>
      <c r="I293" s="58">
        <v>18</v>
      </c>
      <c r="J293" s="58">
        <v>19</v>
      </c>
      <c r="K293" s="58">
        <v>18</v>
      </c>
      <c r="L293" s="58">
        <v>19</v>
      </c>
      <c r="M293" s="58">
        <v>18</v>
      </c>
      <c r="N293" s="58">
        <v>19</v>
      </c>
      <c r="O293" s="58">
        <v>18</v>
      </c>
      <c r="P293" s="226"/>
      <c r="Q293" s="57">
        <f t="shared" si="30"/>
        <v>1.344286781179985E-2</v>
      </c>
      <c r="R293" s="57">
        <f t="shared" si="31"/>
        <v>-5.2631578947368474E-2</v>
      </c>
      <c r="S293" s="57">
        <f t="shared" si="32"/>
        <v>-5.2631578947368474E-2</v>
      </c>
    </row>
    <row r="294" spans="3:19" ht="15" hidden="1" x14ac:dyDescent="0.25">
      <c r="C294" s="242"/>
      <c r="D294" s="243"/>
      <c r="E294" s="55" t="s">
        <v>15</v>
      </c>
      <c r="F294" s="58">
        <v>0</v>
      </c>
      <c r="G294" s="58">
        <v>0</v>
      </c>
      <c r="H294" s="58">
        <v>0</v>
      </c>
      <c r="I294" s="58">
        <v>0</v>
      </c>
      <c r="J294" s="58">
        <v>0</v>
      </c>
      <c r="K294" s="58">
        <v>0</v>
      </c>
      <c r="L294" s="58">
        <v>0</v>
      </c>
      <c r="M294" s="58">
        <v>0</v>
      </c>
      <c r="N294" s="58">
        <v>0</v>
      </c>
      <c r="O294" s="58">
        <v>0</v>
      </c>
      <c r="P294" s="226"/>
      <c r="Q294" s="57">
        <f t="shared" si="30"/>
        <v>0</v>
      </c>
      <c r="R294" s="57" t="str">
        <f t="shared" si="31"/>
        <v>-</v>
      </c>
      <c r="S294" s="57" t="str">
        <f t="shared" si="32"/>
        <v>-</v>
      </c>
    </row>
    <row r="295" spans="3:19" ht="15" hidden="1" x14ac:dyDescent="0.25">
      <c r="C295" s="242"/>
      <c r="D295" s="243"/>
      <c r="E295" s="55" t="s">
        <v>16</v>
      </c>
      <c r="F295" s="58">
        <v>0</v>
      </c>
      <c r="G295" s="58">
        <v>0</v>
      </c>
      <c r="H295" s="58">
        <v>0</v>
      </c>
      <c r="I295" s="58">
        <v>4</v>
      </c>
      <c r="J295" s="58">
        <v>4</v>
      </c>
      <c r="K295" s="58">
        <v>4</v>
      </c>
      <c r="L295" s="58">
        <v>5</v>
      </c>
      <c r="M295" s="58">
        <v>5</v>
      </c>
      <c r="N295" s="58">
        <v>5</v>
      </c>
      <c r="O295" s="58">
        <v>5</v>
      </c>
      <c r="P295" s="226"/>
      <c r="Q295" s="57">
        <f t="shared" si="30"/>
        <v>3.7341299477221808E-3</v>
      </c>
      <c r="R295" s="57">
        <f t="shared" si="31"/>
        <v>0</v>
      </c>
      <c r="S295" s="57" t="str">
        <f t="shared" si="32"/>
        <v>-</v>
      </c>
    </row>
    <row r="296" spans="3:19" ht="15" hidden="1" x14ac:dyDescent="0.25">
      <c r="C296" s="242"/>
      <c r="D296" s="243"/>
      <c r="E296" s="55" t="s">
        <v>17</v>
      </c>
      <c r="F296" s="58">
        <v>109</v>
      </c>
      <c r="G296" s="58">
        <v>108</v>
      </c>
      <c r="H296" s="58">
        <v>109</v>
      </c>
      <c r="I296" s="58">
        <v>105</v>
      </c>
      <c r="J296" s="58">
        <v>318</v>
      </c>
      <c r="K296" s="58">
        <v>322</v>
      </c>
      <c r="L296" s="58">
        <v>327</v>
      </c>
      <c r="M296" s="58">
        <v>328</v>
      </c>
      <c r="N296" s="58">
        <v>322</v>
      </c>
      <c r="O296" s="58">
        <v>325</v>
      </c>
      <c r="P296" s="226"/>
      <c r="Q296" s="57">
        <f t="shared" si="30"/>
        <v>0.24271844660194175</v>
      </c>
      <c r="R296" s="57">
        <f t="shared" si="31"/>
        <v>9.3167701863354768E-3</v>
      </c>
      <c r="S296" s="57">
        <f t="shared" si="32"/>
        <v>1.9816513761467891</v>
      </c>
    </row>
    <row r="297" spans="3:19" ht="15" hidden="1" x14ac:dyDescent="0.25">
      <c r="C297" s="242"/>
      <c r="D297" s="243"/>
      <c r="E297" s="55" t="s">
        <v>18</v>
      </c>
      <c r="F297" s="58">
        <v>15</v>
      </c>
      <c r="G297" s="58">
        <v>17</v>
      </c>
      <c r="H297" s="58">
        <v>17</v>
      </c>
      <c r="I297" s="58">
        <v>19</v>
      </c>
      <c r="J297" s="58">
        <v>23</v>
      </c>
      <c r="K297" s="58">
        <v>22</v>
      </c>
      <c r="L297" s="58">
        <v>21</v>
      </c>
      <c r="M297" s="58">
        <v>21</v>
      </c>
      <c r="N297" s="58">
        <v>22</v>
      </c>
      <c r="O297" s="58">
        <v>22</v>
      </c>
      <c r="P297" s="226"/>
      <c r="Q297" s="57">
        <f t="shared" si="30"/>
        <v>1.6430171769977596E-2</v>
      </c>
      <c r="R297" s="57">
        <f t="shared" si="31"/>
        <v>0</v>
      </c>
      <c r="S297" s="57">
        <f t="shared" si="32"/>
        <v>0.46666666666666656</v>
      </c>
    </row>
    <row r="298" spans="3:19" ht="15" hidden="1" x14ac:dyDescent="0.25">
      <c r="C298" s="242"/>
      <c r="D298" s="243"/>
      <c r="E298" s="55" t="s">
        <v>19</v>
      </c>
      <c r="F298" s="58">
        <v>0</v>
      </c>
      <c r="G298" s="58">
        <v>0</v>
      </c>
      <c r="H298" s="58">
        <v>0</v>
      </c>
      <c r="I298" s="58">
        <v>0</v>
      </c>
      <c r="J298" s="58">
        <v>0</v>
      </c>
      <c r="K298" s="58">
        <v>0</v>
      </c>
      <c r="L298" s="58">
        <v>0</v>
      </c>
      <c r="M298" s="58">
        <v>0</v>
      </c>
      <c r="N298" s="58">
        <v>0</v>
      </c>
      <c r="O298" s="58">
        <v>0</v>
      </c>
      <c r="P298" s="226"/>
      <c r="Q298" s="57">
        <f t="shared" si="30"/>
        <v>0</v>
      </c>
      <c r="R298" s="57" t="str">
        <f t="shared" si="31"/>
        <v>-</v>
      </c>
      <c r="S298" s="57" t="str">
        <f t="shared" si="32"/>
        <v>-</v>
      </c>
    </row>
    <row r="299" spans="3:19" ht="15" hidden="1" x14ac:dyDescent="0.25">
      <c r="C299" s="242"/>
      <c r="D299" s="243"/>
      <c r="E299" s="55" t="s">
        <v>20</v>
      </c>
      <c r="F299" s="58">
        <v>5</v>
      </c>
      <c r="G299" s="58">
        <v>7</v>
      </c>
      <c r="H299" s="58">
        <v>7</v>
      </c>
      <c r="I299" s="58">
        <v>9</v>
      </c>
      <c r="J299" s="58">
        <v>9</v>
      </c>
      <c r="K299" s="58">
        <v>9</v>
      </c>
      <c r="L299" s="58">
        <v>8</v>
      </c>
      <c r="M299" s="58">
        <v>8</v>
      </c>
      <c r="N299" s="58">
        <v>7</v>
      </c>
      <c r="O299" s="58">
        <v>7</v>
      </c>
      <c r="P299" s="226"/>
      <c r="Q299" s="57">
        <f t="shared" si="30"/>
        <v>5.2277819268110532E-3</v>
      </c>
      <c r="R299" s="57">
        <f t="shared" si="31"/>
        <v>0</v>
      </c>
      <c r="S299" s="57">
        <f t="shared" si="32"/>
        <v>0.39999999999999991</v>
      </c>
    </row>
    <row r="300" spans="3:19" ht="15" hidden="1" x14ac:dyDescent="0.25">
      <c r="C300" s="242"/>
      <c r="D300" s="243"/>
      <c r="E300" s="55" t="s">
        <v>21</v>
      </c>
      <c r="F300" s="58">
        <v>0</v>
      </c>
      <c r="G300" s="58">
        <v>0</v>
      </c>
      <c r="H300" s="58">
        <v>0</v>
      </c>
      <c r="I300" s="58">
        <v>0</v>
      </c>
      <c r="J300" s="58">
        <v>0</v>
      </c>
      <c r="K300" s="58">
        <v>0</v>
      </c>
      <c r="L300" s="58">
        <v>0</v>
      </c>
      <c r="M300" s="58">
        <v>0</v>
      </c>
      <c r="N300" s="58">
        <v>0</v>
      </c>
      <c r="O300" s="58">
        <v>5</v>
      </c>
      <c r="P300" s="226"/>
      <c r="Q300" s="57">
        <f t="shared" si="30"/>
        <v>3.7341299477221808E-3</v>
      </c>
      <c r="R300" s="57" t="str">
        <f t="shared" si="31"/>
        <v>-</v>
      </c>
      <c r="S300" s="57" t="str">
        <f t="shared" si="32"/>
        <v>-</v>
      </c>
    </row>
    <row r="301" spans="3:19" ht="15" hidden="1" x14ac:dyDescent="0.25">
      <c r="C301" s="242"/>
      <c r="D301" s="243"/>
      <c r="E301" s="55" t="s">
        <v>22</v>
      </c>
      <c r="F301" s="58">
        <v>0</v>
      </c>
      <c r="G301" s="58">
        <v>0</v>
      </c>
      <c r="H301" s="58">
        <v>0</v>
      </c>
      <c r="I301" s="58">
        <v>0</v>
      </c>
      <c r="J301" s="58">
        <v>0</v>
      </c>
      <c r="K301" s="58">
        <v>0</v>
      </c>
      <c r="L301" s="58">
        <v>0</v>
      </c>
      <c r="M301" s="58">
        <v>0</v>
      </c>
      <c r="N301" s="58">
        <v>0</v>
      </c>
      <c r="O301" s="58">
        <v>40</v>
      </c>
      <c r="P301" s="226"/>
      <c r="Q301" s="57">
        <f t="shared" si="30"/>
        <v>2.9873039581777446E-2</v>
      </c>
      <c r="R301" s="57" t="str">
        <f t="shared" si="31"/>
        <v>-</v>
      </c>
      <c r="S301" s="57" t="str">
        <f t="shared" si="32"/>
        <v>-</v>
      </c>
    </row>
    <row r="302" spans="3:19" ht="15" hidden="1" x14ac:dyDescent="0.25">
      <c r="C302" s="242"/>
      <c r="D302" s="243"/>
      <c r="E302" s="55" t="s">
        <v>23</v>
      </c>
      <c r="F302" s="58">
        <v>0</v>
      </c>
      <c r="G302" s="58">
        <v>0</v>
      </c>
      <c r="H302" s="58">
        <v>0</v>
      </c>
      <c r="I302" s="58">
        <v>0</v>
      </c>
      <c r="J302" s="58">
        <v>0</v>
      </c>
      <c r="K302" s="58">
        <v>0</v>
      </c>
      <c r="L302" s="58">
        <v>0</v>
      </c>
      <c r="M302" s="58">
        <v>0</v>
      </c>
      <c r="N302" s="58">
        <v>0</v>
      </c>
      <c r="O302" s="58">
        <v>0</v>
      </c>
      <c r="P302" s="226"/>
      <c r="Q302" s="57">
        <f t="shared" si="30"/>
        <v>0</v>
      </c>
      <c r="R302" s="57" t="str">
        <f t="shared" si="31"/>
        <v>-</v>
      </c>
      <c r="S302" s="57" t="str">
        <f t="shared" si="32"/>
        <v>-</v>
      </c>
    </row>
    <row r="303" spans="3:19" ht="15" hidden="1" x14ac:dyDescent="0.25">
      <c r="C303" s="242"/>
      <c r="D303" s="243"/>
      <c r="E303" s="55" t="s">
        <v>24</v>
      </c>
      <c r="F303" s="58">
        <v>0</v>
      </c>
      <c r="G303" s="58">
        <v>0</v>
      </c>
      <c r="H303" s="58">
        <v>0</v>
      </c>
      <c r="I303" s="58">
        <v>0</v>
      </c>
      <c r="J303" s="58">
        <v>0</v>
      </c>
      <c r="K303" s="58">
        <v>0</v>
      </c>
      <c r="L303" s="58">
        <v>0</v>
      </c>
      <c r="M303" s="58">
        <v>0</v>
      </c>
      <c r="N303" s="58">
        <v>0</v>
      </c>
      <c r="O303" s="58">
        <v>0</v>
      </c>
      <c r="P303" s="226"/>
      <c r="Q303" s="57">
        <f t="shared" si="30"/>
        <v>0</v>
      </c>
      <c r="R303" s="57" t="str">
        <f t="shared" si="31"/>
        <v>-</v>
      </c>
      <c r="S303" s="57" t="str">
        <f t="shared" si="32"/>
        <v>-</v>
      </c>
    </row>
    <row r="304" spans="3:19" ht="15" hidden="1" x14ac:dyDescent="0.25">
      <c r="C304" s="242"/>
      <c r="D304" s="243"/>
      <c r="E304" s="55" t="s">
        <v>25</v>
      </c>
      <c r="F304" s="58">
        <v>0</v>
      </c>
      <c r="G304" s="58">
        <v>65</v>
      </c>
      <c r="H304" s="58">
        <v>67</v>
      </c>
      <c r="I304" s="58">
        <v>73</v>
      </c>
      <c r="J304" s="58">
        <v>77</v>
      </c>
      <c r="K304" s="58">
        <v>86</v>
      </c>
      <c r="L304" s="58">
        <v>92</v>
      </c>
      <c r="M304" s="58">
        <v>89</v>
      </c>
      <c r="N304" s="58">
        <v>89</v>
      </c>
      <c r="O304" s="58">
        <v>89</v>
      </c>
      <c r="P304" s="226"/>
      <c r="Q304" s="57">
        <f t="shared" si="30"/>
        <v>6.6467513069454823E-2</v>
      </c>
      <c r="R304" s="57">
        <f t="shared" si="31"/>
        <v>0</v>
      </c>
      <c r="S304" s="57" t="str">
        <f t="shared" si="32"/>
        <v>-</v>
      </c>
    </row>
    <row r="305" spans="3:19" ht="15" hidden="1" x14ac:dyDescent="0.25">
      <c r="C305" s="242"/>
      <c r="D305" s="243"/>
      <c r="E305" s="55" t="s">
        <v>26</v>
      </c>
      <c r="F305" s="58">
        <v>0</v>
      </c>
      <c r="G305" s="58">
        <v>0</v>
      </c>
      <c r="H305" s="58">
        <v>0</v>
      </c>
      <c r="I305" s="58">
        <v>0</v>
      </c>
      <c r="J305" s="58">
        <v>0</v>
      </c>
      <c r="K305" s="58">
        <v>0</v>
      </c>
      <c r="L305" s="58">
        <v>0</v>
      </c>
      <c r="M305" s="58">
        <v>0</v>
      </c>
      <c r="N305" s="58">
        <v>0</v>
      </c>
      <c r="O305" s="58">
        <v>0</v>
      </c>
      <c r="P305" s="226"/>
      <c r="Q305" s="57">
        <f t="shared" si="30"/>
        <v>0</v>
      </c>
      <c r="R305" s="57" t="str">
        <f t="shared" si="31"/>
        <v>-</v>
      </c>
      <c r="S305" s="57" t="str">
        <f t="shared" si="32"/>
        <v>-</v>
      </c>
    </row>
    <row r="306" spans="3:19" ht="15" hidden="1" x14ac:dyDescent="0.25">
      <c r="C306" s="242"/>
      <c r="D306" s="243"/>
      <c r="E306" s="55" t="s">
        <v>27</v>
      </c>
      <c r="F306" s="58">
        <v>44</v>
      </c>
      <c r="G306" s="58">
        <v>46</v>
      </c>
      <c r="H306" s="58">
        <v>45</v>
      </c>
      <c r="I306" s="58">
        <v>46</v>
      </c>
      <c r="J306" s="58">
        <v>44</v>
      </c>
      <c r="K306" s="58">
        <v>45</v>
      </c>
      <c r="L306" s="58">
        <v>44</v>
      </c>
      <c r="M306" s="58">
        <v>42</v>
      </c>
      <c r="N306" s="58">
        <v>42</v>
      </c>
      <c r="O306" s="58">
        <v>41</v>
      </c>
      <c r="P306" s="226"/>
      <c r="Q306" s="57">
        <f t="shared" si="30"/>
        <v>3.0619865571321882E-2</v>
      </c>
      <c r="R306" s="57">
        <f t="shared" si="31"/>
        <v>-2.3809523809523836E-2</v>
      </c>
      <c r="S306" s="57">
        <f t="shared" si="32"/>
        <v>-6.8181818181818232E-2</v>
      </c>
    </row>
    <row r="307" spans="3:19" ht="15" hidden="1" x14ac:dyDescent="0.25">
      <c r="C307" s="242"/>
      <c r="D307" s="243"/>
      <c r="E307" s="55" t="s">
        <v>28</v>
      </c>
      <c r="F307" s="58">
        <v>0</v>
      </c>
      <c r="G307" s="58">
        <v>0</v>
      </c>
      <c r="H307" s="58">
        <v>0</v>
      </c>
      <c r="I307" s="58">
        <v>0</v>
      </c>
      <c r="J307" s="58">
        <v>0</v>
      </c>
      <c r="K307" s="58">
        <v>0</v>
      </c>
      <c r="L307" s="58">
        <v>0</v>
      </c>
      <c r="M307" s="58">
        <v>0</v>
      </c>
      <c r="N307" s="58">
        <v>0</v>
      </c>
      <c r="O307" s="58">
        <v>13</v>
      </c>
      <c r="P307" s="226"/>
      <c r="Q307" s="57">
        <f t="shared" si="30"/>
        <v>9.7087378640776691E-3</v>
      </c>
      <c r="R307" s="57" t="str">
        <f t="shared" si="31"/>
        <v>-</v>
      </c>
      <c r="S307" s="57" t="str">
        <f t="shared" si="32"/>
        <v>-</v>
      </c>
    </row>
    <row r="308" spans="3:19" ht="15" hidden="1" x14ac:dyDescent="0.25">
      <c r="C308" s="242"/>
      <c r="D308" s="243"/>
      <c r="E308" s="55" t="s">
        <v>29</v>
      </c>
      <c r="F308" s="58">
        <v>0</v>
      </c>
      <c r="G308" s="58">
        <v>0</v>
      </c>
      <c r="H308" s="58">
        <v>0</v>
      </c>
      <c r="I308" s="58">
        <v>0</v>
      </c>
      <c r="J308" s="58">
        <v>0</v>
      </c>
      <c r="K308" s="58">
        <v>0</v>
      </c>
      <c r="L308" s="58">
        <v>0</v>
      </c>
      <c r="M308" s="58">
        <v>0</v>
      </c>
      <c r="N308" s="58">
        <v>0</v>
      </c>
      <c r="O308" s="58">
        <v>0</v>
      </c>
      <c r="P308" s="226"/>
      <c r="Q308" s="57">
        <f t="shared" si="30"/>
        <v>0</v>
      </c>
      <c r="R308" s="57" t="str">
        <f t="shared" si="31"/>
        <v>-</v>
      </c>
      <c r="S308" s="57" t="str">
        <f t="shared" si="32"/>
        <v>-</v>
      </c>
    </row>
    <row r="309" spans="3:19" ht="15" hidden="1" x14ac:dyDescent="0.25">
      <c r="C309" s="242"/>
      <c r="D309" s="243"/>
      <c r="E309" s="55" t="s">
        <v>30</v>
      </c>
      <c r="F309" s="58">
        <v>25</v>
      </c>
      <c r="G309" s="58">
        <v>25</v>
      </c>
      <c r="H309" s="58">
        <v>24</v>
      </c>
      <c r="I309" s="58">
        <v>25</v>
      </c>
      <c r="J309" s="58">
        <v>27</v>
      </c>
      <c r="K309" s="58">
        <v>26</v>
      </c>
      <c r="L309" s="58">
        <v>26</v>
      </c>
      <c r="M309" s="58">
        <v>25</v>
      </c>
      <c r="N309" s="58">
        <v>26</v>
      </c>
      <c r="O309" s="58">
        <v>28</v>
      </c>
      <c r="P309" s="226"/>
      <c r="Q309" s="57">
        <f t="shared" si="30"/>
        <v>2.0911127707244213E-2</v>
      </c>
      <c r="R309" s="57">
        <f t="shared" si="31"/>
        <v>7.6923076923076872E-2</v>
      </c>
      <c r="S309" s="57">
        <f t="shared" si="32"/>
        <v>0.12000000000000011</v>
      </c>
    </row>
    <row r="310" spans="3:19" ht="15" hidden="1" x14ac:dyDescent="0.25">
      <c r="C310" s="242"/>
      <c r="D310" s="243"/>
      <c r="E310" s="59" t="s">
        <v>180</v>
      </c>
      <c r="F310" s="58">
        <v>0</v>
      </c>
      <c r="G310" s="58">
        <v>0</v>
      </c>
      <c r="H310" s="58">
        <v>0</v>
      </c>
      <c r="I310" s="58">
        <v>0</v>
      </c>
      <c r="J310" s="58">
        <v>0</v>
      </c>
      <c r="K310" s="58">
        <v>0</v>
      </c>
      <c r="L310" s="58">
        <v>0</v>
      </c>
      <c r="M310" s="58">
        <v>0</v>
      </c>
      <c r="N310" s="58">
        <v>0</v>
      </c>
      <c r="O310" s="58">
        <v>190</v>
      </c>
      <c r="P310" s="226"/>
      <c r="Q310" s="57">
        <f t="shared" si="30"/>
        <v>0.14189693801344286</v>
      </c>
      <c r="R310" s="57" t="str">
        <f t="shared" si="31"/>
        <v>-</v>
      </c>
      <c r="S310" s="57" t="str">
        <f t="shared" si="32"/>
        <v>-</v>
      </c>
    </row>
    <row r="311" spans="3:19" ht="15.75" hidden="1" thickBot="1" x14ac:dyDescent="0.3">
      <c r="C311" s="246"/>
      <c r="D311" s="247"/>
      <c r="E311" s="60" t="s">
        <v>221</v>
      </c>
      <c r="F311" s="61">
        <f t="shared" ref="F311:O311" si="33">SUM(F279:F310)</f>
        <v>826</v>
      </c>
      <c r="G311" s="61">
        <f t="shared" si="33"/>
        <v>887</v>
      </c>
      <c r="H311" s="61">
        <f t="shared" si="33"/>
        <v>868</v>
      </c>
      <c r="I311" s="61">
        <f t="shared" si="33"/>
        <v>863</v>
      </c>
      <c r="J311" s="61">
        <f t="shared" si="33"/>
        <v>1096</v>
      </c>
      <c r="K311" s="61">
        <f t="shared" si="33"/>
        <v>1098</v>
      </c>
      <c r="L311" s="61">
        <f t="shared" si="33"/>
        <v>1095</v>
      </c>
      <c r="M311" s="61">
        <f t="shared" si="33"/>
        <v>1126</v>
      </c>
      <c r="N311" s="61">
        <f t="shared" si="33"/>
        <v>1111</v>
      </c>
      <c r="O311" s="61">
        <f t="shared" si="33"/>
        <v>1339</v>
      </c>
      <c r="P311" s="108"/>
      <c r="Q311" s="57">
        <f t="shared" si="30"/>
        <v>1</v>
      </c>
      <c r="R311" s="57">
        <f t="shared" si="31"/>
        <v>0.2052205220522052</v>
      </c>
      <c r="S311" s="57">
        <f t="shared" si="32"/>
        <v>0.62106537530266337</v>
      </c>
    </row>
    <row r="312" spans="3:19" ht="16.5" hidden="1" thickTop="1" thickBot="1" x14ac:dyDescent="0.3">
      <c r="C312" s="248"/>
      <c r="D312" s="249"/>
      <c r="E312" s="62" t="s">
        <v>222</v>
      </c>
      <c r="F312" s="61">
        <v>708</v>
      </c>
      <c r="G312" s="61">
        <v>704</v>
      </c>
      <c r="H312" s="61">
        <v>687</v>
      </c>
      <c r="I312" s="61">
        <v>673</v>
      </c>
      <c r="J312" s="61">
        <v>898</v>
      </c>
      <c r="K312" s="61">
        <v>894</v>
      </c>
      <c r="L312" s="61">
        <v>891</v>
      </c>
      <c r="M312" s="61">
        <v>881</v>
      </c>
      <c r="N312" s="61">
        <v>870</v>
      </c>
      <c r="O312" s="61">
        <v>860</v>
      </c>
      <c r="P312" s="108"/>
      <c r="Q312" s="57">
        <f t="shared" si="30"/>
        <v>0.64227035100821506</v>
      </c>
      <c r="R312" s="57">
        <f>IF(OR(O312=0, N312=0), "-",O312/N312-1)</f>
        <v>-1.1494252873563204E-2</v>
      </c>
      <c r="S312" s="57">
        <f>IF(OR(O312=0, F312=0), "-",O312/F312-1)</f>
        <v>0.21468926553672318</v>
      </c>
    </row>
    <row r="313" spans="3:19" ht="15" hidden="1" x14ac:dyDescent="0.25">
      <c r="E313" s="63" t="s">
        <v>223</v>
      </c>
      <c r="F313" s="64" t="e">
        <f>F312/#REF!-1</f>
        <v>#REF!</v>
      </c>
      <c r="G313" s="64">
        <f t="shared" ref="G313:O313" si="34">G312/F312-1</f>
        <v>-5.6497175141242417E-3</v>
      </c>
      <c r="H313" s="64">
        <f t="shared" si="34"/>
        <v>-2.4147727272727293E-2</v>
      </c>
      <c r="I313" s="64">
        <f t="shared" si="34"/>
        <v>-2.0378457059679778E-2</v>
      </c>
      <c r="J313" s="64">
        <f t="shared" si="34"/>
        <v>0.33432392273402667</v>
      </c>
      <c r="K313" s="64">
        <f t="shared" si="34"/>
        <v>-4.4543429844098315E-3</v>
      </c>
      <c r="L313" s="64">
        <f t="shared" si="34"/>
        <v>-3.3557046979866278E-3</v>
      </c>
      <c r="M313" s="64">
        <f t="shared" si="34"/>
        <v>-1.1223344556677839E-2</v>
      </c>
      <c r="N313" s="64">
        <f t="shared" si="34"/>
        <v>-1.2485811577752526E-2</v>
      </c>
      <c r="O313" s="64">
        <f t="shared" si="34"/>
        <v>-1.1494252873563204E-2</v>
      </c>
      <c r="P313" s="64"/>
      <c r="Q313" s="65"/>
      <c r="R313" s="66"/>
      <c r="S313" s="67"/>
    </row>
  </sheetData>
  <mergeCells count="187">
    <mergeCell ref="C7:D7"/>
    <mergeCell ref="C307:D307"/>
    <mergeCell ref="C308:D308"/>
    <mergeCell ref="C309:D309"/>
    <mergeCell ref="C310:D310"/>
    <mergeCell ref="C311:D311"/>
    <mergeCell ref="C312:D312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297:D297"/>
    <mergeCell ref="C298:D298"/>
    <mergeCell ref="C299:D299"/>
    <mergeCell ref="C300:D300"/>
    <mergeCell ref="C289:D289"/>
    <mergeCell ref="C290:D290"/>
    <mergeCell ref="C291:D291"/>
    <mergeCell ref="C292:D292"/>
    <mergeCell ref="C293:D293"/>
    <mergeCell ref="C294:D294"/>
    <mergeCell ref="C283:D283"/>
    <mergeCell ref="C284:D284"/>
    <mergeCell ref="C285:D285"/>
    <mergeCell ref="C286:D286"/>
    <mergeCell ref="C287:D287"/>
    <mergeCell ref="C288:D288"/>
    <mergeCell ref="E277:O277"/>
    <mergeCell ref="C278:D278"/>
    <mergeCell ref="C279:D279"/>
    <mergeCell ref="C280:D280"/>
    <mergeCell ref="C281:D281"/>
    <mergeCell ref="C282:D282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30:D230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200:D200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3:D163"/>
    <mergeCell ref="C164:D164"/>
    <mergeCell ref="C165:D165"/>
    <mergeCell ref="E162:O162"/>
    <mergeCell ref="C78:D78"/>
    <mergeCell ref="C79:D79"/>
    <mergeCell ref="C80:D80"/>
    <mergeCell ref="C72:D72"/>
    <mergeCell ref="C73:D73"/>
    <mergeCell ref="C74:D74"/>
    <mergeCell ref="C75:D75"/>
    <mergeCell ref="C76:D76"/>
    <mergeCell ref="C77:D77"/>
    <mergeCell ref="E123:O123"/>
    <mergeCell ref="E84:O8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39:D39"/>
    <mergeCell ref="C46:D46"/>
    <mergeCell ref="C47:D47"/>
    <mergeCell ref="C40:D40"/>
    <mergeCell ref="C41:D41"/>
    <mergeCell ref="C33:D33"/>
    <mergeCell ref="C34:D34"/>
    <mergeCell ref="C35:D35"/>
    <mergeCell ref="C36:D36"/>
    <mergeCell ref="C37:D37"/>
    <mergeCell ref="C38:D38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E3:P3"/>
    <mergeCell ref="E6:P6"/>
    <mergeCell ref="E45:P45"/>
    <mergeCell ref="E199:P199"/>
    <mergeCell ref="C6:D6"/>
    <mergeCell ref="C45:D45"/>
    <mergeCell ref="C199:D199"/>
    <mergeCell ref="E238:O238"/>
    <mergeCell ref="C8:D8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C27:D27"/>
    <mergeCell ref="C28:D28"/>
    <mergeCell ref="C29:D29"/>
  </mergeCells>
  <conditionalFormatting sqref="S278 E163:Q163 F198:Q198 F164:P195 F201:O232 E278:Q278 F313:R313 F279:P310 E124:Q124 F125:P156 F159:Q159 E85:Q85 F86:P117 F120:Q120 E239:Q239 F240:P271 F274:Q274 E8:E42 F47:O78 E7:Q7 F42:P42 F8:O39 F81:P81 E46:Q46 F235:P235 E200:Q200">
    <cfRule type="cellIs" dxfId="834" priority="83" operator="equal">
      <formula>0</formula>
    </cfRule>
  </conditionalFormatting>
  <conditionalFormatting sqref="C40:C41">
    <cfRule type="cellIs" dxfId="833" priority="154" operator="equal">
      <formula>0</formula>
    </cfRule>
  </conditionalFormatting>
  <conditionalFormatting sqref="R8:S39 R41:S41">
    <cfRule type="cellIs" dxfId="832" priority="164" operator="equal">
      <formula>0</formula>
    </cfRule>
  </conditionalFormatting>
  <conditionalFormatting sqref="C8">
    <cfRule type="cellIs" dxfId="831" priority="156" operator="equal">
      <formula>0</formula>
    </cfRule>
  </conditionalFormatting>
  <conditionalFormatting sqref="C311:C312">
    <cfRule type="cellIs" dxfId="830" priority="68" operator="equal">
      <formula>0</formula>
    </cfRule>
  </conditionalFormatting>
  <conditionalFormatting sqref="S7">
    <cfRule type="cellIs" dxfId="829" priority="170" operator="equal">
      <formula>0</formula>
    </cfRule>
  </conditionalFormatting>
  <conditionalFormatting sqref="R7">
    <cfRule type="cellIs" dxfId="828" priority="169" operator="equal">
      <formula>0</formula>
    </cfRule>
  </conditionalFormatting>
  <conditionalFormatting sqref="R279:S312">
    <cfRule type="cellIs" dxfId="827" priority="79" operator="equal">
      <formula>0</formula>
    </cfRule>
  </conditionalFormatting>
  <conditionalFormatting sqref="Q8:Q39">
    <cfRule type="cellIs" dxfId="826" priority="162" operator="equal">
      <formula>0</formula>
    </cfRule>
  </conditionalFormatting>
  <conditionalFormatting sqref="Q40:Q41">
    <cfRule type="cellIs" dxfId="825" priority="158" operator="equal">
      <formula>0</formula>
    </cfRule>
  </conditionalFormatting>
  <conditionalFormatting sqref="Q8:Q39">
    <cfRule type="dataBar" priority="1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{7A51C8A2-C625-44E6-B06C-B1133E7A957A}</x14:id>
        </ext>
      </extLst>
    </cfRule>
  </conditionalFormatting>
  <conditionalFormatting sqref="C9:C39">
    <cfRule type="cellIs" dxfId="824" priority="155" operator="equal">
      <formula>0</formula>
    </cfRule>
  </conditionalFormatting>
  <conditionalFormatting sqref="C46">
    <cfRule type="cellIs" dxfId="823" priority="146" operator="equal">
      <formula>0</formula>
    </cfRule>
  </conditionalFormatting>
  <conditionalFormatting sqref="E47:E81">
    <cfRule type="cellIs" dxfId="822" priority="151" operator="equal">
      <formula>0</formula>
    </cfRule>
  </conditionalFormatting>
  <conditionalFormatting sqref="S46">
    <cfRule type="cellIs" dxfId="821" priority="148" operator="equal">
      <formula>0</formula>
    </cfRule>
  </conditionalFormatting>
  <conditionalFormatting sqref="R46">
    <cfRule type="cellIs" dxfId="820" priority="147" operator="equal">
      <formula>0</formula>
    </cfRule>
  </conditionalFormatting>
  <conditionalFormatting sqref="C47">
    <cfRule type="cellIs" dxfId="819" priority="134" operator="equal">
      <formula>0</formula>
    </cfRule>
  </conditionalFormatting>
  <conditionalFormatting sqref="C48:C78">
    <cfRule type="cellIs" dxfId="818" priority="133" operator="equal">
      <formula>0</formula>
    </cfRule>
  </conditionalFormatting>
  <conditionalFormatting sqref="C79:C80">
    <cfRule type="cellIs" dxfId="817" priority="132" operator="equal">
      <formula>0</formula>
    </cfRule>
  </conditionalFormatting>
  <conditionalFormatting sqref="C163">
    <cfRule type="cellIs" dxfId="816" priority="124" operator="equal">
      <formula>0</formula>
    </cfRule>
  </conditionalFormatting>
  <conditionalFormatting sqref="Q196:Q197">
    <cfRule type="cellIs" dxfId="815" priority="118" operator="equal">
      <formula>0</formula>
    </cfRule>
  </conditionalFormatting>
  <conditionalFormatting sqref="E164:E198">
    <cfRule type="cellIs" dxfId="814" priority="129" operator="equal">
      <formula>0</formula>
    </cfRule>
  </conditionalFormatting>
  <conditionalFormatting sqref="R198 S163">
    <cfRule type="cellIs" dxfId="813" priority="126" operator="equal">
      <formula>0</formula>
    </cfRule>
  </conditionalFormatting>
  <conditionalFormatting sqref="R198"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{E02B2AEB-5CBC-4A72-A773-A5E52009D9F1}</x14:id>
        </ext>
      </extLst>
    </cfRule>
  </conditionalFormatting>
  <conditionalFormatting sqref="R198">
    <cfRule type="dataBar" priority="1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{B2725758-EC23-445A-96A9-11DC2376C5A2}</x14:id>
        </ext>
      </extLst>
    </cfRule>
  </conditionalFormatting>
  <conditionalFormatting sqref="R163">
    <cfRule type="cellIs" dxfId="812" priority="125" operator="equal">
      <formula>0</formula>
    </cfRule>
  </conditionalFormatting>
  <conditionalFormatting sqref="Q164:Q195">
    <cfRule type="cellIs" dxfId="811" priority="120" operator="equal">
      <formula>0</formula>
    </cfRule>
  </conditionalFormatting>
  <conditionalFormatting sqref="R164:S197">
    <cfRule type="cellIs" dxfId="810" priority="122" operator="equal">
      <formula>0</formula>
    </cfRule>
  </conditionalFormatting>
  <conditionalFormatting sqref="R164:S197">
    <cfRule type="dataBar" priority="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{8935AE4E-480E-4B59-A0BD-E39D8884FC5B}</x14:id>
        </ext>
      </extLst>
    </cfRule>
  </conditionalFormatting>
  <conditionalFormatting sqref="Q164:Q195">
    <cfRule type="dataBar" priority="1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{5F9DECCC-0C84-47EC-B9C6-7770D68C7BDE}</x14:id>
        </ext>
      </extLst>
    </cfRule>
  </conditionalFormatting>
  <conditionalFormatting sqref="Q196:Q197">
    <cfRule type="dataBar" priority="1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{37F0E90A-F59B-40F4-B91C-D7F3A10C54F5}</x14:id>
        </ext>
      </extLst>
    </cfRule>
  </conditionalFormatting>
  <conditionalFormatting sqref="C279">
    <cfRule type="cellIs" dxfId="809" priority="70" operator="equal">
      <formula>0</formula>
    </cfRule>
  </conditionalFormatting>
  <conditionalFormatting sqref="C280:C310">
    <cfRule type="cellIs" dxfId="808" priority="69" operator="equal">
      <formula>0</formula>
    </cfRule>
  </conditionalFormatting>
  <conditionalFormatting sqref="C164">
    <cfRule type="cellIs" dxfId="807" priority="113" operator="equal">
      <formula>0</formula>
    </cfRule>
  </conditionalFormatting>
  <conditionalFormatting sqref="C165:C195">
    <cfRule type="cellIs" dxfId="806" priority="112" operator="equal">
      <formula>0</formula>
    </cfRule>
  </conditionalFormatting>
  <conditionalFormatting sqref="C196:C197">
    <cfRule type="cellIs" dxfId="805" priority="111" operator="equal">
      <formula>0</formula>
    </cfRule>
  </conditionalFormatting>
  <conditionalFormatting sqref="C200">
    <cfRule type="cellIs" dxfId="804" priority="103" operator="equal">
      <formula>0</formula>
    </cfRule>
  </conditionalFormatting>
  <conditionalFormatting sqref="E201:E235">
    <cfRule type="cellIs" dxfId="803" priority="108" operator="equal">
      <formula>0</formula>
    </cfRule>
  </conditionalFormatting>
  <conditionalFormatting sqref="S200">
    <cfRule type="cellIs" dxfId="802" priority="105" operator="equal">
      <formula>0</formula>
    </cfRule>
  </conditionalFormatting>
  <conditionalFormatting sqref="R200">
    <cfRule type="cellIs" dxfId="801" priority="104" operator="equal">
      <formula>0</formula>
    </cfRule>
  </conditionalFormatting>
  <conditionalFormatting sqref="C201">
    <cfRule type="cellIs" dxfId="800" priority="91" operator="equal">
      <formula>0</formula>
    </cfRule>
  </conditionalFormatting>
  <conditionalFormatting sqref="C202:C232">
    <cfRule type="cellIs" dxfId="799" priority="90" operator="equal">
      <formula>0</formula>
    </cfRule>
  </conditionalFormatting>
  <conditionalFormatting sqref="C233:C234">
    <cfRule type="cellIs" dxfId="798" priority="89" operator="equal">
      <formula>0</formula>
    </cfRule>
  </conditionalFormatting>
  <conditionalFormatting sqref="C278">
    <cfRule type="cellIs" dxfId="797" priority="81" operator="equal">
      <formula>0</formula>
    </cfRule>
  </conditionalFormatting>
  <conditionalFormatting sqref="Q311:Q312">
    <cfRule type="cellIs" dxfId="796" priority="75" operator="equal">
      <formula>0</formula>
    </cfRule>
  </conditionalFormatting>
  <conditionalFormatting sqref="E279:E313">
    <cfRule type="cellIs" dxfId="795" priority="86" operator="equal">
      <formula>0</formula>
    </cfRule>
  </conditionalFormatting>
  <conditionalFormatting sqref="R313">
    <cfRule type="dataBar" priority="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{E210D5FA-795F-4DD8-98B8-600C63A30D0A}</x14:id>
        </ext>
      </extLst>
    </cfRule>
  </conditionalFormatting>
  <conditionalFormatting sqref="R313">
    <cfRule type="dataBar" priority="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{2138D3AD-C5CB-4A8C-BD88-DD534EE0B274}</x14:id>
        </ext>
      </extLst>
    </cfRule>
  </conditionalFormatting>
  <conditionalFormatting sqref="R278">
    <cfRule type="cellIs" dxfId="794" priority="82" operator="equal">
      <formula>0</formula>
    </cfRule>
  </conditionalFormatting>
  <conditionalFormatting sqref="Q279:Q310">
    <cfRule type="cellIs" dxfId="793" priority="77" operator="equal">
      <formula>0</formula>
    </cfRule>
  </conditionalFormatting>
  <conditionalFormatting sqref="R279:S312">
    <cfRule type="dataBar" priority="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{F5C15C74-8551-40D3-A843-C2AF52E6BAA6}</x14:id>
        </ext>
      </extLst>
    </cfRule>
  </conditionalFormatting>
  <conditionalFormatting sqref="Q279:Q310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{ACD0544D-1AF8-491D-A63A-056DC7ABA857}</x14:id>
        </ext>
      </extLst>
    </cfRule>
  </conditionalFormatting>
  <conditionalFormatting sqref="Q311:Q312">
    <cfRule type="dataBar" priority="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{616B15D6-628F-4CCE-A013-854BDAC00343}</x14:id>
        </ext>
      </extLst>
    </cfRule>
  </conditionalFormatting>
  <conditionalFormatting sqref="Q157:Q158">
    <cfRule type="cellIs" dxfId="792" priority="55" operator="equal">
      <formula>0</formula>
    </cfRule>
  </conditionalFormatting>
  <conditionalFormatting sqref="E125:E159">
    <cfRule type="cellIs" dxfId="791" priority="65" operator="equal">
      <formula>0</formula>
    </cfRule>
  </conditionalFormatting>
  <conditionalFormatting sqref="R159 S124">
    <cfRule type="cellIs" dxfId="790" priority="62" operator="equal">
      <formula>0</formula>
    </cfRule>
  </conditionalFormatting>
  <conditionalFormatting sqref="R159">
    <cfRule type="dataBar" priority="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{760059A6-1A5D-4345-86AC-398B5BEB43E3}</x14:id>
        </ext>
      </extLst>
    </cfRule>
  </conditionalFormatting>
  <conditionalFormatting sqref="R159">
    <cfRule type="dataBar" priority="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{E000C890-6BF6-4F50-A397-78CFF92EDA5A}</x14:id>
        </ext>
      </extLst>
    </cfRule>
  </conditionalFormatting>
  <conditionalFormatting sqref="R124">
    <cfRule type="cellIs" dxfId="789" priority="61" operator="equal">
      <formula>0</formula>
    </cfRule>
  </conditionalFormatting>
  <conditionalFormatting sqref="Q125:Q156">
    <cfRule type="cellIs" dxfId="788" priority="57" operator="equal">
      <formula>0</formula>
    </cfRule>
  </conditionalFormatting>
  <conditionalFormatting sqref="R125:S158">
    <cfRule type="cellIs" dxfId="787" priority="59" operator="equal">
      <formula>0</formula>
    </cfRule>
  </conditionalFormatting>
  <conditionalFormatting sqref="R125:S158">
    <cfRule type="dataBar" priority="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{E33B5C24-1C5C-4863-B610-137DBD3E7485}</x14:id>
        </ext>
      </extLst>
    </cfRule>
  </conditionalFormatting>
  <conditionalFormatting sqref="Q125:Q156">
    <cfRule type="dataBar" priority="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{F5586AD1-0B7C-40EE-BA60-FE964177B74E}</x14:id>
        </ext>
      </extLst>
    </cfRule>
  </conditionalFormatting>
  <conditionalFormatting sqref="Q157:Q158">
    <cfRule type="dataBar" priority="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{71A6AF35-4D7A-4FCC-9A2F-FDB37AD0996E}</x14:id>
        </ext>
      </extLst>
    </cfRule>
  </conditionalFormatting>
  <conditionalFormatting sqref="Q118:Q119">
    <cfRule type="cellIs" dxfId="786" priority="41" operator="equal">
      <formula>0</formula>
    </cfRule>
  </conditionalFormatting>
  <conditionalFormatting sqref="E86:E120">
    <cfRule type="cellIs" dxfId="785" priority="51" operator="equal">
      <formula>0</formula>
    </cfRule>
  </conditionalFormatting>
  <conditionalFormatting sqref="R120 S85">
    <cfRule type="cellIs" dxfId="784" priority="48" operator="equal">
      <formula>0</formula>
    </cfRule>
  </conditionalFormatting>
  <conditionalFormatting sqref="R120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{A297EF44-D1FA-4603-83AF-C49166A34859}</x14:id>
        </ext>
      </extLst>
    </cfRule>
  </conditionalFormatting>
  <conditionalFormatting sqref="R120">
    <cfRule type="dataBar" priority="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{813F0135-1075-4D1E-936E-F591AE990E2B}</x14:id>
        </ext>
      </extLst>
    </cfRule>
  </conditionalFormatting>
  <conditionalFormatting sqref="R85">
    <cfRule type="cellIs" dxfId="783" priority="47" operator="equal">
      <formula>0</formula>
    </cfRule>
  </conditionalFormatting>
  <conditionalFormatting sqref="Q86:Q117">
    <cfRule type="cellIs" dxfId="782" priority="43" operator="equal">
      <formula>0</formula>
    </cfRule>
  </conditionalFormatting>
  <conditionalFormatting sqref="R86:S119">
    <cfRule type="cellIs" dxfId="781" priority="45" operator="equal">
      <formula>0</formula>
    </cfRule>
  </conditionalFormatting>
  <conditionalFormatting sqref="R86:S119">
    <cfRule type="dataBar" priority="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{765943E1-BEB2-4646-B2F0-FEB6F2ADF138}</x14:id>
        </ext>
      </extLst>
    </cfRule>
  </conditionalFormatting>
  <conditionalFormatting sqref="Q86:Q117">
    <cfRule type="dataBar" priority="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{28D36A8C-64EB-447D-910C-1A235F9905B8}</x14:id>
        </ext>
      </extLst>
    </cfRule>
  </conditionalFormatting>
  <conditionalFormatting sqref="Q118:Q119">
    <cfRule type="dataBar" priority="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{B2A4D419-C5AC-419F-827B-5F0891DDE105}</x14:id>
        </ext>
      </extLst>
    </cfRule>
  </conditionalFormatting>
  <conditionalFormatting sqref="Q272:Q273">
    <cfRule type="cellIs" dxfId="780" priority="27" operator="equal">
      <formula>0</formula>
    </cfRule>
  </conditionalFormatting>
  <conditionalFormatting sqref="E240:E274">
    <cfRule type="cellIs" dxfId="779" priority="37" operator="equal">
      <formula>0</formula>
    </cfRule>
  </conditionalFormatting>
  <conditionalFormatting sqref="R274 S239">
    <cfRule type="cellIs" dxfId="778" priority="34" operator="equal">
      <formula>0</formula>
    </cfRule>
  </conditionalFormatting>
  <conditionalFormatting sqref="R274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{62B71FA2-D459-482B-983D-A2D6D17A10C1}</x14:id>
        </ext>
      </extLst>
    </cfRule>
  </conditionalFormatting>
  <conditionalFormatting sqref="R274">
    <cfRule type="dataBar" priority="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{F7875F06-5818-4293-9701-5D9002571A93}</x14:id>
        </ext>
      </extLst>
    </cfRule>
  </conditionalFormatting>
  <conditionalFormatting sqref="R239">
    <cfRule type="cellIs" dxfId="777" priority="33" operator="equal">
      <formula>0</formula>
    </cfRule>
  </conditionalFormatting>
  <conditionalFormatting sqref="Q240:Q271">
    <cfRule type="cellIs" dxfId="776" priority="29" operator="equal">
      <formula>0</formula>
    </cfRule>
  </conditionalFormatting>
  <conditionalFormatting sqref="R240:S273">
    <cfRule type="cellIs" dxfId="775" priority="31" operator="equal">
      <formula>0</formula>
    </cfRule>
  </conditionalFormatting>
  <conditionalFormatting sqref="R240:S273">
    <cfRule type="dataBar" priority="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{81ADFD79-2037-474A-A152-454211FACC1E}</x14:id>
        </ext>
      </extLst>
    </cfRule>
  </conditionalFormatting>
  <conditionalFormatting sqref="Q240:Q271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{E14957FA-2F0F-4B3C-AFC5-705D679EF573}</x14:id>
        </ext>
      </extLst>
    </cfRule>
  </conditionalFormatting>
  <conditionalFormatting sqref="Q272:Q273">
    <cfRule type="dataBar" priority="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{6F6D2025-D01D-4630-BF2B-3379211A0F1D}</x14:id>
        </ext>
      </extLst>
    </cfRule>
  </conditionalFormatting>
  <conditionalFormatting sqref="R47:S78 R80:S80">
    <cfRule type="cellIs" dxfId="774" priority="14" operator="equal">
      <formula>0</formula>
    </cfRule>
  </conditionalFormatting>
  <conditionalFormatting sqref="R47:S78 R80:S80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{8A076C6F-76E4-4729-BA1D-7F9404633FBA}</x14:id>
        </ext>
      </extLst>
    </cfRule>
  </conditionalFormatting>
  <conditionalFormatting sqref="Q47:Q78">
    <cfRule type="cellIs" dxfId="773" priority="12" operator="equal">
      <formula>0</formula>
    </cfRule>
  </conditionalFormatting>
  <conditionalFormatting sqref="Q79:Q80">
    <cfRule type="cellIs" dxfId="772" priority="10" operator="equal">
      <formula>0</formula>
    </cfRule>
  </conditionalFormatting>
  <conditionalFormatting sqref="Q47:Q78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{A53EDCDE-68F8-43F5-90AF-FE4FF9602606}</x14:id>
        </ext>
      </extLst>
    </cfRule>
  </conditionalFormatting>
  <conditionalFormatting sqref="Q79:Q80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{2C7BD95B-AD74-4BE4-8E1D-047BF84C9647}</x14:id>
        </ext>
      </extLst>
    </cfRule>
  </conditionalFormatting>
  <conditionalFormatting sqref="R201:S232 R234:S234">
    <cfRule type="cellIs" dxfId="771" priority="8" operator="equal">
      <formula>0</formula>
    </cfRule>
  </conditionalFormatting>
  <conditionalFormatting sqref="R201:S232 R234:S234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{A462D242-501B-4E23-80DE-6FB46C69F7FF}</x14:id>
        </ext>
      </extLst>
    </cfRule>
  </conditionalFormatting>
  <conditionalFormatting sqref="Q201:Q232">
    <cfRule type="cellIs" dxfId="770" priority="6" operator="equal">
      <formula>0</formula>
    </cfRule>
  </conditionalFormatting>
  <conditionalFormatting sqref="Q233:Q234">
    <cfRule type="cellIs" dxfId="769" priority="4" operator="equal">
      <formula>0</formula>
    </cfRule>
  </conditionalFormatting>
  <conditionalFormatting sqref="Q201:Q232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{E97C1B28-831D-4E5A-B058-04F47A2E5E1C}</x14:id>
        </ext>
      </extLst>
    </cfRule>
  </conditionalFormatting>
  <conditionalFormatting sqref="Q233:Q234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{EE2B7393-A0BA-44A8-9516-5B0B44BF8035}</x14:id>
        </ext>
      </extLst>
    </cfRule>
  </conditionalFormatting>
  <conditionalFormatting sqref="F42:P42">
    <cfRule type="dataBar" priority="4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{83B1E00A-76A9-4A38-AD98-C2E800FD9507}</x14:id>
        </ext>
      </extLst>
    </cfRule>
  </conditionalFormatting>
  <conditionalFormatting sqref="F81:P81">
    <cfRule type="dataBar" priority="4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{8A809C66-C8C2-44BE-97A2-5362C295441D}</x14:id>
        </ext>
      </extLst>
    </cfRule>
  </conditionalFormatting>
  <conditionalFormatting sqref="F198:Q198">
    <cfRule type="dataBar" priority="4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{55FCB7AF-9045-43CD-87CB-9707582613C8}</x14:id>
        </ext>
      </extLst>
    </cfRule>
  </conditionalFormatting>
  <conditionalFormatting sqref="F235:P235">
    <cfRule type="dataBar" priority="4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{EC537898-4541-40D9-AA08-18C7BC8458FD}</x14:id>
        </ext>
      </extLst>
    </cfRule>
  </conditionalFormatting>
  <conditionalFormatting sqref="F313:Q313">
    <cfRule type="dataBar" priority="4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{E20C0DAB-D7E2-458B-A69F-2612BD0E882D}</x14:id>
        </ext>
      </extLst>
    </cfRule>
  </conditionalFormatting>
  <conditionalFormatting sqref="F159:Q159">
    <cfRule type="dataBar" priority="4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{24D8EDE9-E2B6-4FD5-B156-53BB097A627B}</x14:id>
        </ext>
      </extLst>
    </cfRule>
  </conditionalFormatting>
  <conditionalFormatting sqref="F120:Q120">
    <cfRule type="dataBar" priority="4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{DE32D23A-5DA6-4162-A6CB-60F64E850E0D}</x14:id>
        </ext>
      </extLst>
    </cfRule>
  </conditionalFormatting>
  <conditionalFormatting sqref="F274:Q274">
    <cfRule type="dataBar" priority="4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{C79365A0-0716-449B-9C75-2E51D688FAF1}</x14:id>
        </ext>
      </extLst>
    </cfRule>
  </conditionalFormatting>
  <conditionalFormatting sqref="F42:P42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{B66D3D51-EC94-4965-A061-ECC4C2BF0707}</x14:id>
        </ext>
      </extLst>
    </cfRule>
  </conditionalFormatting>
  <conditionalFormatting sqref="R8:S39 R41:S41">
    <cfRule type="dataBar" priority="4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{05AD961D-F88A-41A5-8F1F-B421D232BD4E}</x14:id>
        </ext>
      </extLst>
    </cfRule>
  </conditionalFormatting>
  <conditionalFormatting sqref="Q40:Q41">
    <cfRule type="dataBar" priority="4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{07D9C05F-A946-45C7-921C-C12545F28819}</x14:id>
        </ext>
      </extLst>
    </cfRule>
  </conditionalFormatting>
  <conditionalFormatting sqref="P201:P232">
    <cfRule type="cellIs" dxfId="768" priority="3" operator="equal">
      <formula>0</formula>
    </cfRule>
  </conditionalFormatting>
  <conditionalFormatting sqref="P47:P78">
    <cfRule type="cellIs" dxfId="767" priority="2" operator="equal">
      <formula>0</formula>
    </cfRule>
  </conditionalFormatting>
  <conditionalFormatting sqref="P8:P39">
    <cfRule type="cellIs" dxfId="766" priority="1" operator="equal">
      <formula>0</formula>
    </cfRule>
  </conditionalFormatting>
  <pageMargins left="0.25" right="0.25" top="0.75" bottom="0.75" header="0.3" footer="0.3"/>
  <pageSetup paperSize="9" scale="53" fitToHeight="6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51C8A2-C625-44E6-B06C-B1133E7A95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E02B2AEB-5CBC-4A72-A773-A5E52009D9F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R198</xm:sqref>
        </x14:conditionalFormatting>
        <x14:conditionalFormatting xmlns:xm="http://schemas.microsoft.com/office/excel/2006/main">
          <x14:cfRule type="dataBar" id="{B2725758-EC23-445A-96A9-11DC2376C5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R198</xm:sqref>
        </x14:conditionalFormatting>
        <x14:conditionalFormatting xmlns:xm="http://schemas.microsoft.com/office/excel/2006/main">
          <x14:cfRule type="dataBar" id="{8935AE4E-480E-4B59-A0BD-E39D8884FC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R164:S197</xm:sqref>
        </x14:conditionalFormatting>
        <x14:conditionalFormatting xmlns:xm="http://schemas.microsoft.com/office/excel/2006/main">
          <x14:cfRule type="dataBar" id="{5F9DECCC-0C84-47EC-B9C6-7770D68C7BD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Q164:Q195</xm:sqref>
        </x14:conditionalFormatting>
        <x14:conditionalFormatting xmlns:xm="http://schemas.microsoft.com/office/excel/2006/main">
          <x14:cfRule type="dataBar" id="{37F0E90A-F59B-40F4-B91C-D7F3A10C54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Q196:Q197</xm:sqref>
        </x14:conditionalFormatting>
        <x14:conditionalFormatting xmlns:xm="http://schemas.microsoft.com/office/excel/2006/main">
          <x14:cfRule type="dataBar" id="{E210D5FA-795F-4DD8-98B8-600C63A30D0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R313</xm:sqref>
        </x14:conditionalFormatting>
        <x14:conditionalFormatting xmlns:xm="http://schemas.microsoft.com/office/excel/2006/main">
          <x14:cfRule type="dataBar" id="{2138D3AD-C5CB-4A8C-BD88-DD534EE0B27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R313</xm:sqref>
        </x14:conditionalFormatting>
        <x14:conditionalFormatting xmlns:xm="http://schemas.microsoft.com/office/excel/2006/main">
          <x14:cfRule type="dataBar" id="{F5C15C74-8551-40D3-A843-C2AF52E6BAA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R279:S312</xm:sqref>
        </x14:conditionalFormatting>
        <x14:conditionalFormatting xmlns:xm="http://schemas.microsoft.com/office/excel/2006/main">
          <x14:cfRule type="dataBar" id="{ACD0544D-1AF8-491D-A63A-056DC7ABA8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Q279:Q310</xm:sqref>
        </x14:conditionalFormatting>
        <x14:conditionalFormatting xmlns:xm="http://schemas.microsoft.com/office/excel/2006/main">
          <x14:cfRule type="dataBar" id="{616B15D6-628F-4CCE-A013-854BDAC0034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Q311:Q312</xm:sqref>
        </x14:conditionalFormatting>
        <x14:conditionalFormatting xmlns:xm="http://schemas.microsoft.com/office/excel/2006/main">
          <x14:cfRule type="dataBar" id="{760059A6-1A5D-4345-86AC-398B5BEB43E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R159</xm:sqref>
        </x14:conditionalFormatting>
        <x14:conditionalFormatting xmlns:xm="http://schemas.microsoft.com/office/excel/2006/main">
          <x14:cfRule type="dataBar" id="{E000C890-6BF6-4F50-A397-78CFF92EDA5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R159</xm:sqref>
        </x14:conditionalFormatting>
        <x14:conditionalFormatting xmlns:xm="http://schemas.microsoft.com/office/excel/2006/main">
          <x14:cfRule type="dataBar" id="{E33B5C24-1C5C-4863-B610-137DBD3E748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R125:S158</xm:sqref>
        </x14:conditionalFormatting>
        <x14:conditionalFormatting xmlns:xm="http://schemas.microsoft.com/office/excel/2006/main">
          <x14:cfRule type="dataBar" id="{F5586AD1-0B7C-40EE-BA60-FE964177B7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Q125:Q156</xm:sqref>
        </x14:conditionalFormatting>
        <x14:conditionalFormatting xmlns:xm="http://schemas.microsoft.com/office/excel/2006/main">
          <x14:cfRule type="dataBar" id="{71A6AF35-4D7A-4FCC-9A2F-FDB37AD099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Q157:Q158</xm:sqref>
        </x14:conditionalFormatting>
        <x14:conditionalFormatting xmlns:xm="http://schemas.microsoft.com/office/excel/2006/main">
          <x14:cfRule type="dataBar" id="{A297EF44-D1FA-4603-83AF-C49166A3485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R120</xm:sqref>
        </x14:conditionalFormatting>
        <x14:conditionalFormatting xmlns:xm="http://schemas.microsoft.com/office/excel/2006/main">
          <x14:cfRule type="dataBar" id="{813F0135-1075-4D1E-936E-F591AE990E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R120</xm:sqref>
        </x14:conditionalFormatting>
        <x14:conditionalFormatting xmlns:xm="http://schemas.microsoft.com/office/excel/2006/main">
          <x14:cfRule type="dataBar" id="{765943E1-BEB2-4646-B2F0-FEB6F2ADF1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R86:S119</xm:sqref>
        </x14:conditionalFormatting>
        <x14:conditionalFormatting xmlns:xm="http://schemas.microsoft.com/office/excel/2006/main">
          <x14:cfRule type="dataBar" id="{28D36A8C-64EB-447D-910C-1A235F9905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Q86:Q117</xm:sqref>
        </x14:conditionalFormatting>
        <x14:conditionalFormatting xmlns:xm="http://schemas.microsoft.com/office/excel/2006/main">
          <x14:cfRule type="dataBar" id="{B2A4D419-C5AC-419F-827B-5F0891DDE1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Q118:Q119</xm:sqref>
        </x14:conditionalFormatting>
        <x14:conditionalFormatting xmlns:xm="http://schemas.microsoft.com/office/excel/2006/main">
          <x14:cfRule type="dataBar" id="{62B71FA2-D459-482B-983D-A2D6D17A10C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R274</xm:sqref>
        </x14:conditionalFormatting>
        <x14:conditionalFormatting xmlns:xm="http://schemas.microsoft.com/office/excel/2006/main">
          <x14:cfRule type="dataBar" id="{F7875F06-5818-4293-9701-5D9002571A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R274</xm:sqref>
        </x14:conditionalFormatting>
        <x14:conditionalFormatting xmlns:xm="http://schemas.microsoft.com/office/excel/2006/main">
          <x14:cfRule type="dataBar" id="{81ADFD79-2037-474A-A152-454211FACC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R240:S273</xm:sqref>
        </x14:conditionalFormatting>
        <x14:conditionalFormatting xmlns:xm="http://schemas.microsoft.com/office/excel/2006/main">
          <x14:cfRule type="dataBar" id="{E14957FA-2F0F-4B3C-AFC5-705D679EF5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Q240:Q271</xm:sqref>
        </x14:conditionalFormatting>
        <x14:conditionalFormatting xmlns:xm="http://schemas.microsoft.com/office/excel/2006/main">
          <x14:cfRule type="dataBar" id="{6F6D2025-D01D-4630-BF2B-3379211A0F1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Q272:Q273</xm:sqref>
        </x14:conditionalFormatting>
        <x14:conditionalFormatting xmlns:xm="http://schemas.microsoft.com/office/excel/2006/main">
          <x14:cfRule type="dataBar" id="{8A076C6F-76E4-4729-BA1D-7F9404633FB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R47:S78 R80:S80</xm:sqref>
        </x14:conditionalFormatting>
        <x14:conditionalFormatting xmlns:xm="http://schemas.microsoft.com/office/excel/2006/main">
          <x14:cfRule type="dataBar" id="{A53EDCDE-68F8-43F5-90AF-FE4FF960260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Q47:Q78</xm:sqref>
        </x14:conditionalFormatting>
        <x14:conditionalFormatting xmlns:xm="http://schemas.microsoft.com/office/excel/2006/main">
          <x14:cfRule type="dataBar" id="{2C7BD95B-AD74-4BE4-8E1D-047BF84C96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Q79:Q80</xm:sqref>
        </x14:conditionalFormatting>
        <x14:conditionalFormatting xmlns:xm="http://schemas.microsoft.com/office/excel/2006/main">
          <x14:cfRule type="dataBar" id="{A462D242-501B-4E23-80DE-6FB46C69F7F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R201:S232 R234:S234</xm:sqref>
        </x14:conditionalFormatting>
        <x14:conditionalFormatting xmlns:xm="http://schemas.microsoft.com/office/excel/2006/main">
          <x14:cfRule type="dataBar" id="{E97C1B28-831D-4E5A-B058-04F47A2E5E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Q201:Q232</xm:sqref>
        </x14:conditionalFormatting>
        <x14:conditionalFormatting xmlns:xm="http://schemas.microsoft.com/office/excel/2006/main">
          <x14:cfRule type="dataBar" id="{EE2B7393-A0BA-44A8-9516-5B0B44BF80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Q233:Q234</xm:sqref>
        </x14:conditionalFormatting>
        <x14:conditionalFormatting xmlns:xm="http://schemas.microsoft.com/office/excel/2006/main">
          <x14:cfRule type="dataBar" id="{83B1E00A-76A9-4A38-AD98-C2E800FD95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8A809C66-C8C2-44BE-97A2-5362C295441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F81:P81</xm:sqref>
        </x14:conditionalFormatting>
        <x14:conditionalFormatting xmlns:xm="http://schemas.microsoft.com/office/excel/2006/main">
          <x14:cfRule type="dataBar" id="{55FCB7AF-9045-43CD-87CB-9707582613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F198:Q198</xm:sqref>
        </x14:conditionalFormatting>
        <x14:conditionalFormatting xmlns:xm="http://schemas.microsoft.com/office/excel/2006/main">
          <x14:cfRule type="dataBar" id="{EC537898-4541-40D9-AA08-18C7BC8458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F235:P235</xm:sqref>
        </x14:conditionalFormatting>
        <x14:conditionalFormatting xmlns:xm="http://schemas.microsoft.com/office/excel/2006/main">
          <x14:cfRule type="dataBar" id="{E20C0DAB-D7E2-458B-A69F-2612BD0E882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F313:Q313</xm:sqref>
        </x14:conditionalFormatting>
        <x14:conditionalFormatting xmlns:xm="http://schemas.microsoft.com/office/excel/2006/main">
          <x14:cfRule type="dataBar" id="{24D8EDE9-E2B6-4FD5-B156-53BB097A62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F159:Q159</xm:sqref>
        </x14:conditionalFormatting>
        <x14:conditionalFormatting xmlns:xm="http://schemas.microsoft.com/office/excel/2006/main">
          <x14:cfRule type="dataBar" id="{DE32D23A-5DA6-4162-A6CB-60F64E850E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F120:Q120</xm:sqref>
        </x14:conditionalFormatting>
        <x14:conditionalFormatting xmlns:xm="http://schemas.microsoft.com/office/excel/2006/main">
          <x14:cfRule type="dataBar" id="{C79365A0-0716-449B-9C75-2E51D688FAF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F274:Q274</xm:sqref>
        </x14:conditionalFormatting>
        <x14:conditionalFormatting xmlns:xm="http://schemas.microsoft.com/office/excel/2006/main">
          <x14:cfRule type="dataBar" id="{B66D3D51-EC94-4965-A061-ECC4C2BF0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05AD961D-F88A-41A5-8F1F-B421D232BD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R8:S39 R41:S41</xm:sqref>
        </x14:conditionalFormatting>
        <x14:conditionalFormatting xmlns:xm="http://schemas.microsoft.com/office/excel/2006/main">
          <x14:cfRule type="dataBar" id="{07D9C05F-A946-45C7-921C-C12545F2881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Companies!F8:O8</xm:f>
              <xm:sqref>C8</xm:sqref>
            </x14:sparkline>
            <x14:sparkline>
              <xm:f>Companies!F9:O9</xm:f>
              <xm:sqref>C9</xm:sqref>
            </x14:sparkline>
            <x14:sparkline>
              <xm:f>Companies!F10:O10</xm:f>
              <xm:sqref>C10</xm:sqref>
            </x14:sparkline>
            <x14:sparkline>
              <xm:f>Companies!F11:O11</xm:f>
              <xm:sqref>C11</xm:sqref>
            </x14:sparkline>
            <x14:sparkline>
              <xm:f>Companies!F12:O12</xm:f>
              <xm:sqref>C12</xm:sqref>
            </x14:sparkline>
            <x14:sparkline>
              <xm:f>Companies!F13:O13</xm:f>
              <xm:sqref>C13</xm:sqref>
            </x14:sparkline>
            <x14:sparkline>
              <xm:f>Companies!F14:O14</xm:f>
              <xm:sqref>C14</xm:sqref>
            </x14:sparkline>
            <x14:sparkline>
              <xm:f>Companies!F15:O15</xm:f>
              <xm:sqref>C15</xm:sqref>
            </x14:sparkline>
            <x14:sparkline>
              <xm:f>Companies!F16:O16</xm:f>
              <xm:sqref>C16</xm:sqref>
            </x14:sparkline>
            <x14:sparkline>
              <xm:f>Companies!F17:O17</xm:f>
              <xm:sqref>C17</xm:sqref>
            </x14:sparkline>
            <x14:sparkline>
              <xm:f>Companies!F18:O18</xm:f>
              <xm:sqref>C18</xm:sqref>
            </x14:sparkline>
            <x14:sparkline>
              <xm:f>Companies!F19:O19</xm:f>
              <xm:sqref>C19</xm:sqref>
            </x14:sparkline>
            <x14:sparkline>
              <xm:f>Companies!F20:O20</xm:f>
              <xm:sqref>C20</xm:sqref>
            </x14:sparkline>
            <x14:sparkline>
              <xm:f>Companies!F21:O21</xm:f>
              <xm:sqref>C21</xm:sqref>
            </x14:sparkline>
            <x14:sparkline>
              <xm:f>Companies!F22:O22</xm:f>
              <xm:sqref>C22</xm:sqref>
            </x14:sparkline>
            <x14:sparkline>
              <xm:f>Companies!F23:O23</xm:f>
              <xm:sqref>C23</xm:sqref>
            </x14:sparkline>
            <x14:sparkline>
              <xm:f>Companies!F24:O24</xm:f>
              <xm:sqref>C24</xm:sqref>
            </x14:sparkline>
            <x14:sparkline>
              <xm:f>Companies!F25:O25</xm:f>
              <xm:sqref>C25</xm:sqref>
            </x14:sparkline>
            <x14:sparkline>
              <xm:f>Companies!F26:O26</xm:f>
              <xm:sqref>C26</xm:sqref>
            </x14:sparkline>
            <x14:sparkline>
              <xm:f>Companies!F27:O27</xm:f>
              <xm:sqref>C27</xm:sqref>
            </x14:sparkline>
            <x14:sparkline>
              <xm:f>Companies!F28:O28</xm:f>
              <xm:sqref>C28</xm:sqref>
            </x14:sparkline>
            <x14:sparkline>
              <xm:f>Companies!F29:O29</xm:f>
              <xm:sqref>C29</xm:sqref>
            </x14:sparkline>
            <x14:sparkline>
              <xm:f>Companies!F30:O30</xm:f>
              <xm:sqref>C30</xm:sqref>
            </x14:sparkline>
            <x14:sparkline>
              <xm:f>Companies!F31:O31</xm:f>
              <xm:sqref>C31</xm:sqref>
            </x14:sparkline>
            <x14:sparkline>
              <xm:f>Companies!F32:O32</xm:f>
              <xm:sqref>C32</xm:sqref>
            </x14:sparkline>
            <x14:sparkline>
              <xm:f>Companies!F33:O33</xm:f>
              <xm:sqref>C33</xm:sqref>
            </x14:sparkline>
            <x14:sparkline>
              <xm:f>Companies!F34:O34</xm:f>
              <xm:sqref>C34</xm:sqref>
            </x14:sparkline>
            <x14:sparkline>
              <xm:f>Companies!F35:O35</xm:f>
              <xm:sqref>C35</xm:sqref>
            </x14:sparkline>
            <x14:sparkline>
              <xm:f>Companies!F36:O36</xm:f>
              <xm:sqref>C36</xm:sqref>
            </x14:sparkline>
            <x14:sparkline>
              <xm:f>Companies!F37:O37</xm:f>
              <xm:sqref>C37</xm:sqref>
            </x14:sparkline>
            <x14:sparkline>
              <xm:f>Companies!F38:O38</xm:f>
              <xm:sqref>C38</xm:sqref>
            </x14:sparkline>
            <x14:sparkline>
              <xm:f>Companies!F39:O39</xm:f>
              <xm:sqref>C39</xm:sqref>
            </x14:sparkline>
            <x14:sparkline>
              <xm:f>Companies!F40:O40</xm:f>
              <xm:sqref>C40</xm:sqref>
            </x14:sparkline>
            <x14:sparkline>
              <xm:f>Companies!F41:O41</xm:f>
              <xm:sqref>C41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Companies!F47:O47</xm:f>
              <xm:sqref>C47</xm:sqref>
            </x14:sparkline>
            <x14:sparkline>
              <xm:f>Companies!F48:O48</xm:f>
              <xm:sqref>C48</xm:sqref>
            </x14:sparkline>
            <x14:sparkline>
              <xm:f>Companies!F49:O49</xm:f>
              <xm:sqref>C49</xm:sqref>
            </x14:sparkline>
            <x14:sparkline>
              <xm:f>Companies!F50:O50</xm:f>
              <xm:sqref>C50</xm:sqref>
            </x14:sparkline>
            <x14:sparkline>
              <xm:f>Companies!F51:O51</xm:f>
              <xm:sqref>C51</xm:sqref>
            </x14:sparkline>
            <x14:sparkline>
              <xm:f>Companies!F52:O52</xm:f>
              <xm:sqref>C52</xm:sqref>
            </x14:sparkline>
            <x14:sparkline>
              <xm:f>Companies!F53:O53</xm:f>
              <xm:sqref>C53</xm:sqref>
            </x14:sparkline>
            <x14:sparkline>
              <xm:f>Companies!F54:O54</xm:f>
              <xm:sqref>C54</xm:sqref>
            </x14:sparkline>
            <x14:sparkline>
              <xm:f>Companies!F55:O55</xm:f>
              <xm:sqref>C55</xm:sqref>
            </x14:sparkline>
            <x14:sparkline>
              <xm:f>Companies!F56:O56</xm:f>
              <xm:sqref>C56</xm:sqref>
            </x14:sparkline>
            <x14:sparkline>
              <xm:f>Companies!F57:O57</xm:f>
              <xm:sqref>C57</xm:sqref>
            </x14:sparkline>
            <x14:sparkline>
              <xm:f>Companies!F58:O58</xm:f>
              <xm:sqref>C58</xm:sqref>
            </x14:sparkline>
            <x14:sparkline>
              <xm:f>Companies!F59:O59</xm:f>
              <xm:sqref>C59</xm:sqref>
            </x14:sparkline>
            <x14:sparkline>
              <xm:f>Companies!F60:O60</xm:f>
              <xm:sqref>C60</xm:sqref>
            </x14:sparkline>
            <x14:sparkline>
              <xm:f>Companies!F61:O61</xm:f>
              <xm:sqref>C61</xm:sqref>
            </x14:sparkline>
            <x14:sparkline>
              <xm:f>Companies!F62:O62</xm:f>
              <xm:sqref>C62</xm:sqref>
            </x14:sparkline>
            <x14:sparkline>
              <xm:f>Companies!F63:O63</xm:f>
              <xm:sqref>C63</xm:sqref>
            </x14:sparkline>
            <x14:sparkline>
              <xm:f>Companies!F64:O64</xm:f>
              <xm:sqref>C64</xm:sqref>
            </x14:sparkline>
            <x14:sparkline>
              <xm:f>Companies!F65:O65</xm:f>
              <xm:sqref>C65</xm:sqref>
            </x14:sparkline>
            <x14:sparkline>
              <xm:f>Companies!F66:O66</xm:f>
              <xm:sqref>C66</xm:sqref>
            </x14:sparkline>
            <x14:sparkline>
              <xm:f>Companies!F67:O67</xm:f>
              <xm:sqref>C67</xm:sqref>
            </x14:sparkline>
            <x14:sparkline>
              <xm:f>Companies!F68:O68</xm:f>
              <xm:sqref>C68</xm:sqref>
            </x14:sparkline>
            <x14:sparkline>
              <xm:f>Companies!F69:O69</xm:f>
              <xm:sqref>C69</xm:sqref>
            </x14:sparkline>
            <x14:sparkline>
              <xm:f>Companies!F70:O70</xm:f>
              <xm:sqref>C70</xm:sqref>
            </x14:sparkline>
            <x14:sparkline>
              <xm:f>Companies!F71:O71</xm:f>
              <xm:sqref>C71</xm:sqref>
            </x14:sparkline>
            <x14:sparkline>
              <xm:f>Companies!F72:O72</xm:f>
              <xm:sqref>C72</xm:sqref>
            </x14:sparkline>
            <x14:sparkline>
              <xm:f>Companies!F73:O73</xm:f>
              <xm:sqref>C73</xm:sqref>
            </x14:sparkline>
            <x14:sparkline>
              <xm:f>Companies!F74:O74</xm:f>
              <xm:sqref>C74</xm:sqref>
            </x14:sparkline>
            <x14:sparkline>
              <xm:f>Companies!F75:O75</xm:f>
              <xm:sqref>C75</xm:sqref>
            </x14:sparkline>
            <x14:sparkline>
              <xm:f>Companies!F76:O76</xm:f>
              <xm:sqref>C76</xm:sqref>
            </x14:sparkline>
            <x14:sparkline>
              <xm:f>Companies!F77:O77</xm:f>
              <xm:sqref>C77</xm:sqref>
            </x14:sparkline>
            <x14:sparkline>
              <xm:f>Companies!F78:O78</xm:f>
              <xm:sqref>C78</xm:sqref>
            </x14:sparkline>
            <x14:sparkline>
              <xm:f>Companies!F79:O79</xm:f>
              <xm:sqref>C79</xm:sqref>
            </x14:sparkline>
            <x14:sparkline>
              <xm:f>Companies!F80:O80</xm:f>
              <xm:sqref>C80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Companies!F164:O164</xm:f>
              <xm:sqref>C164</xm:sqref>
            </x14:sparkline>
            <x14:sparkline>
              <xm:f>Companies!F165:O165</xm:f>
              <xm:sqref>C165</xm:sqref>
            </x14:sparkline>
            <x14:sparkline>
              <xm:f>Companies!F166:O166</xm:f>
              <xm:sqref>C166</xm:sqref>
            </x14:sparkline>
            <x14:sparkline>
              <xm:f>Companies!F167:O167</xm:f>
              <xm:sqref>C167</xm:sqref>
            </x14:sparkline>
            <x14:sparkline>
              <xm:f>Companies!F168:O168</xm:f>
              <xm:sqref>C168</xm:sqref>
            </x14:sparkline>
            <x14:sparkline>
              <xm:f>Companies!F169:O169</xm:f>
              <xm:sqref>C169</xm:sqref>
            </x14:sparkline>
            <x14:sparkline>
              <xm:f>Companies!F170:O170</xm:f>
              <xm:sqref>C170</xm:sqref>
            </x14:sparkline>
            <x14:sparkline>
              <xm:f>Companies!F171:O171</xm:f>
              <xm:sqref>C171</xm:sqref>
            </x14:sparkline>
            <x14:sparkline>
              <xm:f>Companies!F172:O172</xm:f>
              <xm:sqref>C172</xm:sqref>
            </x14:sparkline>
            <x14:sparkline>
              <xm:f>Companies!F173:O173</xm:f>
              <xm:sqref>C173</xm:sqref>
            </x14:sparkline>
            <x14:sparkline>
              <xm:f>Companies!F174:O174</xm:f>
              <xm:sqref>C174</xm:sqref>
            </x14:sparkline>
            <x14:sparkline>
              <xm:f>Companies!F175:O175</xm:f>
              <xm:sqref>C175</xm:sqref>
            </x14:sparkline>
            <x14:sparkline>
              <xm:f>Companies!F176:O176</xm:f>
              <xm:sqref>C176</xm:sqref>
            </x14:sparkline>
            <x14:sparkline>
              <xm:f>Companies!F177:O177</xm:f>
              <xm:sqref>C177</xm:sqref>
            </x14:sparkline>
            <x14:sparkline>
              <xm:f>Companies!F178:O178</xm:f>
              <xm:sqref>C178</xm:sqref>
            </x14:sparkline>
            <x14:sparkline>
              <xm:f>Companies!F179:O179</xm:f>
              <xm:sqref>C179</xm:sqref>
            </x14:sparkline>
            <x14:sparkline>
              <xm:f>Companies!F180:O180</xm:f>
              <xm:sqref>C180</xm:sqref>
            </x14:sparkline>
            <x14:sparkline>
              <xm:f>Companies!F181:O181</xm:f>
              <xm:sqref>C181</xm:sqref>
            </x14:sparkline>
            <x14:sparkline>
              <xm:f>Companies!F182:O182</xm:f>
              <xm:sqref>C182</xm:sqref>
            </x14:sparkline>
            <x14:sparkline>
              <xm:f>Companies!F183:O183</xm:f>
              <xm:sqref>C183</xm:sqref>
            </x14:sparkline>
            <x14:sparkline>
              <xm:f>Companies!F184:O184</xm:f>
              <xm:sqref>C184</xm:sqref>
            </x14:sparkline>
            <x14:sparkline>
              <xm:f>Companies!F185:O185</xm:f>
              <xm:sqref>C185</xm:sqref>
            </x14:sparkline>
            <x14:sparkline>
              <xm:f>Companies!F186:O186</xm:f>
              <xm:sqref>C186</xm:sqref>
            </x14:sparkline>
            <x14:sparkline>
              <xm:f>Companies!F187:O187</xm:f>
              <xm:sqref>C187</xm:sqref>
            </x14:sparkline>
            <x14:sparkline>
              <xm:f>Companies!F188:O188</xm:f>
              <xm:sqref>C188</xm:sqref>
            </x14:sparkline>
            <x14:sparkline>
              <xm:f>Companies!F189:O189</xm:f>
              <xm:sqref>C189</xm:sqref>
            </x14:sparkline>
            <x14:sparkline>
              <xm:f>Companies!F190:O190</xm:f>
              <xm:sqref>C190</xm:sqref>
            </x14:sparkline>
            <x14:sparkline>
              <xm:f>Companies!F191:O191</xm:f>
              <xm:sqref>C191</xm:sqref>
            </x14:sparkline>
            <x14:sparkline>
              <xm:f>Companies!F192:O192</xm:f>
              <xm:sqref>C192</xm:sqref>
            </x14:sparkline>
            <x14:sparkline>
              <xm:f>Companies!F193:O193</xm:f>
              <xm:sqref>C193</xm:sqref>
            </x14:sparkline>
            <x14:sparkline>
              <xm:f>Companies!F194:O194</xm:f>
              <xm:sqref>C194</xm:sqref>
            </x14:sparkline>
            <x14:sparkline>
              <xm:f>Companies!F195:O195</xm:f>
              <xm:sqref>C195</xm:sqref>
            </x14:sparkline>
            <x14:sparkline>
              <xm:f>Companies!F196:O196</xm:f>
              <xm:sqref>C196</xm:sqref>
            </x14:sparkline>
            <x14:sparkline>
              <xm:f>Companies!F197:O197</xm:f>
              <xm:sqref>C197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Companies!F201:O201</xm:f>
              <xm:sqref>C201</xm:sqref>
            </x14:sparkline>
            <x14:sparkline>
              <xm:f>Companies!F202:O202</xm:f>
              <xm:sqref>C202</xm:sqref>
            </x14:sparkline>
            <x14:sparkline>
              <xm:f>Companies!F203:O203</xm:f>
              <xm:sqref>C203</xm:sqref>
            </x14:sparkline>
            <x14:sparkline>
              <xm:f>Companies!F204:O204</xm:f>
              <xm:sqref>C204</xm:sqref>
            </x14:sparkline>
            <x14:sparkline>
              <xm:f>Companies!F205:O205</xm:f>
              <xm:sqref>C205</xm:sqref>
            </x14:sparkline>
            <x14:sparkline>
              <xm:f>Companies!F206:O206</xm:f>
              <xm:sqref>C206</xm:sqref>
            </x14:sparkline>
            <x14:sparkline>
              <xm:f>Companies!F207:O207</xm:f>
              <xm:sqref>C207</xm:sqref>
            </x14:sparkline>
            <x14:sparkline>
              <xm:f>Companies!F208:O208</xm:f>
              <xm:sqref>C208</xm:sqref>
            </x14:sparkline>
            <x14:sparkline>
              <xm:f>Companies!F209:O209</xm:f>
              <xm:sqref>C209</xm:sqref>
            </x14:sparkline>
            <x14:sparkline>
              <xm:f>Companies!F210:O210</xm:f>
              <xm:sqref>C210</xm:sqref>
            </x14:sparkline>
            <x14:sparkline>
              <xm:f>Companies!F211:O211</xm:f>
              <xm:sqref>C211</xm:sqref>
            </x14:sparkline>
            <x14:sparkline>
              <xm:f>Companies!F212:O212</xm:f>
              <xm:sqref>C212</xm:sqref>
            </x14:sparkline>
            <x14:sparkline>
              <xm:f>Companies!F213:O213</xm:f>
              <xm:sqref>C213</xm:sqref>
            </x14:sparkline>
            <x14:sparkline>
              <xm:f>Companies!F214:O214</xm:f>
              <xm:sqref>C214</xm:sqref>
            </x14:sparkline>
            <x14:sparkline>
              <xm:f>Companies!F215:O215</xm:f>
              <xm:sqref>C215</xm:sqref>
            </x14:sparkline>
            <x14:sparkline>
              <xm:f>Companies!F216:O216</xm:f>
              <xm:sqref>C216</xm:sqref>
            </x14:sparkline>
            <x14:sparkline>
              <xm:f>Companies!F217:O217</xm:f>
              <xm:sqref>C217</xm:sqref>
            </x14:sparkline>
            <x14:sparkline>
              <xm:f>Companies!F218:O218</xm:f>
              <xm:sqref>C218</xm:sqref>
            </x14:sparkline>
            <x14:sparkline>
              <xm:f>Companies!F219:O219</xm:f>
              <xm:sqref>C219</xm:sqref>
            </x14:sparkline>
            <x14:sparkline>
              <xm:f>Companies!F220:O220</xm:f>
              <xm:sqref>C220</xm:sqref>
            </x14:sparkline>
            <x14:sparkline>
              <xm:f>Companies!F221:O221</xm:f>
              <xm:sqref>C221</xm:sqref>
            </x14:sparkline>
            <x14:sparkline>
              <xm:f>Companies!F222:O222</xm:f>
              <xm:sqref>C222</xm:sqref>
            </x14:sparkline>
            <x14:sparkline>
              <xm:f>Companies!F223:O223</xm:f>
              <xm:sqref>C223</xm:sqref>
            </x14:sparkline>
            <x14:sparkline>
              <xm:f>Companies!F224:O224</xm:f>
              <xm:sqref>C224</xm:sqref>
            </x14:sparkline>
            <x14:sparkline>
              <xm:f>Companies!F225:O225</xm:f>
              <xm:sqref>C225</xm:sqref>
            </x14:sparkline>
            <x14:sparkline>
              <xm:f>Companies!F226:O226</xm:f>
              <xm:sqref>C226</xm:sqref>
            </x14:sparkline>
            <x14:sparkline>
              <xm:f>Companies!F227:O227</xm:f>
              <xm:sqref>C227</xm:sqref>
            </x14:sparkline>
            <x14:sparkline>
              <xm:f>Companies!F228:O228</xm:f>
              <xm:sqref>C228</xm:sqref>
            </x14:sparkline>
            <x14:sparkline>
              <xm:f>Companies!F229:O229</xm:f>
              <xm:sqref>C229</xm:sqref>
            </x14:sparkline>
            <x14:sparkline>
              <xm:f>Companies!F230:O230</xm:f>
              <xm:sqref>C230</xm:sqref>
            </x14:sparkline>
            <x14:sparkline>
              <xm:f>Companies!F231:O231</xm:f>
              <xm:sqref>C231</xm:sqref>
            </x14:sparkline>
            <x14:sparkline>
              <xm:f>Companies!F232:O232</xm:f>
              <xm:sqref>C232</xm:sqref>
            </x14:sparkline>
            <x14:sparkline>
              <xm:f>Companies!F233:O233</xm:f>
              <xm:sqref>C233</xm:sqref>
            </x14:sparkline>
            <x14:sparkline>
              <xm:f>Companies!F234:O234</xm:f>
              <xm:sqref>C234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Companies!F279:O279</xm:f>
              <xm:sqref>C279</xm:sqref>
            </x14:sparkline>
            <x14:sparkline>
              <xm:f>Companies!F280:O280</xm:f>
              <xm:sqref>C280</xm:sqref>
            </x14:sparkline>
            <x14:sparkline>
              <xm:f>Companies!F281:O281</xm:f>
              <xm:sqref>C281</xm:sqref>
            </x14:sparkline>
            <x14:sparkline>
              <xm:f>Companies!F282:O282</xm:f>
              <xm:sqref>C282</xm:sqref>
            </x14:sparkline>
            <x14:sparkline>
              <xm:f>Companies!F283:O283</xm:f>
              <xm:sqref>C283</xm:sqref>
            </x14:sparkline>
            <x14:sparkline>
              <xm:f>Companies!F284:O284</xm:f>
              <xm:sqref>C284</xm:sqref>
            </x14:sparkline>
            <x14:sparkline>
              <xm:f>Companies!F285:O285</xm:f>
              <xm:sqref>C285</xm:sqref>
            </x14:sparkline>
            <x14:sparkline>
              <xm:f>Companies!F286:O286</xm:f>
              <xm:sqref>C286</xm:sqref>
            </x14:sparkline>
            <x14:sparkline>
              <xm:f>Companies!F287:O287</xm:f>
              <xm:sqref>C287</xm:sqref>
            </x14:sparkline>
            <x14:sparkline>
              <xm:f>Companies!F288:O288</xm:f>
              <xm:sqref>C288</xm:sqref>
            </x14:sparkline>
            <x14:sparkline>
              <xm:f>Companies!F289:O289</xm:f>
              <xm:sqref>C289</xm:sqref>
            </x14:sparkline>
            <x14:sparkline>
              <xm:f>Companies!F290:O290</xm:f>
              <xm:sqref>C290</xm:sqref>
            </x14:sparkline>
            <x14:sparkline>
              <xm:f>Companies!F291:O291</xm:f>
              <xm:sqref>C291</xm:sqref>
            </x14:sparkline>
            <x14:sparkline>
              <xm:f>Companies!F292:O292</xm:f>
              <xm:sqref>C292</xm:sqref>
            </x14:sparkline>
            <x14:sparkline>
              <xm:f>Companies!F293:O293</xm:f>
              <xm:sqref>C293</xm:sqref>
            </x14:sparkline>
            <x14:sparkline>
              <xm:f>Companies!F294:O294</xm:f>
              <xm:sqref>C294</xm:sqref>
            </x14:sparkline>
            <x14:sparkline>
              <xm:f>Companies!F295:O295</xm:f>
              <xm:sqref>C295</xm:sqref>
            </x14:sparkline>
            <x14:sparkline>
              <xm:f>Companies!F296:O296</xm:f>
              <xm:sqref>C296</xm:sqref>
            </x14:sparkline>
            <x14:sparkline>
              <xm:f>Companies!F297:O297</xm:f>
              <xm:sqref>C297</xm:sqref>
            </x14:sparkline>
            <x14:sparkline>
              <xm:f>Companies!F298:O298</xm:f>
              <xm:sqref>C298</xm:sqref>
            </x14:sparkline>
            <x14:sparkline>
              <xm:f>Companies!F299:O299</xm:f>
              <xm:sqref>C299</xm:sqref>
            </x14:sparkline>
            <x14:sparkline>
              <xm:f>Companies!F300:O300</xm:f>
              <xm:sqref>C300</xm:sqref>
            </x14:sparkline>
            <x14:sparkline>
              <xm:f>Companies!F301:O301</xm:f>
              <xm:sqref>C301</xm:sqref>
            </x14:sparkline>
            <x14:sparkline>
              <xm:f>Companies!F302:O302</xm:f>
              <xm:sqref>C302</xm:sqref>
            </x14:sparkline>
            <x14:sparkline>
              <xm:f>Companies!F303:O303</xm:f>
              <xm:sqref>C303</xm:sqref>
            </x14:sparkline>
            <x14:sparkline>
              <xm:f>Companies!F304:O304</xm:f>
              <xm:sqref>C304</xm:sqref>
            </x14:sparkline>
            <x14:sparkline>
              <xm:f>Companies!F305:O305</xm:f>
              <xm:sqref>C305</xm:sqref>
            </x14:sparkline>
            <x14:sparkline>
              <xm:f>Companies!F306:O306</xm:f>
              <xm:sqref>C306</xm:sqref>
            </x14:sparkline>
            <x14:sparkline>
              <xm:f>Companies!F307:O307</xm:f>
              <xm:sqref>C307</xm:sqref>
            </x14:sparkline>
            <x14:sparkline>
              <xm:f>Companies!F308:O308</xm:f>
              <xm:sqref>C308</xm:sqref>
            </x14:sparkline>
            <x14:sparkline>
              <xm:f>Companies!F309:O309</xm:f>
              <xm:sqref>C309</xm:sqref>
            </x14:sparkline>
            <x14:sparkline>
              <xm:f>Companies!F310:O310</xm:f>
              <xm:sqref>C310</xm:sqref>
            </x14:sparkline>
            <x14:sparkline>
              <xm:f>Companies!F311:O311</xm:f>
              <xm:sqref>C311</xm:sqref>
            </x14:sparkline>
            <x14:sparkline>
              <xm:f>Companies!F312:O312</xm:f>
              <xm:sqref>C312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79998168889431442"/>
    <pageSetUpPr fitToPage="1"/>
  </sheetPr>
  <dimension ref="C3:X506"/>
  <sheetViews>
    <sheetView showGridLines="0" zoomScale="80" zoomScaleNormal="80" workbookViewId="0">
      <pane xSplit="5" ySplit="4" topLeftCell="F467" activePane="bottomRight" state="frozen"/>
      <selection activeCell="G318" sqref="G318"/>
      <selection pane="topRight" activeCell="G318" sqref="G318"/>
      <selection pane="bottomLeft" activeCell="G318" sqref="G318"/>
      <selection pane="bottomRight" activeCell="K513" sqref="K513"/>
    </sheetView>
  </sheetViews>
  <sheetFormatPr defaultRowHeight="10.5" x14ac:dyDescent="0.15"/>
  <cols>
    <col min="3" max="3" width="11.85546875" customWidth="1"/>
    <col min="4" max="4" width="13.5703125" customWidth="1"/>
    <col min="5" max="5" width="11.28515625" customWidth="1"/>
    <col min="6" max="19" width="19.140625" customWidth="1"/>
  </cols>
  <sheetData>
    <row r="3" spans="3:19" ht="18.75" x14ac:dyDescent="0.25">
      <c r="E3" s="250" t="s">
        <v>261</v>
      </c>
      <c r="F3" s="251"/>
      <c r="G3" s="251"/>
      <c r="H3" s="251">
        <v>352</v>
      </c>
      <c r="I3" s="251" t="s">
        <v>140</v>
      </c>
      <c r="J3" s="251"/>
      <c r="K3" s="251"/>
      <c r="L3" s="251"/>
      <c r="M3" s="251"/>
      <c r="N3" s="251"/>
      <c r="O3" s="251"/>
      <c r="P3" s="252"/>
      <c r="Q3" s="49"/>
      <c r="R3" s="49"/>
      <c r="S3" s="49"/>
    </row>
    <row r="4" spans="3:19" ht="15" x14ac:dyDescent="0.25">
      <c r="O4" s="82"/>
      <c r="P4" s="49"/>
      <c r="Q4" s="49"/>
      <c r="R4" s="49"/>
      <c r="S4" s="49"/>
    </row>
    <row r="5" spans="3:19" ht="15" x14ac:dyDescent="0.25">
      <c r="E5" s="49"/>
      <c r="F5" s="82"/>
      <c r="G5" s="82"/>
      <c r="H5" s="82"/>
      <c r="I5" s="82"/>
      <c r="J5" s="82"/>
      <c r="K5" s="82"/>
      <c r="L5" s="82"/>
      <c r="M5" s="82"/>
      <c r="N5" s="82"/>
      <c r="O5" s="82"/>
      <c r="P5" s="49"/>
      <c r="Q5" s="49"/>
      <c r="R5" s="49"/>
      <c r="S5" s="49"/>
    </row>
    <row r="6" spans="3:19" ht="18.75" x14ac:dyDescent="0.25">
      <c r="C6" s="237" t="s">
        <v>343</v>
      </c>
      <c r="D6" s="238"/>
      <c r="E6" s="234" t="s">
        <v>252</v>
      </c>
      <c r="F6" s="235"/>
      <c r="G6" s="235"/>
      <c r="H6" s="235"/>
      <c r="I6" s="235"/>
      <c r="J6" s="235"/>
      <c r="K6" s="235"/>
      <c r="L6" s="235"/>
      <c r="M6" s="235"/>
      <c r="N6" s="235"/>
      <c r="O6" s="235" t="s">
        <v>184</v>
      </c>
      <c r="P6" s="236"/>
      <c r="Q6" s="49"/>
      <c r="R6" s="49"/>
      <c r="S6" s="49"/>
    </row>
    <row r="7" spans="3:19" ht="15" x14ac:dyDescent="0.15">
      <c r="C7" s="244" t="s">
        <v>230</v>
      </c>
      <c r="D7" s="245"/>
      <c r="E7" s="50">
        <v>1</v>
      </c>
      <c r="F7" s="51">
        <v>2004</v>
      </c>
      <c r="G7" s="51">
        <f t="shared" ref="G7:P7" si="0">F7+1</f>
        <v>2005</v>
      </c>
      <c r="H7" s="51">
        <f t="shared" si="0"/>
        <v>2006</v>
      </c>
      <c r="I7" s="51">
        <f t="shared" si="0"/>
        <v>2007</v>
      </c>
      <c r="J7" s="51">
        <f t="shared" si="0"/>
        <v>2008</v>
      </c>
      <c r="K7" s="51">
        <f t="shared" si="0"/>
        <v>2009</v>
      </c>
      <c r="L7" s="51">
        <f t="shared" si="0"/>
        <v>2010</v>
      </c>
      <c r="M7" s="51">
        <f t="shared" si="0"/>
        <v>2011</v>
      </c>
      <c r="N7" s="51">
        <f t="shared" si="0"/>
        <v>2012</v>
      </c>
      <c r="O7" s="51">
        <f t="shared" si="0"/>
        <v>2013</v>
      </c>
      <c r="P7" s="51">
        <f t="shared" si="0"/>
        <v>2014</v>
      </c>
      <c r="Q7" s="53" t="s">
        <v>224</v>
      </c>
      <c r="R7" s="54" t="s">
        <v>229</v>
      </c>
      <c r="S7" s="54" t="s">
        <v>282</v>
      </c>
    </row>
    <row r="8" spans="3:19" ht="15" x14ac:dyDescent="0.25">
      <c r="C8" s="242"/>
      <c r="D8" s="243"/>
      <c r="E8" s="72" t="s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9807950</v>
      </c>
      <c r="O8" s="73">
        <v>9657854</v>
      </c>
      <c r="P8" s="73">
        <v>0</v>
      </c>
      <c r="Q8" s="77">
        <f>P8/$P$40</f>
        <v>0</v>
      </c>
      <c r="R8" s="77" t="str">
        <f>IF(OR(P8=0, O8=0),"-",P8/O8-1)</f>
        <v>-</v>
      </c>
      <c r="S8" s="77" t="str">
        <f>IF(OR(P8=0, G8=0),"-",P8/G8-1)</f>
        <v>-</v>
      </c>
    </row>
    <row r="9" spans="3:19" ht="15" x14ac:dyDescent="0.25">
      <c r="C9" s="242"/>
      <c r="D9" s="243"/>
      <c r="E9" s="72" t="s">
        <v>1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7">
        <f t="shared" ref="Q9:Q41" si="1">P9/$P$40</f>
        <v>0</v>
      </c>
      <c r="R9" s="77" t="str">
        <f t="shared" ref="R9:R39" si="2">IF(OR(P9=0, O9=0),"-",P9/O9-1)</f>
        <v>-</v>
      </c>
      <c r="S9" s="77" t="str">
        <f t="shared" ref="S9:S39" si="3">IF(OR(P9=0, G9=0),"-",P9/G9-1)</f>
        <v>-</v>
      </c>
    </row>
    <row r="10" spans="3:19" ht="15" x14ac:dyDescent="0.25">
      <c r="C10" s="242"/>
      <c r="D10" s="243"/>
      <c r="E10" s="72" t="s">
        <v>2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979</v>
      </c>
      <c r="P10" s="74">
        <v>1059</v>
      </c>
      <c r="Q10" s="77">
        <f t="shared" si="1"/>
        <v>1.5522878828849376E-5</v>
      </c>
      <c r="R10" s="77">
        <f t="shared" si="2"/>
        <v>8.1716036772216505E-2</v>
      </c>
      <c r="S10" s="77" t="str">
        <f t="shared" si="3"/>
        <v>-</v>
      </c>
    </row>
    <row r="11" spans="3:19" ht="15" x14ac:dyDescent="0.25">
      <c r="C11" s="242"/>
      <c r="D11" s="243"/>
      <c r="E11" s="72" t="s">
        <v>3</v>
      </c>
      <c r="F11" s="74">
        <v>0</v>
      </c>
      <c r="G11" s="74">
        <v>0</v>
      </c>
      <c r="H11" s="74">
        <v>0</v>
      </c>
      <c r="I11" s="74">
        <v>0</v>
      </c>
      <c r="J11" s="74">
        <v>5986751</v>
      </c>
      <c r="K11" s="74">
        <v>6385802</v>
      </c>
      <c r="L11" s="74">
        <v>7255901</v>
      </c>
      <c r="M11" s="74">
        <v>6283658</v>
      </c>
      <c r="N11" s="74">
        <v>6493297</v>
      </c>
      <c r="O11" s="74">
        <v>6583643</v>
      </c>
      <c r="P11" s="74">
        <v>6636663</v>
      </c>
      <c r="Q11" s="77">
        <f t="shared" si="1"/>
        <v>9.7280562395569384E-2</v>
      </c>
      <c r="R11" s="77">
        <f t="shared" si="2"/>
        <v>8.0532920755271853E-3</v>
      </c>
      <c r="S11" s="77" t="str">
        <f t="shared" si="3"/>
        <v>-</v>
      </c>
    </row>
    <row r="12" spans="3:19" ht="15" x14ac:dyDescent="0.25">
      <c r="C12" s="242"/>
      <c r="D12" s="243"/>
      <c r="E12" s="72" t="s">
        <v>4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7">
        <f t="shared" si="1"/>
        <v>0</v>
      </c>
      <c r="R12" s="77" t="str">
        <f t="shared" si="2"/>
        <v>-</v>
      </c>
      <c r="S12" s="77" t="str">
        <f t="shared" si="3"/>
        <v>-</v>
      </c>
    </row>
    <row r="13" spans="3:19" ht="15" x14ac:dyDescent="0.25">
      <c r="C13" s="242"/>
      <c r="D13" s="243"/>
      <c r="E13" s="72" t="s">
        <v>182</v>
      </c>
      <c r="F13" s="74">
        <v>6204842</v>
      </c>
      <c r="G13" s="74">
        <v>6263469</v>
      </c>
      <c r="H13" s="74">
        <v>6427414</v>
      </c>
      <c r="I13" s="74">
        <v>6525632</v>
      </c>
      <c r="J13" s="74">
        <v>6565504</v>
      </c>
      <c r="K13" s="74">
        <v>6549970</v>
      </c>
      <c r="L13" s="74">
        <v>6485105</v>
      </c>
      <c r="M13" s="74">
        <v>6727332</v>
      </c>
      <c r="N13" s="74">
        <v>6721129</v>
      </c>
      <c r="O13" s="74">
        <v>6368286</v>
      </c>
      <c r="P13" s="74">
        <v>6103946</v>
      </c>
      <c r="Q13" s="77">
        <f t="shared" si="1"/>
        <v>8.9471968022511644E-2</v>
      </c>
      <c r="R13" s="77">
        <f t="shared" si="2"/>
        <v>-4.1508814145595818E-2</v>
      </c>
      <c r="S13" s="77">
        <f t="shared" si="3"/>
        <v>-2.5468793730758499E-2</v>
      </c>
    </row>
    <row r="14" spans="3:19" ht="15" x14ac:dyDescent="0.25">
      <c r="C14" s="242"/>
      <c r="D14" s="243"/>
      <c r="E14" s="72" t="s">
        <v>6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7">
        <f t="shared" si="1"/>
        <v>0</v>
      </c>
      <c r="R14" s="77" t="str">
        <f t="shared" si="2"/>
        <v>-</v>
      </c>
      <c r="S14" s="77" t="str">
        <f t="shared" si="3"/>
        <v>-</v>
      </c>
    </row>
    <row r="15" spans="3:19" ht="15" x14ac:dyDescent="0.25">
      <c r="C15" s="242"/>
      <c r="D15" s="243"/>
      <c r="E15" s="72" t="s">
        <v>7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7">
        <f t="shared" si="1"/>
        <v>0</v>
      </c>
      <c r="R15" s="77" t="str">
        <f t="shared" si="2"/>
        <v>-</v>
      </c>
      <c r="S15" s="77" t="str">
        <f t="shared" si="3"/>
        <v>-</v>
      </c>
    </row>
    <row r="16" spans="3:19" ht="15" x14ac:dyDescent="0.25">
      <c r="C16" s="242"/>
      <c r="D16" s="243"/>
      <c r="E16" s="72" t="s">
        <v>8</v>
      </c>
      <c r="F16" s="74">
        <v>155820</v>
      </c>
      <c r="G16" s="74">
        <v>168034</v>
      </c>
      <c r="H16" s="74">
        <v>209534</v>
      </c>
      <c r="I16" s="74">
        <v>267393</v>
      </c>
      <c r="J16" s="74">
        <v>293179</v>
      </c>
      <c r="K16" s="74">
        <v>426995</v>
      </c>
      <c r="L16" s="74">
        <v>598905</v>
      </c>
      <c r="M16" s="74">
        <v>403832</v>
      </c>
      <c r="N16" s="74">
        <v>401318</v>
      </c>
      <c r="O16" s="74">
        <v>331180</v>
      </c>
      <c r="P16" s="74">
        <v>358832</v>
      </c>
      <c r="Q16" s="77">
        <f t="shared" si="1"/>
        <v>5.2597787119109335E-3</v>
      </c>
      <c r="R16" s="77">
        <f>IF(OR(P16=0, O16=0),"-",P16/O16-1)</f>
        <v>8.3495380155806487E-2</v>
      </c>
      <c r="S16" s="77">
        <f t="shared" si="3"/>
        <v>1.135472582929645</v>
      </c>
    </row>
    <row r="17" spans="3:19" ht="15" x14ac:dyDescent="0.25">
      <c r="C17" s="242"/>
      <c r="D17" s="243"/>
      <c r="E17" s="72" t="s">
        <v>9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17953221</v>
      </c>
      <c r="P17" s="74">
        <v>0</v>
      </c>
      <c r="Q17" s="77">
        <f t="shared" si="1"/>
        <v>0</v>
      </c>
      <c r="R17" s="77" t="str">
        <f t="shared" si="2"/>
        <v>-</v>
      </c>
      <c r="S17" s="77" t="str">
        <f t="shared" si="3"/>
        <v>-</v>
      </c>
    </row>
    <row r="18" spans="3:19" ht="15" x14ac:dyDescent="0.25">
      <c r="C18" s="242"/>
      <c r="D18" s="243"/>
      <c r="E18" s="72" t="s">
        <v>10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7">
        <f t="shared" si="1"/>
        <v>0</v>
      </c>
      <c r="R18" s="77" t="str">
        <f t="shared" si="2"/>
        <v>-</v>
      </c>
      <c r="S18" s="77" t="str">
        <f t="shared" si="3"/>
        <v>-</v>
      </c>
    </row>
    <row r="19" spans="3:19" ht="15" x14ac:dyDescent="0.25">
      <c r="C19" s="242"/>
      <c r="D19" s="243"/>
      <c r="E19" s="72" t="s">
        <v>11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7">
        <f>P19/$P$40</f>
        <v>0</v>
      </c>
      <c r="R19" s="77" t="str">
        <f t="shared" si="2"/>
        <v>-</v>
      </c>
      <c r="S19" s="77" t="str">
        <f t="shared" si="3"/>
        <v>-</v>
      </c>
    </row>
    <row r="20" spans="3:19" ht="15" x14ac:dyDescent="0.25">
      <c r="C20" s="242"/>
      <c r="D20" s="243"/>
      <c r="E20" s="72" t="s">
        <v>12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2657000</v>
      </c>
      <c r="P20" s="74">
        <v>0</v>
      </c>
      <c r="Q20" s="77">
        <f t="shared" si="1"/>
        <v>0</v>
      </c>
      <c r="R20" s="77" t="str">
        <f t="shared" si="2"/>
        <v>-</v>
      </c>
      <c r="S20" s="77" t="str">
        <f t="shared" si="3"/>
        <v>-</v>
      </c>
    </row>
    <row r="21" spans="3:19" ht="15" x14ac:dyDescent="0.25">
      <c r="C21" s="242"/>
      <c r="D21" s="243"/>
      <c r="E21" s="72" t="s">
        <v>13</v>
      </c>
      <c r="F21" s="74">
        <v>800110</v>
      </c>
      <c r="G21" s="74">
        <v>914990</v>
      </c>
      <c r="H21" s="74">
        <v>1064308</v>
      </c>
      <c r="I21" s="74">
        <v>1222610</v>
      </c>
      <c r="J21" s="74">
        <v>1331221</v>
      </c>
      <c r="K21" s="74">
        <v>1331509</v>
      </c>
      <c r="L21" s="74">
        <v>1338200</v>
      </c>
      <c r="M21" s="74">
        <v>1355671</v>
      </c>
      <c r="N21" s="74">
        <v>1402882</v>
      </c>
      <c r="O21" s="74">
        <v>1440719</v>
      </c>
      <c r="P21" s="74">
        <v>1483955</v>
      </c>
      <c r="Q21" s="77">
        <f t="shared" si="1"/>
        <v>2.1751892023102147E-2</v>
      </c>
      <c r="R21" s="77">
        <f t="shared" si="2"/>
        <v>3.0010015832372616E-2</v>
      </c>
      <c r="S21" s="77">
        <f t="shared" si="3"/>
        <v>0.62182646804883124</v>
      </c>
    </row>
    <row r="22" spans="3:19" ht="15" x14ac:dyDescent="0.25">
      <c r="C22" s="242"/>
      <c r="D22" s="243"/>
      <c r="E22" s="72" t="s">
        <v>14</v>
      </c>
      <c r="F22" s="74">
        <v>3127237</v>
      </c>
      <c r="G22" s="74">
        <v>2988628</v>
      </c>
      <c r="H22" s="74">
        <v>3167918</v>
      </c>
      <c r="I22" s="74">
        <v>3113800</v>
      </c>
      <c r="J22" s="74">
        <v>3142680</v>
      </c>
      <c r="K22" s="74">
        <v>2998896</v>
      </c>
      <c r="L22" s="74">
        <v>2937922</v>
      </c>
      <c r="M22" s="74">
        <v>2857747</v>
      </c>
      <c r="N22" s="74">
        <v>2684758</v>
      </c>
      <c r="O22" s="74">
        <v>1681210</v>
      </c>
      <c r="P22" s="74">
        <v>1717579</v>
      </c>
      <c r="Q22" s="77">
        <f t="shared" si="1"/>
        <v>2.5176365152007819E-2</v>
      </c>
      <c r="R22" s="77">
        <f t="shared" si="2"/>
        <v>2.1632633638867249E-2</v>
      </c>
      <c r="S22" s="77">
        <f t="shared" si="3"/>
        <v>-0.4252951521567756</v>
      </c>
    </row>
    <row r="23" spans="3:19" ht="15" x14ac:dyDescent="0.25">
      <c r="C23" s="242"/>
      <c r="D23" s="243"/>
      <c r="E23" s="72" t="s">
        <v>15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7">
        <f t="shared" si="1"/>
        <v>0</v>
      </c>
      <c r="R23" s="77" t="str">
        <f t="shared" si="2"/>
        <v>-</v>
      </c>
      <c r="S23" s="77" t="str">
        <f t="shared" si="3"/>
        <v>-</v>
      </c>
    </row>
    <row r="24" spans="3:19" ht="15" x14ac:dyDescent="0.25">
      <c r="C24" s="242"/>
      <c r="D24" s="243"/>
      <c r="E24" s="72" t="s">
        <v>16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7">
        <f t="shared" si="1"/>
        <v>0</v>
      </c>
      <c r="R24" s="77" t="str">
        <f t="shared" si="2"/>
        <v>-</v>
      </c>
      <c r="S24" s="77" t="str">
        <f t="shared" si="3"/>
        <v>-</v>
      </c>
    </row>
    <row r="25" spans="3:19" ht="15" x14ac:dyDescent="0.25">
      <c r="C25" s="242"/>
      <c r="D25" s="243"/>
      <c r="E25" s="72" t="s">
        <v>17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7">
        <f t="shared" si="1"/>
        <v>0</v>
      </c>
      <c r="R25" s="77" t="str">
        <f t="shared" si="2"/>
        <v>-</v>
      </c>
      <c r="S25" s="77" t="str">
        <f t="shared" si="3"/>
        <v>-</v>
      </c>
    </row>
    <row r="26" spans="3:19" ht="15" x14ac:dyDescent="0.25">
      <c r="C26" s="242"/>
      <c r="D26" s="243"/>
      <c r="E26" s="72" t="s">
        <v>18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7">
        <f t="shared" si="1"/>
        <v>0</v>
      </c>
      <c r="R26" s="77" t="str">
        <f t="shared" si="2"/>
        <v>-</v>
      </c>
      <c r="S26" s="77" t="str">
        <f t="shared" si="3"/>
        <v>-</v>
      </c>
    </row>
    <row r="27" spans="3:19" ht="15" x14ac:dyDescent="0.25">
      <c r="C27" s="242"/>
      <c r="D27" s="243"/>
      <c r="E27" s="72" t="s">
        <v>19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2309</v>
      </c>
      <c r="P27" s="74">
        <v>2193</v>
      </c>
      <c r="Q27" s="77">
        <f t="shared" si="1"/>
        <v>3.2145111682404798E-5</v>
      </c>
      <c r="R27" s="77">
        <f t="shared" si="2"/>
        <v>-5.0238198354265906E-2</v>
      </c>
      <c r="S27" s="77" t="str">
        <f t="shared" si="3"/>
        <v>-</v>
      </c>
    </row>
    <row r="28" spans="3:19" ht="15" x14ac:dyDescent="0.25">
      <c r="C28" s="242"/>
      <c r="D28" s="243"/>
      <c r="E28" s="72" t="s">
        <v>20</v>
      </c>
      <c r="F28" s="74">
        <v>8006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14101</v>
      </c>
      <c r="N28" s="74">
        <v>14514</v>
      </c>
      <c r="O28" s="74">
        <v>14706</v>
      </c>
      <c r="P28" s="74">
        <v>15823</v>
      </c>
      <c r="Q28" s="77">
        <f t="shared" si="1"/>
        <v>2.319343831056503E-4</v>
      </c>
      <c r="R28" s="77">
        <f t="shared" si="2"/>
        <v>7.5955392356861218E-2</v>
      </c>
      <c r="S28" s="77" t="str">
        <f t="shared" si="3"/>
        <v>-</v>
      </c>
    </row>
    <row r="29" spans="3:19" ht="15" x14ac:dyDescent="0.25">
      <c r="C29" s="242"/>
      <c r="D29" s="243"/>
      <c r="E29" s="72" t="s">
        <v>21</v>
      </c>
      <c r="F29" s="74">
        <v>0</v>
      </c>
      <c r="G29" s="74">
        <v>163488</v>
      </c>
      <c r="H29" s="74">
        <v>172356</v>
      </c>
      <c r="I29" s="74">
        <v>189220</v>
      </c>
      <c r="J29" s="74">
        <v>199158</v>
      </c>
      <c r="K29" s="74">
        <v>204730</v>
      </c>
      <c r="L29" s="74">
        <v>201360</v>
      </c>
      <c r="M29" s="74">
        <v>211327</v>
      </c>
      <c r="N29" s="74">
        <v>208168</v>
      </c>
      <c r="O29" s="74">
        <v>204990</v>
      </c>
      <c r="P29" s="74">
        <v>205766</v>
      </c>
      <c r="Q29" s="77">
        <f t="shared" si="1"/>
        <v>3.0161290699688577E-3</v>
      </c>
      <c r="R29" s="77">
        <f t="shared" si="2"/>
        <v>3.7855505146593416E-3</v>
      </c>
      <c r="S29" s="77">
        <f t="shared" si="3"/>
        <v>0.25860001957330203</v>
      </c>
    </row>
    <row r="30" spans="3:19" ht="15" x14ac:dyDescent="0.25">
      <c r="C30" s="242"/>
      <c r="D30" s="243"/>
      <c r="E30" s="72" t="s">
        <v>22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7">
        <f t="shared" si="1"/>
        <v>0</v>
      </c>
      <c r="R30" s="77" t="str">
        <f t="shared" si="2"/>
        <v>-</v>
      </c>
      <c r="S30" s="77" t="str">
        <f t="shared" si="3"/>
        <v>-</v>
      </c>
    </row>
    <row r="31" spans="3:19" ht="15" x14ac:dyDescent="0.25">
      <c r="C31" s="242"/>
      <c r="D31" s="243"/>
      <c r="E31" s="72" t="s">
        <v>23</v>
      </c>
      <c r="F31" s="74">
        <v>0</v>
      </c>
      <c r="G31" s="74">
        <v>1781251</v>
      </c>
      <c r="H31" s="74">
        <v>1919950</v>
      </c>
      <c r="I31" s="74">
        <v>1959105</v>
      </c>
      <c r="J31" s="74">
        <v>1953717</v>
      </c>
      <c r="K31" s="74">
        <v>1942951</v>
      </c>
      <c r="L31" s="74">
        <v>1930170</v>
      </c>
      <c r="M31" s="74">
        <v>2005738</v>
      </c>
      <c r="N31" s="74">
        <v>2073103</v>
      </c>
      <c r="O31" s="74">
        <v>2102342</v>
      </c>
      <c r="P31" s="74">
        <v>2144157</v>
      </c>
      <c r="Q31" s="77">
        <f t="shared" si="1"/>
        <v>3.142916836735523E-2</v>
      </c>
      <c r="R31" s="77">
        <f t="shared" si="2"/>
        <v>1.9889722985128033E-2</v>
      </c>
      <c r="S31" s="77">
        <f t="shared" si="3"/>
        <v>0.20373658737595091</v>
      </c>
    </row>
    <row r="32" spans="3:19" ht="15" x14ac:dyDescent="0.25">
      <c r="C32" s="242"/>
      <c r="D32" s="243"/>
      <c r="E32" s="72" t="s">
        <v>24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7">
        <f t="shared" si="1"/>
        <v>0</v>
      </c>
      <c r="R32" s="77" t="str">
        <f t="shared" si="2"/>
        <v>-</v>
      </c>
      <c r="S32" s="77" t="str">
        <f t="shared" si="3"/>
        <v>-</v>
      </c>
    </row>
    <row r="33" spans="3:19" ht="15" x14ac:dyDescent="0.25">
      <c r="C33" s="242"/>
      <c r="D33" s="243"/>
      <c r="E33" s="72" t="s">
        <v>25</v>
      </c>
      <c r="F33" s="74">
        <v>0</v>
      </c>
      <c r="G33" s="74">
        <v>0</v>
      </c>
      <c r="H33" s="74">
        <v>0</v>
      </c>
      <c r="I33" s="74">
        <v>0</v>
      </c>
      <c r="J33" s="74">
        <v>4222256</v>
      </c>
      <c r="K33" s="74">
        <v>5114455.9999599997</v>
      </c>
      <c r="L33" s="74">
        <v>5452332</v>
      </c>
      <c r="M33" s="74">
        <v>5684888.9999599997</v>
      </c>
      <c r="N33" s="74">
        <v>5460771.9999599997</v>
      </c>
      <c r="O33" s="74">
        <v>5369135.9999599997</v>
      </c>
      <c r="P33" s="74">
        <v>4992040.4999599997</v>
      </c>
      <c r="Q33" s="77">
        <f t="shared" si="1"/>
        <v>7.3173597535021465E-2</v>
      </c>
      <c r="R33" s="77">
        <f t="shared" si="2"/>
        <v>-7.0233925905920369E-2</v>
      </c>
      <c r="S33" s="77" t="str">
        <f t="shared" si="3"/>
        <v>-</v>
      </c>
    </row>
    <row r="34" spans="3:19" ht="15" x14ac:dyDescent="0.25">
      <c r="C34" s="242"/>
      <c r="D34" s="243"/>
      <c r="E34" s="72" t="s">
        <v>26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7">
        <f t="shared" si="1"/>
        <v>0</v>
      </c>
      <c r="R34" s="77" t="str">
        <f t="shared" si="2"/>
        <v>-</v>
      </c>
      <c r="S34" s="77" t="str">
        <f t="shared" si="3"/>
        <v>-</v>
      </c>
    </row>
    <row r="35" spans="3:19" ht="15" x14ac:dyDescent="0.25">
      <c r="C35" s="242"/>
      <c r="D35" s="243"/>
      <c r="E35" s="72" t="s">
        <v>27</v>
      </c>
      <c r="F35" s="74">
        <v>30474907</v>
      </c>
      <c r="G35" s="74">
        <v>31752217</v>
      </c>
      <c r="H35" s="74">
        <v>32880569</v>
      </c>
      <c r="I35" s="74">
        <v>36220011</v>
      </c>
      <c r="J35" s="74">
        <v>40477079</v>
      </c>
      <c r="K35" s="74">
        <v>41471835</v>
      </c>
      <c r="L35" s="74">
        <v>41783744</v>
      </c>
      <c r="M35" s="74">
        <v>44549714</v>
      </c>
      <c r="N35" s="74">
        <v>41392761</v>
      </c>
      <c r="O35" s="74">
        <v>43936017</v>
      </c>
      <c r="P35" s="74">
        <v>41461378</v>
      </c>
      <c r="Q35" s="77">
        <f t="shared" si="1"/>
        <v>0.6077431036554497</v>
      </c>
      <c r="R35" s="77">
        <f t="shared" si="2"/>
        <v>-5.6323699073586919E-2</v>
      </c>
      <c r="S35" s="77">
        <f t="shared" si="3"/>
        <v>0.30577899489663984</v>
      </c>
    </row>
    <row r="36" spans="3:19" ht="15" x14ac:dyDescent="0.25">
      <c r="C36" s="242"/>
      <c r="D36" s="243"/>
      <c r="E36" s="72" t="s">
        <v>28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142340</v>
      </c>
      <c r="P36" s="74">
        <v>134923</v>
      </c>
      <c r="Q36" s="77">
        <f t="shared" si="1"/>
        <v>1.977708574338852E-3</v>
      </c>
      <c r="R36" s="77">
        <f t="shared" si="2"/>
        <v>-5.2107629619221552E-2</v>
      </c>
      <c r="S36" s="77" t="str">
        <f t="shared" si="3"/>
        <v>-</v>
      </c>
    </row>
    <row r="37" spans="3:19" ht="15" x14ac:dyDescent="0.25">
      <c r="C37" s="242"/>
      <c r="D37" s="243"/>
      <c r="E37" s="72" t="s">
        <v>183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7">
        <f t="shared" si="1"/>
        <v>0</v>
      </c>
      <c r="R37" s="77" t="str">
        <f t="shared" si="2"/>
        <v>-</v>
      </c>
      <c r="S37" s="77" t="str">
        <f t="shared" si="3"/>
        <v>-</v>
      </c>
    </row>
    <row r="38" spans="3:19" ht="15" x14ac:dyDescent="0.25">
      <c r="C38" s="242"/>
      <c r="D38" s="243"/>
      <c r="E38" s="72" t="s">
        <v>30</v>
      </c>
      <c r="F38" s="74">
        <v>0</v>
      </c>
      <c r="G38" s="74">
        <v>3855671</v>
      </c>
      <c r="H38" s="74">
        <v>3678241</v>
      </c>
      <c r="I38" s="74">
        <v>5633132</v>
      </c>
      <c r="J38" s="74">
        <v>2667661</v>
      </c>
      <c r="K38" s="74">
        <v>2205430</v>
      </c>
      <c r="L38" s="74">
        <v>2996264</v>
      </c>
      <c r="M38" s="74">
        <v>5230246</v>
      </c>
      <c r="N38" s="74">
        <v>4147650</v>
      </c>
      <c r="O38" s="74">
        <v>2768153</v>
      </c>
      <c r="P38" s="74">
        <v>2963567</v>
      </c>
      <c r="Q38" s="77">
        <f t="shared" si="1"/>
        <v>4.3440124119146981E-2</v>
      </c>
      <c r="R38" s="77">
        <f t="shared" si="2"/>
        <v>7.0593641319681488E-2</v>
      </c>
      <c r="S38" s="77">
        <f t="shared" si="3"/>
        <v>-0.23137451302250633</v>
      </c>
    </row>
    <row r="39" spans="3:19" ht="15" x14ac:dyDescent="0.25">
      <c r="C39" s="242"/>
      <c r="D39" s="243"/>
      <c r="E39" s="72" t="s">
        <v>180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7">
        <f t="shared" si="1"/>
        <v>0</v>
      </c>
      <c r="R39" s="77" t="str">
        <f t="shared" si="2"/>
        <v>-</v>
      </c>
      <c r="S39" s="77" t="str">
        <f t="shared" si="3"/>
        <v>-</v>
      </c>
    </row>
    <row r="40" spans="3:19" ht="15.75" thickBot="1" x14ac:dyDescent="0.3">
      <c r="C40" s="246"/>
      <c r="D40" s="247"/>
      <c r="E40" s="55" t="s">
        <v>221</v>
      </c>
      <c r="F40" s="86">
        <f>SUM(F8:F39)</f>
        <v>40770922</v>
      </c>
      <c r="G40" s="86">
        <f t="shared" ref="G40:O40" si="4">SUM(G8:G39)</f>
        <v>47887748</v>
      </c>
      <c r="H40" s="86">
        <f t="shared" si="4"/>
        <v>49520290</v>
      </c>
      <c r="I40" s="86">
        <f t="shared" si="4"/>
        <v>55130903</v>
      </c>
      <c r="J40" s="86">
        <f t="shared" si="4"/>
        <v>66839206</v>
      </c>
      <c r="K40" s="86">
        <f t="shared" si="4"/>
        <v>68632573.999960005</v>
      </c>
      <c r="L40" s="86">
        <f t="shared" si="4"/>
        <v>70979903</v>
      </c>
      <c r="M40" s="86">
        <f t="shared" si="4"/>
        <v>75324254.999960005</v>
      </c>
      <c r="N40" s="86">
        <f t="shared" si="4"/>
        <v>80808301.999960005</v>
      </c>
      <c r="O40" s="86">
        <f t="shared" si="4"/>
        <v>101214084.99996001</v>
      </c>
      <c r="P40" s="86">
        <f>SUM(P8:P39)</f>
        <v>68221881.499960005</v>
      </c>
      <c r="Q40" s="77">
        <f t="shared" si="1"/>
        <v>1</v>
      </c>
      <c r="R40" s="231"/>
      <c r="S40" s="231"/>
    </row>
    <row r="41" spans="3:19" ht="16.5" thickTop="1" thickBot="1" x14ac:dyDescent="0.3">
      <c r="C41" s="248"/>
      <c r="D41" s="249"/>
      <c r="E41" s="63" t="s">
        <v>222</v>
      </c>
      <c r="F41" s="86">
        <v>40762916</v>
      </c>
      <c r="G41" s="86">
        <v>42087336</v>
      </c>
      <c r="H41" s="86">
        <v>43749744</v>
      </c>
      <c r="I41" s="86">
        <v>47349448</v>
      </c>
      <c r="J41" s="86">
        <v>51809664</v>
      </c>
      <c r="K41" s="86">
        <v>52779208</v>
      </c>
      <c r="L41" s="86">
        <v>53143876</v>
      </c>
      <c r="M41" s="86">
        <v>55894296</v>
      </c>
      <c r="N41" s="86">
        <v>52602848</v>
      </c>
      <c r="O41" s="86">
        <v>53757412</v>
      </c>
      <c r="P41" s="86">
        <v>51125688</v>
      </c>
      <c r="Q41" s="77">
        <f t="shared" si="1"/>
        <v>0.74940307824887487</v>
      </c>
      <c r="R41" s="77">
        <f>IF(OR(P41=0, O41=0),"-",P41/O41-1)</f>
        <v>-4.8955556119405497E-2</v>
      </c>
      <c r="S41" s="77">
        <f>IF(OR(P41=0, G41=0),"-",P41/G41-1)</f>
        <v>0.2147522950846783</v>
      </c>
    </row>
    <row r="42" spans="3:19" ht="15.75" thickTop="1" x14ac:dyDescent="0.25">
      <c r="E42" s="63" t="s">
        <v>223</v>
      </c>
      <c r="F42" s="79"/>
      <c r="G42" s="87">
        <f>G41/F41-1</f>
        <v>3.2490806104254144E-2</v>
      </c>
      <c r="H42" s="87">
        <f t="shared" ref="H42:P42" si="5">H41/G41-1</f>
        <v>3.9499007492419969E-2</v>
      </c>
      <c r="I42" s="87">
        <f t="shared" si="5"/>
        <v>8.2279430023636246E-2</v>
      </c>
      <c r="J42" s="87">
        <f t="shared" si="5"/>
        <v>9.4197845770028765E-2</v>
      </c>
      <c r="K42" s="87">
        <f t="shared" si="5"/>
        <v>1.871357436326937E-2</v>
      </c>
      <c r="L42" s="87">
        <f t="shared" si="5"/>
        <v>6.9093117122940306E-3</v>
      </c>
      <c r="M42" s="87">
        <f t="shared" si="5"/>
        <v>5.1754222819577533E-2</v>
      </c>
      <c r="N42" s="87">
        <f t="shared" si="5"/>
        <v>-5.8887010581544885E-2</v>
      </c>
      <c r="O42" s="87">
        <f t="shared" si="5"/>
        <v>2.1948697530597583E-2</v>
      </c>
      <c r="P42" s="88">
        <f t="shared" si="5"/>
        <v>-4.8955556119405497E-2</v>
      </c>
      <c r="Q42" s="83"/>
      <c r="R42" s="83"/>
      <c r="S42" s="83"/>
    </row>
    <row r="46" spans="3:19" ht="18.75" x14ac:dyDescent="0.25">
      <c r="C46" s="237" t="s">
        <v>344</v>
      </c>
      <c r="D46" s="238"/>
      <c r="E46" s="234" t="s">
        <v>253</v>
      </c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6"/>
      <c r="Q46" s="49"/>
      <c r="R46" s="49"/>
      <c r="S46" s="49"/>
    </row>
    <row r="47" spans="3:19" ht="15" x14ac:dyDescent="0.15">
      <c r="C47" s="244" t="s">
        <v>230</v>
      </c>
      <c r="D47" s="245"/>
      <c r="E47" s="50">
        <v>2</v>
      </c>
      <c r="F47" s="51">
        <v>2004</v>
      </c>
      <c r="G47" s="51">
        <f t="shared" ref="G47:P47" si="6">F47+1</f>
        <v>2005</v>
      </c>
      <c r="H47" s="51">
        <f t="shared" si="6"/>
        <v>2006</v>
      </c>
      <c r="I47" s="51">
        <f t="shared" si="6"/>
        <v>2007</v>
      </c>
      <c r="J47" s="51">
        <f t="shared" si="6"/>
        <v>2008</v>
      </c>
      <c r="K47" s="51">
        <f t="shared" si="6"/>
        <v>2009</v>
      </c>
      <c r="L47" s="51">
        <f t="shared" si="6"/>
        <v>2010</v>
      </c>
      <c r="M47" s="51">
        <f t="shared" si="6"/>
        <v>2011</v>
      </c>
      <c r="N47" s="51">
        <f t="shared" si="6"/>
        <v>2012</v>
      </c>
      <c r="O47" s="51">
        <f t="shared" si="6"/>
        <v>2013</v>
      </c>
      <c r="P47" s="51">
        <f t="shared" si="6"/>
        <v>2014</v>
      </c>
      <c r="Q47" s="53" t="s">
        <v>224</v>
      </c>
      <c r="R47" s="54" t="s">
        <v>229</v>
      </c>
      <c r="S47" s="54" t="s">
        <v>282</v>
      </c>
    </row>
    <row r="48" spans="3:19" ht="15" x14ac:dyDescent="0.25">
      <c r="C48" s="242"/>
      <c r="D48" s="243"/>
      <c r="E48" s="72" t="s">
        <v>0</v>
      </c>
      <c r="F48" s="201">
        <v>9907129</v>
      </c>
      <c r="G48" s="73">
        <v>10436667</v>
      </c>
      <c r="H48" s="73">
        <v>10795641</v>
      </c>
      <c r="I48" s="73">
        <v>10174515</v>
      </c>
      <c r="J48" s="73">
        <v>10547254</v>
      </c>
      <c r="K48" s="73">
        <v>10360238</v>
      </c>
      <c r="L48" s="73">
        <v>10007462</v>
      </c>
      <c r="M48" s="73">
        <v>9914335</v>
      </c>
      <c r="N48" s="73">
        <v>9807950</v>
      </c>
      <c r="O48" s="73">
        <v>9657855</v>
      </c>
      <c r="P48" s="202">
        <v>9416502</v>
      </c>
      <c r="Q48" s="77">
        <f>P48/$P$80</f>
        <v>4.369472917815069E-2</v>
      </c>
      <c r="R48" s="77">
        <f>IF(OR(P48=0, O48=0),"-",P48/O48-1)</f>
        <v>-2.4990331704089597E-2</v>
      </c>
      <c r="S48" s="77">
        <f>IF(OR(P48=0, G48=0),"-",P48/G48-1)</f>
        <v>-9.7748160404083073E-2</v>
      </c>
    </row>
    <row r="49" spans="3:19" ht="15" x14ac:dyDescent="0.25">
      <c r="C49" s="242"/>
      <c r="D49" s="243"/>
      <c r="E49" s="72" t="s">
        <v>1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7">
        <f t="shared" ref="Q49:Q81" si="7">P49/$P$80</f>
        <v>0</v>
      </c>
      <c r="R49" s="77" t="str">
        <f t="shared" ref="R49:R79" si="8">IF(OR(P49=0, O49=0),"-",P49/O49-1)</f>
        <v>-</v>
      </c>
      <c r="S49" s="77" t="str">
        <f t="shared" ref="S49:S79" si="9">IF(OR(P49=0, G49=0),"-",P49/G49-1)</f>
        <v>-</v>
      </c>
    </row>
    <row r="50" spans="3:19" ht="15" x14ac:dyDescent="0.25">
      <c r="C50" s="242"/>
      <c r="D50" s="243"/>
      <c r="E50" s="72" t="s">
        <v>2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5376</v>
      </c>
      <c r="P50" s="74">
        <v>2654</v>
      </c>
      <c r="Q50" s="77">
        <f t="shared" si="7"/>
        <v>1.2315168757869104E-5</v>
      </c>
      <c r="R50" s="77">
        <f t="shared" si="8"/>
        <v>-0.50632440476190477</v>
      </c>
      <c r="S50" s="77" t="str">
        <f t="shared" si="9"/>
        <v>-</v>
      </c>
    </row>
    <row r="51" spans="3:19" ht="15" x14ac:dyDescent="0.25">
      <c r="C51" s="242"/>
      <c r="D51" s="243"/>
      <c r="E51" s="72" t="s">
        <v>3</v>
      </c>
      <c r="F51" s="74">
        <v>5431587</v>
      </c>
      <c r="G51" s="74">
        <v>5942179</v>
      </c>
      <c r="H51" s="74">
        <v>5887099</v>
      </c>
      <c r="I51" s="74">
        <v>5277638</v>
      </c>
      <c r="J51" s="74">
        <v>5986751</v>
      </c>
      <c r="K51" s="74">
        <v>6385802</v>
      </c>
      <c r="L51" s="74">
        <v>7255901</v>
      </c>
      <c r="M51" s="74">
        <v>6283658</v>
      </c>
      <c r="N51" s="74">
        <v>6493297</v>
      </c>
      <c r="O51" s="74">
        <v>6583644</v>
      </c>
      <c r="P51" s="74">
        <v>6636663</v>
      </c>
      <c r="Q51" s="77">
        <f t="shared" si="7"/>
        <v>3.0795638596121267E-2</v>
      </c>
      <c r="R51" s="77">
        <f t="shared" si="8"/>
        <v>8.0531389607336745E-3</v>
      </c>
      <c r="S51" s="77">
        <f t="shared" si="9"/>
        <v>0.11687362497831177</v>
      </c>
    </row>
    <row r="52" spans="3:19" ht="15" x14ac:dyDescent="0.25">
      <c r="C52" s="242"/>
      <c r="D52" s="243"/>
      <c r="E52" s="72" t="s">
        <v>4</v>
      </c>
      <c r="F52" s="74">
        <v>538822</v>
      </c>
      <c r="G52" s="74">
        <v>571544</v>
      </c>
      <c r="H52" s="74">
        <v>607083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7">
        <f t="shared" si="7"/>
        <v>0</v>
      </c>
      <c r="R52" s="77" t="str">
        <f t="shared" si="8"/>
        <v>-</v>
      </c>
      <c r="S52" s="77" t="str">
        <f t="shared" si="9"/>
        <v>-</v>
      </c>
    </row>
    <row r="53" spans="3:19" ht="15" x14ac:dyDescent="0.25">
      <c r="C53" s="242"/>
      <c r="D53" s="243"/>
      <c r="E53" s="72" t="s">
        <v>182</v>
      </c>
      <c r="F53" s="74">
        <v>6204842</v>
      </c>
      <c r="G53" s="74">
        <v>6263469</v>
      </c>
      <c r="H53" s="74">
        <v>6427414</v>
      </c>
      <c r="I53" s="74">
        <v>6525632</v>
      </c>
      <c r="J53" s="74">
        <v>6565504</v>
      </c>
      <c r="K53" s="74">
        <v>6549970</v>
      </c>
      <c r="L53" s="74">
        <v>6485105</v>
      </c>
      <c r="M53" s="74">
        <v>6727332</v>
      </c>
      <c r="N53" s="74">
        <v>6855029</v>
      </c>
      <c r="O53" s="74">
        <v>0</v>
      </c>
      <c r="P53" s="74">
        <v>0</v>
      </c>
      <c r="Q53" s="77">
        <f t="shared" si="7"/>
        <v>0</v>
      </c>
      <c r="R53" s="77" t="str">
        <f t="shared" si="8"/>
        <v>-</v>
      </c>
      <c r="S53" s="77" t="str">
        <f t="shared" si="9"/>
        <v>-</v>
      </c>
    </row>
    <row r="54" spans="3:19" ht="15" x14ac:dyDescent="0.25">
      <c r="C54" s="242"/>
      <c r="D54" s="243"/>
      <c r="E54" s="72" t="s">
        <v>6</v>
      </c>
      <c r="F54" s="74">
        <v>97278094</v>
      </c>
      <c r="G54" s="74">
        <v>96945347</v>
      </c>
      <c r="H54" s="74">
        <v>97114628</v>
      </c>
      <c r="I54" s="74">
        <v>97239425</v>
      </c>
      <c r="J54" s="74">
        <v>96287736</v>
      </c>
      <c r="K54" s="74">
        <v>95057886</v>
      </c>
      <c r="L54" s="74">
        <v>94226565.000000015</v>
      </c>
      <c r="M54" s="74">
        <v>93575205</v>
      </c>
      <c r="N54" s="74">
        <v>92977712</v>
      </c>
      <c r="O54" s="74">
        <v>91835322</v>
      </c>
      <c r="P54" s="74">
        <v>92489028</v>
      </c>
      <c r="Q54" s="77">
        <f t="shared" si="7"/>
        <v>0.42917030447297694</v>
      </c>
      <c r="R54" s="77">
        <f t="shared" si="8"/>
        <v>7.1182414975361485E-3</v>
      </c>
      <c r="S54" s="77">
        <f t="shared" si="9"/>
        <v>-4.5967332501270053E-2</v>
      </c>
    </row>
    <row r="55" spans="3:19" ht="15" x14ac:dyDescent="0.25">
      <c r="C55" s="242"/>
      <c r="D55" s="243"/>
      <c r="E55" s="72" t="s">
        <v>7</v>
      </c>
      <c r="F55" s="74">
        <v>8217334</v>
      </c>
      <c r="G55" s="74">
        <v>9259462</v>
      </c>
      <c r="H55" s="74">
        <v>8436963</v>
      </c>
      <c r="I55" s="74">
        <v>9071160</v>
      </c>
      <c r="J55" s="74">
        <v>9389565</v>
      </c>
      <c r="K55" s="74">
        <v>10307935</v>
      </c>
      <c r="L55" s="74">
        <v>9979701</v>
      </c>
      <c r="M55" s="74">
        <v>10224248</v>
      </c>
      <c r="N55" s="74">
        <v>9884662</v>
      </c>
      <c r="O55" s="74">
        <v>0</v>
      </c>
      <c r="P55" s="74">
        <v>0</v>
      </c>
      <c r="Q55" s="77">
        <f t="shared" si="7"/>
        <v>0</v>
      </c>
      <c r="R55" s="77" t="str">
        <f t="shared" si="8"/>
        <v>-</v>
      </c>
      <c r="S55" s="77" t="str">
        <f t="shared" si="9"/>
        <v>-</v>
      </c>
    </row>
    <row r="56" spans="3:19" ht="15" x14ac:dyDescent="0.25">
      <c r="C56" s="242"/>
      <c r="D56" s="243"/>
      <c r="E56" s="72" t="s">
        <v>8</v>
      </c>
      <c r="F56" s="74">
        <v>267618</v>
      </c>
      <c r="G56" s="74">
        <v>283383</v>
      </c>
      <c r="H56" s="74">
        <v>332156</v>
      </c>
      <c r="I56" s="74">
        <v>443000</v>
      </c>
      <c r="J56" s="74">
        <v>480551</v>
      </c>
      <c r="K56" s="74">
        <v>735345</v>
      </c>
      <c r="L56" s="74">
        <v>745974</v>
      </c>
      <c r="M56" s="74">
        <v>718180</v>
      </c>
      <c r="N56" s="74">
        <v>717724</v>
      </c>
      <c r="O56" s="74">
        <v>0</v>
      </c>
      <c r="P56" s="74">
        <v>0</v>
      </c>
      <c r="Q56" s="77">
        <f t="shared" si="7"/>
        <v>0</v>
      </c>
      <c r="R56" s="77" t="str">
        <f t="shared" si="8"/>
        <v>-</v>
      </c>
      <c r="S56" s="77" t="str">
        <f t="shared" si="9"/>
        <v>-</v>
      </c>
    </row>
    <row r="57" spans="3:19" ht="15" x14ac:dyDescent="0.25">
      <c r="C57" s="242"/>
      <c r="D57" s="243"/>
      <c r="E57" s="72" t="s">
        <v>9</v>
      </c>
      <c r="F57" s="74">
        <v>26606779</v>
      </c>
      <c r="G57" s="74">
        <v>28290137</v>
      </c>
      <c r="H57" s="74">
        <v>31024622</v>
      </c>
      <c r="I57" s="74">
        <v>31699001</v>
      </c>
      <c r="J57" s="74">
        <v>32300508</v>
      </c>
      <c r="K57" s="74">
        <v>32652388</v>
      </c>
      <c r="L57" s="74">
        <v>32964754</v>
      </c>
      <c r="M57" s="74">
        <v>31985890</v>
      </c>
      <c r="N57" s="74">
        <v>31546279</v>
      </c>
      <c r="O57" s="74">
        <v>30522200</v>
      </c>
      <c r="P57" s="74">
        <v>29169081.499992501</v>
      </c>
      <c r="Q57" s="77">
        <f t="shared" si="7"/>
        <v>0.13535122878087616</v>
      </c>
      <c r="R57" s="77">
        <f t="shared" si="8"/>
        <v>-4.4332272903247483E-2</v>
      </c>
      <c r="S57" s="77">
        <f t="shared" si="9"/>
        <v>3.1068937559139531E-2</v>
      </c>
    </row>
    <row r="58" spans="3:19" ht="15" x14ac:dyDescent="0.25">
      <c r="C58" s="242"/>
      <c r="D58" s="243"/>
      <c r="E58" s="72" t="s">
        <v>10</v>
      </c>
      <c r="F58" s="74">
        <v>4041635</v>
      </c>
      <c r="G58" s="74">
        <v>4483892</v>
      </c>
      <c r="H58" s="74">
        <v>4560021</v>
      </c>
      <c r="I58" s="74">
        <v>4763181</v>
      </c>
      <c r="J58" s="74">
        <v>4788681</v>
      </c>
      <c r="K58" s="74">
        <v>4889934</v>
      </c>
      <c r="L58" s="74">
        <v>4781344.2955051502</v>
      </c>
      <c r="M58" s="74">
        <v>4868932</v>
      </c>
      <c r="N58" s="74">
        <v>4838979</v>
      </c>
      <c r="O58" s="74">
        <v>4783130</v>
      </c>
      <c r="P58" s="74">
        <v>4800000</v>
      </c>
      <c r="Q58" s="77">
        <f t="shared" si="7"/>
        <v>2.2273100993885343E-2</v>
      </c>
      <c r="R58" s="77">
        <f t="shared" si="8"/>
        <v>3.5269791956313856E-3</v>
      </c>
      <c r="S58" s="77">
        <f t="shared" si="9"/>
        <v>7.0498575790853168E-2</v>
      </c>
    </row>
    <row r="59" spans="3:19" ht="15" x14ac:dyDescent="0.25">
      <c r="C59" s="242"/>
      <c r="D59" s="243"/>
      <c r="E59" s="72" t="s">
        <v>11</v>
      </c>
      <c r="F59" s="74">
        <v>67651924</v>
      </c>
      <c r="G59" s="74">
        <v>72121000</v>
      </c>
      <c r="H59" s="74">
        <v>79353000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7">
        <f>P59/$P$80</f>
        <v>0</v>
      </c>
      <c r="R59" s="77" t="str">
        <f t="shared" si="8"/>
        <v>-</v>
      </c>
      <c r="S59" s="77" t="str">
        <f>IF(OR(P59=0, G59=0),"-",P59/G59-1)</f>
        <v>-</v>
      </c>
    </row>
    <row r="60" spans="3:19" ht="15" x14ac:dyDescent="0.25">
      <c r="C60" s="242"/>
      <c r="D60" s="243"/>
      <c r="E60" s="72" t="s">
        <v>12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7">
        <f t="shared" si="7"/>
        <v>0</v>
      </c>
      <c r="R60" s="77" t="str">
        <f t="shared" si="8"/>
        <v>-</v>
      </c>
      <c r="S60" s="77" t="str">
        <f t="shared" si="9"/>
        <v>-</v>
      </c>
    </row>
    <row r="61" spans="3:19" ht="15" x14ac:dyDescent="0.25">
      <c r="C61" s="242"/>
      <c r="D61" s="243"/>
      <c r="E61" s="72" t="s">
        <v>13</v>
      </c>
      <c r="F61" s="74">
        <v>800110</v>
      </c>
      <c r="G61" s="74">
        <v>1013252</v>
      </c>
      <c r="H61" s="74">
        <v>856353</v>
      </c>
      <c r="I61" s="74">
        <v>2052577</v>
      </c>
      <c r="J61" s="74">
        <v>1446887</v>
      </c>
      <c r="K61" s="74">
        <v>1435858</v>
      </c>
      <c r="L61" s="74">
        <v>1430633</v>
      </c>
      <c r="M61" s="74">
        <v>1412548</v>
      </c>
      <c r="N61" s="74">
        <v>1484766</v>
      </c>
      <c r="O61" s="74">
        <v>1526921</v>
      </c>
      <c r="P61" s="74">
        <v>1565122</v>
      </c>
      <c r="Q61" s="77">
        <f t="shared" si="7"/>
        <v>7.2625250778649616E-3</v>
      </c>
      <c r="R61" s="77">
        <f t="shared" si="8"/>
        <v>2.5018321183610581E-2</v>
      </c>
      <c r="S61" s="77">
        <f t="shared" si="9"/>
        <v>0.5446522681425745</v>
      </c>
    </row>
    <row r="62" spans="3:19" ht="15" x14ac:dyDescent="0.25">
      <c r="C62" s="242"/>
      <c r="D62" s="243"/>
      <c r="E62" s="72" t="s">
        <v>14</v>
      </c>
      <c r="F62" s="74">
        <v>3127237</v>
      </c>
      <c r="G62" s="74">
        <v>2988628</v>
      </c>
      <c r="H62" s="74">
        <v>3167918</v>
      </c>
      <c r="I62" s="74">
        <v>3113800</v>
      </c>
      <c r="J62" s="74">
        <v>3142680</v>
      </c>
      <c r="K62" s="74">
        <v>2998896</v>
      </c>
      <c r="L62" s="74">
        <v>2937922</v>
      </c>
      <c r="M62" s="74">
        <v>2857747</v>
      </c>
      <c r="N62" s="74">
        <v>2684758</v>
      </c>
      <c r="O62" s="74">
        <v>0</v>
      </c>
      <c r="P62" s="74">
        <v>0</v>
      </c>
      <c r="Q62" s="77">
        <f t="shared" si="7"/>
        <v>0</v>
      </c>
      <c r="R62" s="77" t="str">
        <f t="shared" si="8"/>
        <v>-</v>
      </c>
      <c r="S62" s="77" t="str">
        <f t="shared" si="9"/>
        <v>-</v>
      </c>
    </row>
    <row r="63" spans="3:19" ht="15" x14ac:dyDescent="0.25">
      <c r="C63" s="242"/>
      <c r="D63" s="243"/>
      <c r="E63" s="72" t="s">
        <v>15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6556</v>
      </c>
      <c r="Q63" s="77">
        <f t="shared" si="7"/>
        <v>3.0421343774148395E-5</v>
      </c>
      <c r="R63" s="77" t="str">
        <f t="shared" si="8"/>
        <v>-</v>
      </c>
      <c r="S63" s="77" t="str">
        <f t="shared" si="9"/>
        <v>-</v>
      </c>
    </row>
    <row r="64" spans="3:19" ht="15" x14ac:dyDescent="0.25">
      <c r="C64" s="242"/>
      <c r="D64" s="243"/>
      <c r="E64" s="72" t="s">
        <v>16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7">
        <f t="shared" si="7"/>
        <v>0</v>
      </c>
      <c r="R64" s="77" t="str">
        <f t="shared" si="8"/>
        <v>-</v>
      </c>
      <c r="S64" s="77" t="str">
        <f t="shared" si="9"/>
        <v>-</v>
      </c>
    </row>
    <row r="65" spans="3:19" ht="15" x14ac:dyDescent="0.25">
      <c r="C65" s="242"/>
      <c r="D65" s="243"/>
      <c r="E65" s="72" t="s">
        <v>17</v>
      </c>
      <c r="F65" s="74">
        <v>28000696</v>
      </c>
      <c r="G65" s="74">
        <v>31088255</v>
      </c>
      <c r="H65" s="74">
        <v>34736474</v>
      </c>
      <c r="I65" s="74">
        <v>34477176</v>
      </c>
      <c r="J65" s="74">
        <v>36505047</v>
      </c>
      <c r="K65" s="74">
        <v>35896716</v>
      </c>
      <c r="L65" s="74">
        <v>37412921</v>
      </c>
      <c r="M65" s="74">
        <v>35458231</v>
      </c>
      <c r="N65" s="74">
        <v>32981470</v>
      </c>
      <c r="O65" s="74">
        <v>32461766</v>
      </c>
      <c r="P65" s="74">
        <v>33601498</v>
      </c>
      <c r="Q65" s="77">
        <f t="shared" si="7"/>
        <v>0.15591865802079924</v>
      </c>
      <c r="R65" s="77">
        <f t="shared" si="8"/>
        <v>3.5109981385485822E-2</v>
      </c>
      <c r="S65" s="77">
        <f t="shared" si="9"/>
        <v>8.084220230437511E-2</v>
      </c>
    </row>
    <row r="66" spans="3:19" ht="15" x14ac:dyDescent="0.25">
      <c r="C66" s="242"/>
      <c r="D66" s="243"/>
      <c r="E66" s="72" t="s">
        <v>18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7">
        <f t="shared" si="7"/>
        <v>0</v>
      </c>
      <c r="R66" s="77" t="str">
        <f t="shared" si="8"/>
        <v>-</v>
      </c>
      <c r="S66" s="77" t="str">
        <f t="shared" si="9"/>
        <v>-</v>
      </c>
    </row>
    <row r="67" spans="3:19" ht="15" x14ac:dyDescent="0.25">
      <c r="C67" s="242"/>
      <c r="D67" s="243"/>
      <c r="E67" s="72" t="s">
        <v>19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7">
        <f t="shared" si="7"/>
        <v>0</v>
      </c>
      <c r="R67" s="77" t="str">
        <f t="shared" si="8"/>
        <v>-</v>
      </c>
      <c r="S67" s="77" t="str">
        <f t="shared" si="9"/>
        <v>-</v>
      </c>
    </row>
    <row r="68" spans="3:19" ht="15" x14ac:dyDescent="0.25">
      <c r="C68" s="242"/>
      <c r="D68" s="243"/>
      <c r="E68" s="72" t="s">
        <v>20</v>
      </c>
      <c r="F68" s="74">
        <v>102297</v>
      </c>
      <c r="G68" s="74">
        <v>143432</v>
      </c>
      <c r="H68" s="74">
        <v>261145</v>
      </c>
      <c r="I68" s="74">
        <v>279084</v>
      </c>
      <c r="J68" s="74">
        <v>313377</v>
      </c>
      <c r="K68" s="74">
        <v>240720</v>
      </c>
      <c r="L68" s="74">
        <v>262639</v>
      </c>
      <c r="M68" s="74">
        <v>84908</v>
      </c>
      <c r="N68" s="74">
        <v>200479</v>
      </c>
      <c r="O68" s="74">
        <v>176218</v>
      </c>
      <c r="P68" s="74">
        <v>167379</v>
      </c>
      <c r="Q68" s="77">
        <f t="shared" si="7"/>
        <v>7.7667695234490304E-4</v>
      </c>
      <c r="R68" s="77">
        <f t="shared" si="8"/>
        <v>-5.0159461576002484E-2</v>
      </c>
      <c r="S68" s="77">
        <f t="shared" si="9"/>
        <v>0.16695716437057273</v>
      </c>
    </row>
    <row r="69" spans="3:19" ht="15" x14ac:dyDescent="0.25">
      <c r="C69" s="242"/>
      <c r="D69" s="243"/>
      <c r="E69" s="72" t="s">
        <v>21</v>
      </c>
      <c r="F69" s="74">
        <v>134530</v>
      </c>
      <c r="G69" s="74">
        <v>201920</v>
      </c>
      <c r="H69" s="74">
        <v>214592</v>
      </c>
      <c r="I69" s="74">
        <v>229708</v>
      </c>
      <c r="J69" s="74">
        <v>230658</v>
      </c>
      <c r="K69" s="74">
        <v>240273</v>
      </c>
      <c r="L69" s="74">
        <v>253617</v>
      </c>
      <c r="M69" s="74">
        <v>276658</v>
      </c>
      <c r="N69" s="74">
        <v>272379</v>
      </c>
      <c r="O69" s="74">
        <v>272887</v>
      </c>
      <c r="P69" s="74">
        <v>275927</v>
      </c>
      <c r="Q69" s="77">
        <f t="shared" si="7"/>
        <v>1.2803645704041252E-3</v>
      </c>
      <c r="R69" s="77">
        <f t="shared" si="8"/>
        <v>1.1140142256685026E-2</v>
      </c>
      <c r="S69" s="77">
        <f t="shared" si="9"/>
        <v>0.3665164421553091</v>
      </c>
    </row>
    <row r="70" spans="3:19" ht="15" x14ac:dyDescent="0.25">
      <c r="C70" s="242"/>
      <c r="D70" s="243"/>
      <c r="E70" s="72" t="s">
        <v>22</v>
      </c>
      <c r="F70" s="74">
        <v>41229000</v>
      </c>
      <c r="G70" s="74">
        <v>41149000</v>
      </c>
      <c r="H70" s="74">
        <v>41526000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7">
        <f t="shared" si="7"/>
        <v>0</v>
      </c>
      <c r="R70" s="77" t="str">
        <f t="shared" si="8"/>
        <v>-</v>
      </c>
      <c r="S70" s="77" t="str">
        <f t="shared" si="9"/>
        <v>-</v>
      </c>
    </row>
    <row r="71" spans="3:19" ht="15" x14ac:dyDescent="0.25">
      <c r="C71" s="242"/>
      <c r="D71" s="243"/>
      <c r="E71" s="72" t="s">
        <v>23</v>
      </c>
      <c r="F71" s="74">
        <v>5185951</v>
      </c>
      <c r="G71" s="74">
        <v>5349183</v>
      </c>
      <c r="H71" s="74">
        <v>5890942</v>
      </c>
      <c r="I71" s="74">
        <v>6411674</v>
      </c>
      <c r="J71" s="74">
        <v>6204839</v>
      </c>
      <c r="K71" s="74">
        <v>6286037</v>
      </c>
      <c r="L71" s="74">
        <v>6212439</v>
      </c>
      <c r="M71" s="74">
        <v>6276897</v>
      </c>
      <c r="N71" s="74">
        <v>6305508</v>
      </c>
      <c r="O71" s="74">
        <v>6449671</v>
      </c>
      <c r="P71" s="74">
        <v>6531778</v>
      </c>
      <c r="Q71" s="77">
        <f t="shared" si="7"/>
        <v>3.0308948138258004E-2</v>
      </c>
      <c r="R71" s="77">
        <f t="shared" si="8"/>
        <v>1.2730416791802313E-2</v>
      </c>
      <c r="S71" s="77">
        <f t="shared" si="9"/>
        <v>0.22107955551343084</v>
      </c>
    </row>
    <row r="72" spans="3:19" ht="15" x14ac:dyDescent="0.25">
      <c r="C72" s="242"/>
      <c r="D72" s="243"/>
      <c r="E72" s="72" t="s">
        <v>24</v>
      </c>
      <c r="F72" s="74">
        <v>10922521</v>
      </c>
      <c r="G72" s="74">
        <v>10926186</v>
      </c>
      <c r="H72" s="74">
        <v>12103139</v>
      </c>
      <c r="I72" s="74">
        <v>12195656</v>
      </c>
      <c r="J72" s="74">
        <v>22577425</v>
      </c>
      <c r="K72" s="74">
        <v>22411782</v>
      </c>
      <c r="L72" s="74">
        <v>23018987</v>
      </c>
      <c r="M72" s="74">
        <v>22336555</v>
      </c>
      <c r="N72" s="74">
        <v>20791559</v>
      </c>
      <c r="O72" s="74">
        <v>0</v>
      </c>
      <c r="P72" s="74">
        <v>0</v>
      </c>
      <c r="Q72" s="77">
        <f t="shared" si="7"/>
        <v>0</v>
      </c>
      <c r="R72" s="77" t="str">
        <f t="shared" si="8"/>
        <v>-</v>
      </c>
      <c r="S72" s="77" t="str">
        <f t="shared" si="9"/>
        <v>-</v>
      </c>
    </row>
    <row r="73" spans="3:19" ht="15" x14ac:dyDescent="0.25">
      <c r="C73" s="242"/>
      <c r="D73" s="243"/>
      <c r="E73" s="72" t="s">
        <v>25</v>
      </c>
      <c r="F73" s="74">
        <v>7259178</v>
      </c>
      <c r="G73" s="74">
        <v>7862802</v>
      </c>
      <c r="H73" s="74">
        <v>8522827</v>
      </c>
      <c r="I73" s="74">
        <v>8982379</v>
      </c>
      <c r="J73" s="74">
        <v>8871688</v>
      </c>
      <c r="K73" s="74">
        <v>9436783</v>
      </c>
      <c r="L73" s="74">
        <v>9665609</v>
      </c>
      <c r="M73" s="74">
        <v>9455129.4173900001</v>
      </c>
      <c r="N73" s="74">
        <v>8935600</v>
      </c>
      <c r="O73" s="74">
        <v>8706028</v>
      </c>
      <c r="P73" s="74">
        <v>8318619</v>
      </c>
      <c r="Q73" s="77">
        <f t="shared" si="7"/>
        <v>3.8600300232636144E-2</v>
      </c>
      <c r="R73" s="77">
        <f t="shared" si="8"/>
        <v>-4.4498937977226816E-2</v>
      </c>
      <c r="S73" s="77">
        <f t="shared" si="9"/>
        <v>5.7971318621529599E-2</v>
      </c>
    </row>
    <row r="74" spans="3:19" ht="15" x14ac:dyDescent="0.25">
      <c r="C74" s="242"/>
      <c r="D74" s="243"/>
      <c r="E74" s="72" t="s">
        <v>26</v>
      </c>
      <c r="F74" s="74">
        <v>2768330.87</v>
      </c>
      <c r="G74" s="74">
        <v>2567195.3125</v>
      </c>
      <c r="H74" s="74">
        <v>2378469</v>
      </c>
      <c r="I74" s="74">
        <v>0</v>
      </c>
      <c r="J74" s="74">
        <v>0</v>
      </c>
      <c r="K74" s="74">
        <v>0</v>
      </c>
      <c r="L74" s="74">
        <v>1146804</v>
      </c>
      <c r="M74" s="74">
        <v>1363760</v>
      </c>
      <c r="N74" s="74">
        <v>0</v>
      </c>
      <c r="O74" s="74">
        <v>0</v>
      </c>
      <c r="P74" s="74">
        <v>0</v>
      </c>
      <c r="Q74" s="77">
        <f t="shared" si="7"/>
        <v>0</v>
      </c>
      <c r="R74" s="77" t="str">
        <f t="shared" si="8"/>
        <v>-</v>
      </c>
      <c r="S74" s="77" t="str">
        <f t="shared" si="9"/>
        <v>-</v>
      </c>
    </row>
    <row r="75" spans="3:19" ht="15" x14ac:dyDescent="0.25">
      <c r="C75" s="242"/>
      <c r="D75" s="243"/>
      <c r="E75" s="72" t="s">
        <v>27</v>
      </c>
      <c r="F75" s="74">
        <v>30474907</v>
      </c>
      <c r="G75" s="74">
        <v>31752217</v>
      </c>
      <c r="H75" s="74">
        <v>32880569</v>
      </c>
      <c r="I75" s="74">
        <v>36220011</v>
      </c>
      <c r="J75" s="74">
        <v>40477079</v>
      </c>
      <c r="K75" s="74">
        <v>41471835</v>
      </c>
      <c r="L75" s="74">
        <v>41783744</v>
      </c>
      <c r="M75" s="74">
        <v>44549714</v>
      </c>
      <c r="N75" s="74">
        <v>41392761</v>
      </c>
      <c r="O75" s="74">
        <v>0</v>
      </c>
      <c r="P75" s="74">
        <v>0</v>
      </c>
      <c r="Q75" s="77">
        <f t="shared" si="7"/>
        <v>0</v>
      </c>
      <c r="R75" s="77" t="str">
        <f t="shared" si="8"/>
        <v>-</v>
      </c>
      <c r="S75" s="77" t="str">
        <f t="shared" si="9"/>
        <v>-</v>
      </c>
    </row>
    <row r="76" spans="3:19" ht="15" x14ac:dyDescent="0.25">
      <c r="C76" s="242"/>
      <c r="D76" s="243"/>
      <c r="E76" s="72" t="s">
        <v>28</v>
      </c>
      <c r="F76" s="74">
        <v>1131696</v>
      </c>
      <c r="G76" s="74">
        <v>1199720</v>
      </c>
      <c r="H76" s="74">
        <v>1128112</v>
      </c>
      <c r="I76" s="74">
        <v>1372538</v>
      </c>
      <c r="J76" s="74">
        <v>1432803</v>
      </c>
      <c r="K76" s="74">
        <v>1341111</v>
      </c>
      <c r="L76" s="74">
        <v>499293</v>
      </c>
      <c r="M76" s="74">
        <v>224576</v>
      </c>
      <c r="N76" s="74">
        <v>209632</v>
      </c>
      <c r="O76" s="74">
        <v>210029</v>
      </c>
      <c r="P76" s="74">
        <v>215587</v>
      </c>
      <c r="Q76" s="77">
        <f t="shared" si="7"/>
        <v>1.0003731299934916E-3</v>
      </c>
      <c r="R76" s="77">
        <f t="shared" si="8"/>
        <v>2.6463012250689255E-2</v>
      </c>
      <c r="S76" s="77">
        <f t="shared" si="9"/>
        <v>-0.82030223718867734</v>
      </c>
    </row>
    <row r="77" spans="3:19" ht="15" x14ac:dyDescent="0.25">
      <c r="C77" s="242"/>
      <c r="D77" s="243"/>
      <c r="E77" s="72" t="s">
        <v>183</v>
      </c>
      <c r="F77" s="74">
        <v>20180.413</v>
      </c>
      <c r="G77" s="74">
        <v>23051.344000000001</v>
      </c>
      <c r="H77" s="74">
        <v>7427.1620000000003</v>
      </c>
      <c r="I77" s="74">
        <v>0</v>
      </c>
      <c r="J77" s="74">
        <v>0</v>
      </c>
      <c r="K77" s="74">
        <v>0</v>
      </c>
      <c r="L77" s="74">
        <v>9536</v>
      </c>
      <c r="M77" s="74">
        <v>9480</v>
      </c>
      <c r="N77" s="74">
        <v>9689</v>
      </c>
      <c r="O77" s="74">
        <v>0</v>
      </c>
      <c r="P77" s="74">
        <v>0</v>
      </c>
      <c r="Q77" s="77">
        <f t="shared" si="7"/>
        <v>0</v>
      </c>
      <c r="R77" s="77" t="str">
        <f t="shared" si="8"/>
        <v>-</v>
      </c>
      <c r="S77" s="77" t="str">
        <f t="shared" si="9"/>
        <v>-</v>
      </c>
    </row>
    <row r="78" spans="3:19" ht="15" x14ac:dyDescent="0.25">
      <c r="C78" s="242"/>
      <c r="D78" s="243"/>
      <c r="E78" s="72" t="s">
        <v>30</v>
      </c>
      <c r="F78" s="74">
        <v>5365788</v>
      </c>
      <c r="G78" s="74">
        <v>5640967</v>
      </c>
      <c r="H78" s="74">
        <v>7440946</v>
      </c>
      <c r="I78" s="74">
        <v>9053554</v>
      </c>
      <c r="J78" s="74">
        <v>10669549</v>
      </c>
      <c r="K78" s="74">
        <v>13266971</v>
      </c>
      <c r="L78" s="74">
        <v>14960475</v>
      </c>
      <c r="M78" s="74">
        <v>17785233</v>
      </c>
      <c r="N78" s="74">
        <v>17676521</v>
      </c>
      <c r="O78" s="74">
        <v>20562197</v>
      </c>
      <c r="P78" s="74">
        <v>22310193.528219178</v>
      </c>
      <c r="Q78" s="77">
        <f t="shared" si="7"/>
        <v>0.10352441534315686</v>
      </c>
      <c r="R78" s="77">
        <f t="shared" si="8"/>
        <v>8.5010202373762889E-2</v>
      </c>
      <c r="S78" s="77">
        <f t="shared" si="9"/>
        <v>2.9550299670640121</v>
      </c>
    </row>
    <row r="79" spans="3:19" ht="15" x14ac:dyDescent="0.25">
      <c r="C79" s="242"/>
      <c r="D79" s="243"/>
      <c r="E79" s="72" t="s">
        <v>180</v>
      </c>
      <c r="F79" s="75">
        <v>101917255</v>
      </c>
      <c r="G79" s="75">
        <v>98856206</v>
      </c>
      <c r="H79" s="75">
        <v>99260629</v>
      </c>
      <c r="I79" s="75">
        <v>95432082</v>
      </c>
      <c r="J79" s="75">
        <v>95595652</v>
      </c>
      <c r="K79" s="75">
        <v>86471057</v>
      </c>
      <c r="L79" s="75">
        <v>84651792.402494103</v>
      </c>
      <c r="M79" s="75">
        <v>81157100</v>
      </c>
      <c r="N79" s="75">
        <v>76701927</v>
      </c>
      <c r="O79" s="75">
        <v>0</v>
      </c>
      <c r="P79" s="75">
        <v>0</v>
      </c>
      <c r="Q79" s="77">
        <f t="shared" si="7"/>
        <v>0</v>
      </c>
      <c r="R79" s="77" t="str">
        <f t="shared" si="8"/>
        <v>-</v>
      </c>
      <c r="S79" s="77" t="str">
        <f t="shared" si="9"/>
        <v>-</v>
      </c>
    </row>
    <row r="80" spans="3:19" ht="15.75" thickBot="1" x14ac:dyDescent="0.3">
      <c r="C80" s="246"/>
      <c r="D80" s="247"/>
      <c r="E80" s="55" t="s">
        <v>221</v>
      </c>
      <c r="F80" s="86">
        <f t="shared" ref="F80:P80" si="10">SUM(F48:F79)</f>
        <v>464585441.28299999</v>
      </c>
      <c r="G80" s="86">
        <f t="shared" si="10"/>
        <v>475359094.65649998</v>
      </c>
      <c r="H80" s="86">
        <f t="shared" si="10"/>
        <v>494914169.162</v>
      </c>
      <c r="I80" s="86">
        <f t="shared" si="10"/>
        <v>375013791</v>
      </c>
      <c r="J80" s="86">
        <f t="shared" si="10"/>
        <v>393814234</v>
      </c>
      <c r="K80" s="86">
        <f t="shared" si="10"/>
        <v>388437537</v>
      </c>
      <c r="L80" s="86">
        <f t="shared" si="10"/>
        <v>390693217.69799924</v>
      </c>
      <c r="M80" s="86">
        <f t="shared" si="10"/>
        <v>387546316.41738999</v>
      </c>
      <c r="N80" s="86">
        <f t="shared" si="10"/>
        <v>372768681</v>
      </c>
      <c r="O80" s="86">
        <f t="shared" si="10"/>
        <v>213753244</v>
      </c>
      <c r="P80" s="86">
        <f t="shared" si="10"/>
        <v>215506588.02821165</v>
      </c>
      <c r="Q80" s="77">
        <f t="shared" si="7"/>
        <v>1</v>
      </c>
      <c r="R80" s="231"/>
      <c r="S80" s="231"/>
    </row>
    <row r="81" spans="3:19" ht="15.75" thickTop="1" x14ac:dyDescent="0.25">
      <c r="C81" s="248"/>
      <c r="D81" s="249"/>
      <c r="E81" s="63" t="s">
        <v>222</v>
      </c>
      <c r="F81" s="93">
        <v>191245504</v>
      </c>
      <c r="G81" s="93">
        <v>198597760</v>
      </c>
      <c r="H81" s="93">
        <v>208433392</v>
      </c>
      <c r="I81" s="93">
        <v>212012480</v>
      </c>
      <c r="J81" s="93">
        <v>215585776</v>
      </c>
      <c r="K81" s="93">
        <v>217490720</v>
      </c>
      <c r="L81" s="93">
        <v>219933664</v>
      </c>
      <c r="M81" s="93">
        <v>217602192</v>
      </c>
      <c r="N81" s="93">
        <v>213730592</v>
      </c>
      <c r="O81" s="93">
        <v>213747856</v>
      </c>
      <c r="P81" s="93">
        <v>215497360</v>
      </c>
      <c r="Q81" s="77">
        <f t="shared" si="7"/>
        <v>0.99995717983243071</v>
      </c>
      <c r="R81" s="77">
        <f>IF(OR(P81=0, O81=0),"-",P81/O81-1)</f>
        <v>8.1848961329464842E-3</v>
      </c>
      <c r="S81" s="77">
        <f>IF(OR(P81=0, G81=0),"-",P81/G81-1)</f>
        <v>8.5094615367262927E-2</v>
      </c>
    </row>
    <row r="82" spans="3:19" ht="15" x14ac:dyDescent="0.25">
      <c r="E82" s="63" t="s">
        <v>223</v>
      </c>
      <c r="F82" s="94"/>
      <c r="G82" s="94">
        <f t="shared" ref="G82:P82" si="11">G81/F81-1</f>
        <v>3.8444072389801187E-2</v>
      </c>
      <c r="H82" s="94">
        <f t="shared" si="11"/>
        <v>4.9525392431415183E-2</v>
      </c>
      <c r="I82" s="94">
        <f t="shared" si="11"/>
        <v>1.7171375304394498E-2</v>
      </c>
      <c r="J82" s="94">
        <f t="shared" si="11"/>
        <v>1.6854177640863499E-2</v>
      </c>
      <c r="K82" s="94">
        <f t="shared" si="11"/>
        <v>8.8361302649206941E-3</v>
      </c>
      <c r="L82" s="94">
        <f t="shared" si="11"/>
        <v>1.1232405686090852E-2</v>
      </c>
      <c r="M82" s="94">
        <f t="shared" si="11"/>
        <v>-1.0600796429236059E-2</v>
      </c>
      <c r="N82" s="94">
        <f t="shared" si="11"/>
        <v>-1.7792100182520199E-2</v>
      </c>
      <c r="O82" s="94">
        <f t="shared" si="11"/>
        <v>8.0774585605514204E-5</v>
      </c>
      <c r="P82" s="95">
        <f t="shared" si="11"/>
        <v>8.1848961329464842E-3</v>
      </c>
      <c r="Q82" s="83"/>
      <c r="R82" s="83"/>
      <c r="S82" s="83"/>
    </row>
    <row r="84" spans="3:19" ht="17.25" customHeight="1" x14ac:dyDescent="0.15"/>
    <row r="85" spans="3:19" ht="18.75" x14ac:dyDescent="0.15">
      <c r="C85" s="237" t="s">
        <v>345</v>
      </c>
      <c r="D85" s="238"/>
      <c r="E85" s="234" t="s">
        <v>280</v>
      </c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</row>
    <row r="86" spans="3:19" ht="15" x14ac:dyDescent="0.15">
      <c r="C86" s="244" t="s">
        <v>230</v>
      </c>
      <c r="D86" s="245"/>
      <c r="E86" s="50">
        <v>3</v>
      </c>
      <c r="F86" s="51">
        <v>2004</v>
      </c>
      <c r="G86" s="51">
        <f t="shared" ref="G86:P86" si="12">F86+1</f>
        <v>2005</v>
      </c>
      <c r="H86" s="51">
        <f t="shared" si="12"/>
        <v>2006</v>
      </c>
      <c r="I86" s="51">
        <f t="shared" si="12"/>
        <v>2007</v>
      </c>
      <c r="J86" s="51">
        <f t="shared" si="12"/>
        <v>2008</v>
      </c>
      <c r="K86" s="51">
        <f t="shared" si="12"/>
        <v>2009</v>
      </c>
      <c r="L86" s="51">
        <f t="shared" si="12"/>
        <v>2010</v>
      </c>
      <c r="M86" s="51">
        <f t="shared" si="12"/>
        <v>2011</v>
      </c>
      <c r="N86" s="51">
        <f t="shared" si="12"/>
        <v>2012</v>
      </c>
      <c r="O86" s="51">
        <f t="shared" si="12"/>
        <v>2013</v>
      </c>
      <c r="P86" s="51">
        <f t="shared" si="12"/>
        <v>2014</v>
      </c>
      <c r="Q86" s="51" t="s">
        <v>224</v>
      </c>
      <c r="R86" s="54" t="s">
        <v>225</v>
      </c>
      <c r="S86" s="53" t="s">
        <v>281</v>
      </c>
    </row>
    <row r="87" spans="3:19" ht="15" x14ac:dyDescent="0.25">
      <c r="C87" s="242"/>
      <c r="D87" s="243"/>
      <c r="E87" s="72" t="s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209">
        <v>0</v>
      </c>
      <c r="Q87" s="57">
        <f>O87/$O$119</f>
        <v>0</v>
      </c>
      <c r="R87" s="57" t="str">
        <f>IF(OR(O87=0, N87=0),"-",O87/N87-1)</f>
        <v>-</v>
      </c>
      <c r="S87" s="57" t="str">
        <f>IF(OR(O87=0, F87=0),"-",O87/F87-1)</f>
        <v>-</v>
      </c>
    </row>
    <row r="88" spans="3:19" ht="15" x14ac:dyDescent="0.25">
      <c r="C88" s="242"/>
      <c r="D88" s="243"/>
      <c r="E88" s="72" t="s">
        <v>1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210">
        <v>0</v>
      </c>
      <c r="Q88" s="57">
        <f t="shared" ref="Q88:Q119" si="13">O88/$O$119</f>
        <v>0</v>
      </c>
      <c r="R88" s="57" t="str">
        <f t="shared" ref="R88:R118" si="14">IF(OR(O88=0, N88=0),"-",O88/N88-1)</f>
        <v>-</v>
      </c>
      <c r="S88" s="57" t="str">
        <f t="shared" ref="S88:S118" si="15">IF(OR(O88=0, F88=0),"-",O88/F88-1)</f>
        <v>-</v>
      </c>
    </row>
    <row r="89" spans="3:19" ht="15" x14ac:dyDescent="0.25">
      <c r="C89" s="242"/>
      <c r="D89" s="243"/>
      <c r="E89" s="72" t="s">
        <v>2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210">
        <v>0</v>
      </c>
      <c r="Q89" s="57">
        <f t="shared" si="13"/>
        <v>0</v>
      </c>
      <c r="R89" s="57" t="str">
        <f t="shared" si="14"/>
        <v>-</v>
      </c>
      <c r="S89" s="57" t="str">
        <f t="shared" si="15"/>
        <v>-</v>
      </c>
    </row>
    <row r="90" spans="3:19" ht="15" x14ac:dyDescent="0.25">
      <c r="C90" s="242"/>
      <c r="D90" s="243"/>
      <c r="E90" s="72" t="s">
        <v>3</v>
      </c>
      <c r="F90" s="74">
        <v>0</v>
      </c>
      <c r="G90" s="74">
        <v>0</v>
      </c>
      <c r="H90" s="74">
        <v>0</v>
      </c>
      <c r="I90" s="74">
        <v>0</v>
      </c>
      <c r="J90" s="74">
        <v>5986751</v>
      </c>
      <c r="K90" s="74">
        <v>6385802</v>
      </c>
      <c r="L90" s="74">
        <v>7255901</v>
      </c>
      <c r="M90" s="74">
        <v>6283658</v>
      </c>
      <c r="N90" s="74">
        <v>6493297</v>
      </c>
      <c r="O90" s="74">
        <v>6583644</v>
      </c>
      <c r="P90" s="210">
        <v>6636663</v>
      </c>
      <c r="Q90" s="57">
        <f t="shared" si="13"/>
        <v>9.69291240184494E-2</v>
      </c>
      <c r="R90" s="57">
        <f t="shared" si="14"/>
        <v>1.3913886889818761E-2</v>
      </c>
      <c r="S90" s="57" t="str">
        <f t="shared" si="15"/>
        <v>-</v>
      </c>
    </row>
    <row r="91" spans="3:19" ht="15" x14ac:dyDescent="0.25">
      <c r="C91" s="242"/>
      <c r="D91" s="243"/>
      <c r="E91" s="72" t="s">
        <v>4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210">
        <v>0</v>
      </c>
      <c r="Q91" s="57">
        <f t="shared" si="13"/>
        <v>0</v>
      </c>
      <c r="R91" s="57" t="str">
        <f t="shared" si="14"/>
        <v>-</v>
      </c>
      <c r="S91" s="57" t="str">
        <f t="shared" si="15"/>
        <v>-</v>
      </c>
    </row>
    <row r="92" spans="3:19" ht="15" x14ac:dyDescent="0.25">
      <c r="C92" s="242"/>
      <c r="D92" s="243"/>
      <c r="E92" s="72" t="s">
        <v>5</v>
      </c>
      <c r="F92" s="74">
        <v>6204842</v>
      </c>
      <c r="G92" s="74">
        <v>6263469</v>
      </c>
      <c r="H92" s="74">
        <v>6427414</v>
      </c>
      <c r="I92" s="74">
        <v>6525632</v>
      </c>
      <c r="J92" s="74">
        <v>6565504</v>
      </c>
      <c r="K92" s="74">
        <v>6549970</v>
      </c>
      <c r="L92" s="74">
        <v>6485105</v>
      </c>
      <c r="M92" s="74">
        <v>6727332</v>
      </c>
      <c r="N92" s="74">
        <v>6721129</v>
      </c>
      <c r="O92" s="74">
        <v>6368286</v>
      </c>
      <c r="P92" s="210">
        <v>6103946</v>
      </c>
      <c r="Q92" s="57">
        <f>O92/$O$119</f>
        <v>9.3758469242710432E-2</v>
      </c>
      <c r="R92" s="57">
        <f t="shared" si="14"/>
        <v>-5.2497578903782371E-2</v>
      </c>
      <c r="S92" s="57">
        <f t="shared" si="15"/>
        <v>2.6341363728520362E-2</v>
      </c>
    </row>
    <row r="93" spans="3:19" ht="15" x14ac:dyDescent="0.25">
      <c r="C93" s="242"/>
      <c r="D93" s="243"/>
      <c r="E93" s="72" t="s">
        <v>6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210">
        <v>0</v>
      </c>
      <c r="Q93" s="57">
        <f t="shared" si="13"/>
        <v>0</v>
      </c>
      <c r="R93" s="57" t="str">
        <f t="shared" si="14"/>
        <v>-</v>
      </c>
      <c r="S93" s="57" t="str">
        <f t="shared" si="15"/>
        <v>-</v>
      </c>
    </row>
    <row r="94" spans="3:19" ht="15" x14ac:dyDescent="0.25">
      <c r="C94" s="242"/>
      <c r="D94" s="243"/>
      <c r="E94" s="72" t="s">
        <v>7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210">
        <v>0</v>
      </c>
      <c r="Q94" s="57">
        <f t="shared" si="13"/>
        <v>0</v>
      </c>
      <c r="R94" s="57" t="str">
        <f t="shared" si="14"/>
        <v>-</v>
      </c>
      <c r="S94" s="57" t="str">
        <f t="shared" si="15"/>
        <v>-</v>
      </c>
    </row>
    <row r="95" spans="3:19" ht="15" x14ac:dyDescent="0.25">
      <c r="C95" s="242"/>
      <c r="D95" s="243"/>
      <c r="E95" s="72" t="s">
        <v>8</v>
      </c>
      <c r="F95" s="74">
        <v>155820</v>
      </c>
      <c r="G95" s="74">
        <v>168034</v>
      </c>
      <c r="H95" s="74">
        <v>209534</v>
      </c>
      <c r="I95" s="74">
        <v>267393</v>
      </c>
      <c r="J95" s="74">
        <v>293179</v>
      </c>
      <c r="K95" s="74">
        <v>426995</v>
      </c>
      <c r="L95" s="74">
        <v>598905</v>
      </c>
      <c r="M95" s="74">
        <v>403832</v>
      </c>
      <c r="N95" s="74">
        <v>401318</v>
      </c>
      <c r="O95" s="74">
        <v>418466</v>
      </c>
      <c r="P95" s="210">
        <v>0</v>
      </c>
      <c r="Q95" s="57">
        <f t="shared" si="13"/>
        <v>6.1609562745957172E-3</v>
      </c>
      <c r="R95" s="57">
        <f t="shared" si="14"/>
        <v>4.2729207262071522E-2</v>
      </c>
      <c r="S95" s="57">
        <f t="shared" si="15"/>
        <v>1.6855730971633935</v>
      </c>
    </row>
    <row r="96" spans="3:19" ht="15" x14ac:dyDescent="0.25">
      <c r="C96" s="242"/>
      <c r="D96" s="243"/>
      <c r="E96" s="72" t="s">
        <v>9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210">
        <v>0</v>
      </c>
      <c r="Q96" s="57">
        <f t="shared" si="13"/>
        <v>0</v>
      </c>
      <c r="R96" s="57" t="str">
        <f t="shared" si="14"/>
        <v>-</v>
      </c>
      <c r="S96" s="57" t="str">
        <f t="shared" si="15"/>
        <v>-</v>
      </c>
    </row>
    <row r="97" spans="3:19" ht="15" x14ac:dyDescent="0.25">
      <c r="C97" s="242"/>
      <c r="D97" s="243"/>
      <c r="E97" s="72" t="s">
        <v>10</v>
      </c>
      <c r="F97" s="74">
        <v>0</v>
      </c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210">
        <v>0</v>
      </c>
      <c r="Q97" s="57">
        <f t="shared" si="13"/>
        <v>0</v>
      </c>
      <c r="R97" s="57" t="str">
        <f t="shared" si="14"/>
        <v>-</v>
      </c>
      <c r="S97" s="57" t="str">
        <f t="shared" si="15"/>
        <v>-</v>
      </c>
    </row>
    <row r="98" spans="3:19" ht="15" x14ac:dyDescent="0.25">
      <c r="C98" s="242"/>
      <c r="D98" s="243"/>
      <c r="E98" s="72" t="s">
        <v>11</v>
      </c>
      <c r="F98" s="74">
        <v>0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210">
        <v>0</v>
      </c>
      <c r="Q98" s="57">
        <f t="shared" si="13"/>
        <v>0</v>
      </c>
      <c r="R98" s="57" t="str">
        <f t="shared" si="14"/>
        <v>-</v>
      </c>
      <c r="S98" s="57" t="str">
        <f t="shared" si="15"/>
        <v>-</v>
      </c>
    </row>
    <row r="99" spans="3:19" ht="15" x14ac:dyDescent="0.25">
      <c r="C99" s="242"/>
      <c r="D99" s="243"/>
      <c r="E99" s="72" t="s">
        <v>12</v>
      </c>
      <c r="F99" s="74">
        <v>0</v>
      </c>
      <c r="G99" s="74">
        <v>0</v>
      </c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210">
        <v>0</v>
      </c>
      <c r="Q99" s="57">
        <f t="shared" si="13"/>
        <v>0</v>
      </c>
      <c r="R99" s="57" t="str">
        <f t="shared" si="14"/>
        <v>-</v>
      </c>
      <c r="S99" s="57" t="str">
        <f t="shared" si="15"/>
        <v>-</v>
      </c>
    </row>
    <row r="100" spans="3:19" ht="15" x14ac:dyDescent="0.25">
      <c r="C100" s="242"/>
      <c r="D100" s="243"/>
      <c r="E100" s="72" t="s">
        <v>13</v>
      </c>
      <c r="F100" s="74">
        <v>0</v>
      </c>
      <c r="G100" s="74">
        <v>0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210">
        <v>0</v>
      </c>
      <c r="Q100" s="57">
        <f t="shared" si="13"/>
        <v>0</v>
      </c>
      <c r="R100" s="57" t="str">
        <f t="shared" si="14"/>
        <v>-</v>
      </c>
      <c r="S100" s="57" t="str">
        <f t="shared" si="15"/>
        <v>-</v>
      </c>
    </row>
    <row r="101" spans="3:19" ht="15" x14ac:dyDescent="0.25">
      <c r="C101" s="242"/>
      <c r="D101" s="243"/>
      <c r="E101" s="72" t="s">
        <v>14</v>
      </c>
      <c r="F101" s="74">
        <v>3127237</v>
      </c>
      <c r="G101" s="74">
        <v>2988628</v>
      </c>
      <c r="H101" s="74">
        <v>3167918</v>
      </c>
      <c r="I101" s="74">
        <v>3113800</v>
      </c>
      <c r="J101" s="74">
        <v>3142680</v>
      </c>
      <c r="K101" s="74">
        <v>2998896</v>
      </c>
      <c r="L101" s="74">
        <v>2937922</v>
      </c>
      <c r="M101" s="74">
        <v>2857747</v>
      </c>
      <c r="N101" s="74">
        <v>2684758</v>
      </c>
      <c r="O101" s="74">
        <v>2726266</v>
      </c>
      <c r="P101" s="210">
        <v>0</v>
      </c>
      <c r="Q101" s="57">
        <f t="shared" si="13"/>
        <v>4.0138041367559052E-2</v>
      </c>
      <c r="R101" s="57">
        <f t="shared" si="14"/>
        <v>1.5460611347466013E-2</v>
      </c>
      <c r="S101" s="57">
        <f t="shared" si="15"/>
        <v>-0.1282189357570277</v>
      </c>
    </row>
    <row r="102" spans="3:19" ht="15" x14ac:dyDescent="0.25">
      <c r="C102" s="242"/>
      <c r="D102" s="243"/>
      <c r="E102" s="72" t="s">
        <v>15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210">
        <v>0</v>
      </c>
      <c r="Q102" s="57">
        <f t="shared" si="13"/>
        <v>0</v>
      </c>
      <c r="R102" s="57" t="str">
        <f t="shared" si="14"/>
        <v>-</v>
      </c>
      <c r="S102" s="57" t="str">
        <f t="shared" si="15"/>
        <v>-</v>
      </c>
    </row>
    <row r="103" spans="3:19" ht="15" x14ac:dyDescent="0.25">
      <c r="C103" s="242"/>
      <c r="D103" s="243"/>
      <c r="E103" s="72" t="s">
        <v>16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210">
        <v>0</v>
      </c>
      <c r="Q103" s="57">
        <f t="shared" si="13"/>
        <v>0</v>
      </c>
      <c r="R103" s="57" t="str">
        <f t="shared" si="14"/>
        <v>-</v>
      </c>
      <c r="S103" s="57" t="str">
        <f t="shared" si="15"/>
        <v>-</v>
      </c>
    </row>
    <row r="104" spans="3:19" ht="15" x14ac:dyDescent="0.25">
      <c r="C104" s="242"/>
      <c r="D104" s="243"/>
      <c r="E104" s="72" t="s">
        <v>17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210">
        <v>0</v>
      </c>
      <c r="Q104" s="57">
        <f t="shared" si="13"/>
        <v>0</v>
      </c>
      <c r="R104" s="57" t="str">
        <f t="shared" si="14"/>
        <v>-</v>
      </c>
      <c r="S104" s="57" t="str">
        <f t="shared" si="15"/>
        <v>-</v>
      </c>
    </row>
    <row r="105" spans="3:19" ht="15" x14ac:dyDescent="0.25">
      <c r="C105" s="242"/>
      <c r="D105" s="243"/>
      <c r="E105" s="72" t="s">
        <v>18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210">
        <v>0</v>
      </c>
      <c r="Q105" s="57">
        <f t="shared" si="13"/>
        <v>0</v>
      </c>
      <c r="R105" s="57" t="str">
        <f t="shared" si="14"/>
        <v>-</v>
      </c>
      <c r="S105" s="57" t="str">
        <f t="shared" si="15"/>
        <v>-</v>
      </c>
    </row>
    <row r="106" spans="3:19" ht="15" x14ac:dyDescent="0.25">
      <c r="C106" s="242"/>
      <c r="D106" s="243"/>
      <c r="E106" s="72" t="s">
        <v>19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210">
        <v>0</v>
      </c>
      <c r="Q106" s="57">
        <f t="shared" si="13"/>
        <v>0</v>
      </c>
      <c r="R106" s="57" t="str">
        <f t="shared" si="14"/>
        <v>-</v>
      </c>
      <c r="S106" s="57" t="str">
        <f t="shared" si="15"/>
        <v>-</v>
      </c>
    </row>
    <row r="107" spans="3:19" ht="15" x14ac:dyDescent="0.25">
      <c r="C107" s="242"/>
      <c r="D107" s="243"/>
      <c r="E107" s="72" t="s">
        <v>20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210">
        <v>0</v>
      </c>
      <c r="Q107" s="57">
        <f t="shared" si="13"/>
        <v>0</v>
      </c>
      <c r="R107" s="57" t="str">
        <f t="shared" si="14"/>
        <v>-</v>
      </c>
      <c r="S107" s="57" t="str">
        <f t="shared" si="15"/>
        <v>-</v>
      </c>
    </row>
    <row r="108" spans="3:19" ht="15" x14ac:dyDescent="0.25">
      <c r="C108" s="242"/>
      <c r="D108" s="243"/>
      <c r="E108" s="72" t="s">
        <v>21</v>
      </c>
      <c r="F108" s="74">
        <v>0</v>
      </c>
      <c r="G108" s="74">
        <v>143813</v>
      </c>
      <c r="H108" s="74">
        <v>151588</v>
      </c>
      <c r="I108" s="74">
        <v>165879</v>
      </c>
      <c r="J108" s="74">
        <v>175081</v>
      </c>
      <c r="K108" s="74">
        <v>180008</v>
      </c>
      <c r="L108" s="74">
        <v>184972</v>
      </c>
      <c r="M108" s="74">
        <v>193061</v>
      </c>
      <c r="N108" s="74">
        <v>187827</v>
      </c>
      <c r="O108" s="74">
        <v>184962</v>
      </c>
      <c r="P108" s="210">
        <v>185492</v>
      </c>
      <c r="Q108" s="57">
        <f t="shared" si="13"/>
        <v>2.7231430856073683E-3</v>
      </c>
      <c r="R108" s="57">
        <f t="shared" si="14"/>
        <v>-1.5253398073759361E-2</v>
      </c>
      <c r="S108" s="57" t="str">
        <f t="shared" si="15"/>
        <v>-</v>
      </c>
    </row>
    <row r="109" spans="3:19" ht="15" x14ac:dyDescent="0.25">
      <c r="C109" s="242"/>
      <c r="D109" s="243"/>
      <c r="E109" s="72" t="s">
        <v>22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210">
        <v>0</v>
      </c>
      <c r="Q109" s="57">
        <f t="shared" si="13"/>
        <v>0</v>
      </c>
      <c r="R109" s="57" t="str">
        <f t="shared" si="14"/>
        <v>-</v>
      </c>
      <c r="S109" s="57" t="str">
        <f t="shared" si="15"/>
        <v>-</v>
      </c>
    </row>
    <row r="110" spans="3:19" ht="15" x14ac:dyDescent="0.25">
      <c r="C110" s="242"/>
      <c r="D110" s="243"/>
      <c r="E110" s="72" t="s">
        <v>23</v>
      </c>
      <c r="F110" s="74">
        <v>1642673</v>
      </c>
      <c r="G110" s="74">
        <v>1781251</v>
      </c>
      <c r="H110" s="74">
        <v>1919950</v>
      </c>
      <c r="I110" s="74">
        <v>1959105</v>
      </c>
      <c r="J110" s="74">
        <v>1953717</v>
      </c>
      <c r="K110" s="74">
        <v>1942951</v>
      </c>
      <c r="L110" s="74">
        <v>1930170</v>
      </c>
      <c r="M110" s="74">
        <v>2005738</v>
      </c>
      <c r="N110" s="74">
        <v>2073103</v>
      </c>
      <c r="O110" s="74">
        <v>2102342</v>
      </c>
      <c r="P110" s="210">
        <v>2144157</v>
      </c>
      <c r="Q110" s="57">
        <f t="shared" si="13"/>
        <v>3.0952185210378166E-2</v>
      </c>
      <c r="R110" s="57">
        <f t="shared" si="14"/>
        <v>1.4103978432330688E-2</v>
      </c>
      <c r="S110" s="57">
        <f t="shared" si="15"/>
        <v>0.27982988701951017</v>
      </c>
    </row>
    <row r="111" spans="3:19" ht="15" x14ac:dyDescent="0.25">
      <c r="C111" s="242"/>
      <c r="D111" s="243"/>
      <c r="E111" s="72" t="s">
        <v>24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210">
        <v>0</v>
      </c>
      <c r="Q111" s="57">
        <f t="shared" si="13"/>
        <v>0</v>
      </c>
      <c r="R111" s="57" t="str">
        <f t="shared" si="14"/>
        <v>-</v>
      </c>
      <c r="S111" s="57" t="str">
        <f t="shared" si="15"/>
        <v>-</v>
      </c>
    </row>
    <row r="112" spans="3:19" ht="15" x14ac:dyDescent="0.25">
      <c r="C112" s="242"/>
      <c r="D112" s="243"/>
      <c r="E112" s="72" t="s">
        <v>25</v>
      </c>
      <c r="F112" s="74">
        <v>0</v>
      </c>
      <c r="G112" s="74">
        <v>0</v>
      </c>
      <c r="H112" s="74">
        <v>0</v>
      </c>
      <c r="I112" s="74">
        <v>0</v>
      </c>
      <c r="J112" s="74">
        <v>4222256</v>
      </c>
      <c r="K112" s="74">
        <v>5114455.9999599997</v>
      </c>
      <c r="L112" s="74">
        <v>5452332</v>
      </c>
      <c r="M112" s="74">
        <v>5684888.9999599997</v>
      </c>
      <c r="N112" s="74">
        <v>5460771.9999599997</v>
      </c>
      <c r="O112" s="74">
        <v>5369135.9999599997</v>
      </c>
      <c r="P112" s="210">
        <v>4992040.4999599997</v>
      </c>
      <c r="Q112" s="57">
        <f t="shared" si="13"/>
        <v>7.9048267070947961E-2</v>
      </c>
      <c r="R112" s="57">
        <f t="shared" si="14"/>
        <v>-1.678077751656204E-2</v>
      </c>
      <c r="S112" s="57" t="str">
        <f t="shared" si="15"/>
        <v>-</v>
      </c>
    </row>
    <row r="113" spans="3:19" ht="15" x14ac:dyDescent="0.25">
      <c r="C113" s="242"/>
      <c r="D113" s="243"/>
      <c r="E113" s="72" t="s">
        <v>26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210">
        <v>0</v>
      </c>
      <c r="Q113" s="57">
        <f t="shared" si="13"/>
        <v>0</v>
      </c>
      <c r="R113" s="57" t="str">
        <f t="shared" si="14"/>
        <v>-</v>
      </c>
      <c r="S113" s="57" t="str">
        <f t="shared" si="15"/>
        <v>-</v>
      </c>
    </row>
    <row r="114" spans="3:19" ht="15" x14ac:dyDescent="0.25">
      <c r="C114" s="242"/>
      <c r="D114" s="243"/>
      <c r="E114" s="72" t="s">
        <v>27</v>
      </c>
      <c r="F114" s="74">
        <v>26079398</v>
      </c>
      <c r="G114" s="74">
        <v>27540338</v>
      </c>
      <c r="H114" s="74">
        <v>29006326</v>
      </c>
      <c r="I114" s="74">
        <v>32269754</v>
      </c>
      <c r="J114" s="74">
        <v>34019835</v>
      </c>
      <c r="K114" s="74">
        <v>35642708</v>
      </c>
      <c r="L114" s="74">
        <v>36230761</v>
      </c>
      <c r="M114" s="74">
        <v>38449215</v>
      </c>
      <c r="N114" s="74">
        <v>37884003</v>
      </c>
      <c r="O114" s="74">
        <v>39409297</v>
      </c>
      <c r="P114" s="210">
        <v>0</v>
      </c>
      <c r="Q114" s="57">
        <f t="shared" si="13"/>
        <v>0.58021190641427545</v>
      </c>
      <c r="R114" s="57">
        <f t="shared" si="14"/>
        <v>4.0262218329990107E-2</v>
      </c>
      <c r="S114" s="57">
        <f t="shared" si="15"/>
        <v>0.51112755746892624</v>
      </c>
    </row>
    <row r="115" spans="3:19" ht="15" x14ac:dyDescent="0.25">
      <c r="C115" s="242"/>
      <c r="D115" s="243"/>
      <c r="E115" s="72" t="s">
        <v>28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134574</v>
      </c>
      <c r="P115" s="210">
        <v>0</v>
      </c>
      <c r="Q115" s="57">
        <f t="shared" si="13"/>
        <v>1.9812948476039729E-3</v>
      </c>
      <c r="R115" s="57" t="str">
        <f t="shared" si="14"/>
        <v>-</v>
      </c>
      <c r="S115" s="57" t="str">
        <f t="shared" si="15"/>
        <v>-</v>
      </c>
    </row>
    <row r="116" spans="3:19" ht="15" x14ac:dyDescent="0.25">
      <c r="C116" s="242"/>
      <c r="D116" s="243"/>
      <c r="E116" s="72" t="s">
        <v>29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210">
        <v>0</v>
      </c>
      <c r="Q116" s="57">
        <f t="shared" si="13"/>
        <v>0</v>
      </c>
      <c r="R116" s="57" t="str">
        <f t="shared" si="14"/>
        <v>-</v>
      </c>
      <c r="S116" s="57" t="str">
        <f t="shared" si="15"/>
        <v>-</v>
      </c>
    </row>
    <row r="117" spans="3:19" ht="15" x14ac:dyDescent="0.25">
      <c r="C117" s="242"/>
      <c r="D117" s="243"/>
      <c r="E117" s="72" t="s">
        <v>30</v>
      </c>
      <c r="F117" s="74">
        <v>0</v>
      </c>
      <c r="G117" s="74">
        <v>3855671</v>
      </c>
      <c r="H117" s="74">
        <v>3678241</v>
      </c>
      <c r="I117" s="74">
        <v>5633132</v>
      </c>
      <c r="J117" s="74">
        <v>2667661</v>
      </c>
      <c r="K117" s="74">
        <v>2205430</v>
      </c>
      <c r="L117" s="74">
        <v>2996264</v>
      </c>
      <c r="M117" s="74">
        <v>5230246</v>
      </c>
      <c r="N117" s="74">
        <v>4147650</v>
      </c>
      <c r="O117" s="74">
        <v>4625275</v>
      </c>
      <c r="P117" s="210">
        <v>0</v>
      </c>
      <c r="Q117" s="57">
        <f t="shared" si="13"/>
        <v>6.8096612467872436E-2</v>
      </c>
      <c r="R117" s="57">
        <f t="shared" si="14"/>
        <v>0.1151555700215785</v>
      </c>
      <c r="S117" s="57" t="str">
        <f t="shared" si="15"/>
        <v>-</v>
      </c>
    </row>
    <row r="118" spans="3:19" ht="15" x14ac:dyDescent="0.25">
      <c r="C118" s="242"/>
      <c r="D118" s="243"/>
      <c r="E118" s="72" t="s">
        <v>180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211">
        <v>0</v>
      </c>
      <c r="Q118" s="57">
        <f t="shared" si="13"/>
        <v>0</v>
      </c>
      <c r="R118" s="57" t="str">
        <f t="shared" si="14"/>
        <v>-</v>
      </c>
      <c r="S118" s="57" t="str">
        <f t="shared" si="15"/>
        <v>-</v>
      </c>
    </row>
    <row r="119" spans="3:19" ht="15.75" thickBot="1" x14ac:dyDescent="0.3">
      <c r="C119" s="246"/>
      <c r="D119" s="247"/>
      <c r="E119" s="78" t="s">
        <v>221</v>
      </c>
      <c r="F119" s="86">
        <f>SUM(F87:F118)</f>
        <v>37209970</v>
      </c>
      <c r="G119" s="86">
        <f t="shared" ref="G119:O119" si="16">SUM(G87:G118)</f>
        <v>42741204</v>
      </c>
      <c r="H119" s="86">
        <f t="shared" si="16"/>
        <v>44560971</v>
      </c>
      <c r="I119" s="86">
        <f t="shared" si="16"/>
        <v>49934695</v>
      </c>
      <c r="J119" s="86">
        <f t="shared" si="16"/>
        <v>59026664</v>
      </c>
      <c r="K119" s="86">
        <f t="shared" si="16"/>
        <v>61447215.999959998</v>
      </c>
      <c r="L119" s="86">
        <f t="shared" si="16"/>
        <v>64072332</v>
      </c>
      <c r="M119" s="86">
        <f t="shared" si="16"/>
        <v>67835717.999960005</v>
      </c>
      <c r="N119" s="86">
        <f t="shared" si="16"/>
        <v>66053856.999959998</v>
      </c>
      <c r="O119" s="86">
        <f t="shared" si="16"/>
        <v>67922247.999960005</v>
      </c>
      <c r="P119" s="86" t="s">
        <v>375</v>
      </c>
      <c r="Q119" s="57">
        <f t="shared" si="13"/>
        <v>1</v>
      </c>
      <c r="R119" s="231"/>
      <c r="S119" s="231"/>
    </row>
    <row r="120" spans="3:19" ht="16.5" thickTop="1" thickBot="1" x14ac:dyDescent="0.3">
      <c r="C120" s="248"/>
      <c r="D120" s="249"/>
      <c r="E120" s="63" t="s">
        <v>222</v>
      </c>
      <c r="F120" s="86">
        <v>37209968</v>
      </c>
      <c r="G120" s="86">
        <v>38741720</v>
      </c>
      <c r="H120" s="86">
        <v>40731144</v>
      </c>
      <c r="I120" s="86">
        <v>44135684</v>
      </c>
      <c r="J120" s="86">
        <v>45974916</v>
      </c>
      <c r="K120" s="86">
        <v>47561520</v>
      </c>
      <c r="L120" s="86">
        <v>48182864</v>
      </c>
      <c r="M120" s="86">
        <v>50443864</v>
      </c>
      <c r="N120" s="86">
        <v>49764312</v>
      </c>
      <c r="O120" s="86">
        <v>51024656</v>
      </c>
      <c r="P120" s="86" t="s">
        <v>375</v>
      </c>
      <c r="Q120" s="57">
        <f>O120/$O$119</f>
        <v>0.75122154378680228</v>
      </c>
      <c r="R120" s="57">
        <f>IF(OR(O120=0, N120=0),"-",O120/N120-1)</f>
        <v>2.5326261920389781E-2</v>
      </c>
      <c r="S120" s="57">
        <f>IF(OR(O120=0, F120=0),"-",O120/F120-1)</f>
        <v>0.37126309810317504</v>
      </c>
    </row>
    <row r="121" spans="3:19" ht="15.75" thickTop="1" x14ac:dyDescent="0.25">
      <c r="E121" s="63" t="s">
        <v>223</v>
      </c>
      <c r="F121" s="87"/>
      <c r="G121" s="87">
        <f>G120/F120-1</f>
        <v>4.1165098556386726E-2</v>
      </c>
      <c r="H121" s="87">
        <f t="shared" ref="H121:O121" si="17">H120/G120-1</f>
        <v>5.135094673132734E-2</v>
      </c>
      <c r="I121" s="87">
        <f t="shared" si="17"/>
        <v>8.3585670954884117E-2</v>
      </c>
      <c r="J121" s="87">
        <f t="shared" si="17"/>
        <v>4.1672221506751761E-2</v>
      </c>
      <c r="K121" s="87">
        <f t="shared" si="17"/>
        <v>3.4510209871835285E-2</v>
      </c>
      <c r="L121" s="87">
        <f t="shared" si="17"/>
        <v>1.3064006364809089E-2</v>
      </c>
      <c r="M121" s="87">
        <f t="shared" si="17"/>
        <v>4.6925396547619069E-2</v>
      </c>
      <c r="N121" s="87">
        <f t="shared" si="17"/>
        <v>-1.3471450164880272E-2</v>
      </c>
      <c r="O121" s="87">
        <f t="shared" si="17"/>
        <v>2.5326261920389781E-2</v>
      </c>
      <c r="P121" s="110"/>
      <c r="Q121" s="67"/>
      <c r="R121" s="67"/>
      <c r="S121" s="67"/>
    </row>
    <row r="123" spans="3:19" ht="18.75" customHeight="1" x14ac:dyDescent="0.15"/>
    <row r="124" spans="3:19" ht="18.75" x14ac:dyDescent="0.15">
      <c r="C124" s="237" t="s">
        <v>346</v>
      </c>
      <c r="D124" s="238"/>
      <c r="E124" s="234" t="s">
        <v>264</v>
      </c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6"/>
    </row>
    <row r="125" spans="3:19" ht="15" x14ac:dyDescent="0.15">
      <c r="C125" s="244" t="s">
        <v>230</v>
      </c>
      <c r="D125" s="245"/>
      <c r="E125" s="50">
        <v>4</v>
      </c>
      <c r="F125" s="51">
        <v>2004</v>
      </c>
      <c r="G125" s="51">
        <f t="shared" ref="G125:P125" si="18">F125+1</f>
        <v>2005</v>
      </c>
      <c r="H125" s="51">
        <f t="shared" si="18"/>
        <v>2006</v>
      </c>
      <c r="I125" s="51">
        <f t="shared" si="18"/>
        <v>2007</v>
      </c>
      <c r="J125" s="51">
        <f t="shared" si="18"/>
        <v>2008</v>
      </c>
      <c r="K125" s="51">
        <f t="shared" si="18"/>
        <v>2009</v>
      </c>
      <c r="L125" s="51">
        <f t="shared" si="18"/>
        <v>2010</v>
      </c>
      <c r="M125" s="51">
        <f t="shared" si="18"/>
        <v>2011</v>
      </c>
      <c r="N125" s="51">
        <f t="shared" si="18"/>
        <v>2012</v>
      </c>
      <c r="O125" s="51">
        <f t="shared" si="18"/>
        <v>2013</v>
      </c>
      <c r="P125" s="51">
        <f t="shared" si="18"/>
        <v>2014</v>
      </c>
      <c r="Q125" s="51" t="s">
        <v>224</v>
      </c>
      <c r="R125" s="54" t="s">
        <v>225</v>
      </c>
      <c r="S125" s="53" t="s">
        <v>281</v>
      </c>
    </row>
    <row r="126" spans="3:19" ht="15" x14ac:dyDescent="0.25">
      <c r="C126" s="242"/>
      <c r="D126" s="243"/>
      <c r="E126" s="72" t="s">
        <v>0</v>
      </c>
      <c r="F126" s="73">
        <v>0</v>
      </c>
      <c r="G126" s="73">
        <v>0</v>
      </c>
      <c r="H126" s="73">
        <v>0</v>
      </c>
      <c r="I126" s="73">
        <v>0</v>
      </c>
      <c r="J126" s="73">
        <v>0</v>
      </c>
      <c r="K126" s="73">
        <v>0</v>
      </c>
      <c r="L126" s="73">
        <v>0</v>
      </c>
      <c r="M126" s="73">
        <v>0</v>
      </c>
      <c r="N126" s="73">
        <v>0</v>
      </c>
      <c r="O126" s="73">
        <v>0</v>
      </c>
      <c r="P126" s="209">
        <v>0</v>
      </c>
      <c r="Q126" s="77">
        <f>O126/$O$158</f>
        <v>0</v>
      </c>
      <c r="R126" s="77" t="str">
        <f>IF(OR(O126=0, N126=0),"-",O126/N126-1)</f>
        <v>-</v>
      </c>
      <c r="S126" s="77" t="str">
        <f>IF(OR(O126=0, F126=0),"-",O126/F126-1)</f>
        <v>-</v>
      </c>
    </row>
    <row r="127" spans="3:19" ht="15" x14ac:dyDescent="0.25">
      <c r="C127" s="242"/>
      <c r="D127" s="243"/>
      <c r="E127" s="72" t="s">
        <v>1</v>
      </c>
      <c r="F127" s="74"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210">
        <v>0</v>
      </c>
      <c r="Q127" s="77">
        <f t="shared" ref="Q127:Q159" si="19">O127/$O$158</f>
        <v>0</v>
      </c>
      <c r="R127" s="77" t="str">
        <f t="shared" ref="R127:R157" si="20">IF(OR(O127=0, N127=0),"-",O127/N127-1)</f>
        <v>-</v>
      </c>
      <c r="S127" s="77" t="str">
        <f t="shared" ref="S127:S157" si="21">IF(OR(O127=0, F127=0),"-",O127/F127-1)</f>
        <v>-</v>
      </c>
    </row>
    <row r="128" spans="3:19" ht="15" x14ac:dyDescent="0.25">
      <c r="C128" s="242"/>
      <c r="D128" s="243"/>
      <c r="E128" s="72" t="s">
        <v>2</v>
      </c>
      <c r="F128" s="74"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210">
        <v>0</v>
      </c>
      <c r="Q128" s="77">
        <f t="shared" si="19"/>
        <v>0</v>
      </c>
      <c r="R128" s="77" t="str">
        <f t="shared" si="20"/>
        <v>-</v>
      </c>
      <c r="S128" s="77" t="str">
        <f t="shared" si="21"/>
        <v>-</v>
      </c>
    </row>
    <row r="129" spans="3:24" ht="15" x14ac:dyDescent="0.25">
      <c r="C129" s="242"/>
      <c r="D129" s="243"/>
      <c r="E129" s="72" t="s">
        <v>3</v>
      </c>
      <c r="F129" s="74">
        <v>0</v>
      </c>
      <c r="G129" s="74">
        <v>0</v>
      </c>
      <c r="H129" s="74">
        <v>0</v>
      </c>
      <c r="I129" s="74">
        <v>0</v>
      </c>
      <c r="J129" s="74">
        <v>3812110</v>
      </c>
      <c r="K129" s="74">
        <v>3855198</v>
      </c>
      <c r="L129" s="74">
        <v>4549407</v>
      </c>
      <c r="M129" s="74">
        <v>4057207</v>
      </c>
      <c r="N129" s="74">
        <v>4225272</v>
      </c>
      <c r="O129" s="74">
        <v>4233045</v>
      </c>
      <c r="P129" s="210">
        <v>4236221</v>
      </c>
      <c r="Q129" s="77">
        <f t="shared" si="19"/>
        <v>0.18197350815443725</v>
      </c>
      <c r="R129" s="77">
        <f t="shared" si="20"/>
        <v>1.839644879666924E-3</v>
      </c>
      <c r="S129" s="77" t="str">
        <f t="shared" si="21"/>
        <v>-</v>
      </c>
    </row>
    <row r="130" spans="3:24" ht="15" x14ac:dyDescent="0.25">
      <c r="C130" s="242"/>
      <c r="D130" s="243"/>
      <c r="E130" s="72" t="s">
        <v>4</v>
      </c>
      <c r="F130" s="74">
        <v>0</v>
      </c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210">
        <v>0</v>
      </c>
      <c r="Q130" s="77">
        <f t="shared" si="19"/>
        <v>0</v>
      </c>
      <c r="R130" s="77" t="str">
        <f t="shared" si="20"/>
        <v>-</v>
      </c>
      <c r="S130" s="77" t="str">
        <f t="shared" si="21"/>
        <v>-</v>
      </c>
    </row>
    <row r="131" spans="3:24" ht="15" x14ac:dyDescent="0.25">
      <c r="C131" s="242"/>
      <c r="D131" s="243"/>
      <c r="E131" s="72" t="s">
        <v>5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210">
        <v>0</v>
      </c>
      <c r="Q131" s="77">
        <f t="shared" si="19"/>
        <v>0</v>
      </c>
      <c r="R131" s="77" t="str">
        <f t="shared" si="20"/>
        <v>-</v>
      </c>
      <c r="S131" s="77" t="str">
        <f t="shared" si="21"/>
        <v>-</v>
      </c>
    </row>
    <row r="132" spans="3:24" ht="15" x14ac:dyDescent="0.25">
      <c r="C132" s="242"/>
      <c r="D132" s="243"/>
      <c r="E132" s="72" t="s">
        <v>6</v>
      </c>
      <c r="F132" s="74">
        <v>0</v>
      </c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210">
        <v>0</v>
      </c>
      <c r="Q132" s="77">
        <f t="shared" si="19"/>
        <v>0</v>
      </c>
      <c r="R132" s="77" t="str">
        <f t="shared" si="20"/>
        <v>-</v>
      </c>
      <c r="S132" s="77" t="str">
        <f t="shared" si="21"/>
        <v>-</v>
      </c>
    </row>
    <row r="133" spans="3:24" ht="15" x14ac:dyDescent="0.25">
      <c r="C133" s="242"/>
      <c r="D133" s="243"/>
      <c r="E133" s="72" t="s">
        <v>7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210">
        <v>0</v>
      </c>
      <c r="Q133" s="77">
        <f t="shared" si="19"/>
        <v>0</v>
      </c>
      <c r="R133" s="77" t="str">
        <f t="shared" si="20"/>
        <v>-</v>
      </c>
      <c r="S133" s="77" t="str">
        <f t="shared" si="21"/>
        <v>-</v>
      </c>
    </row>
    <row r="134" spans="3:24" ht="15" x14ac:dyDescent="0.25">
      <c r="C134" s="242"/>
      <c r="D134" s="243"/>
      <c r="E134" s="72" t="s">
        <v>8</v>
      </c>
      <c r="F134" s="74">
        <v>155820</v>
      </c>
      <c r="G134" s="74">
        <v>168034</v>
      </c>
      <c r="H134" s="74">
        <v>209534</v>
      </c>
      <c r="I134" s="74">
        <v>267393</v>
      </c>
      <c r="J134" s="74">
        <v>293179</v>
      </c>
      <c r="K134" s="74">
        <v>426995</v>
      </c>
      <c r="L134" s="74">
        <v>598905</v>
      </c>
      <c r="M134" s="74">
        <v>403832</v>
      </c>
      <c r="N134" s="74">
        <v>401318</v>
      </c>
      <c r="O134" s="74">
        <v>418466</v>
      </c>
      <c r="P134" s="210">
        <v>0</v>
      </c>
      <c r="Q134" s="77">
        <f t="shared" si="19"/>
        <v>1.7989349525779845E-2</v>
      </c>
      <c r="R134" s="77">
        <f t="shared" si="20"/>
        <v>4.2729207262071522E-2</v>
      </c>
      <c r="S134" s="77">
        <f t="shared" si="21"/>
        <v>1.6855730971633935</v>
      </c>
    </row>
    <row r="135" spans="3:24" ht="15" x14ac:dyDescent="0.25">
      <c r="C135" s="242"/>
      <c r="D135" s="243"/>
      <c r="E135" s="72" t="s">
        <v>9</v>
      </c>
      <c r="F135" s="74">
        <v>0</v>
      </c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210">
        <v>0</v>
      </c>
      <c r="Q135" s="77">
        <f t="shared" si="19"/>
        <v>0</v>
      </c>
      <c r="R135" s="77" t="str">
        <f t="shared" si="20"/>
        <v>-</v>
      </c>
      <c r="S135" s="77" t="str">
        <f t="shared" si="21"/>
        <v>-</v>
      </c>
    </row>
    <row r="136" spans="3:24" ht="15" x14ac:dyDescent="0.25">
      <c r="C136" s="242"/>
      <c r="D136" s="243"/>
      <c r="E136" s="72" t="s">
        <v>10</v>
      </c>
      <c r="F136" s="74"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210">
        <v>0</v>
      </c>
      <c r="Q136" s="77">
        <f t="shared" si="19"/>
        <v>0</v>
      </c>
      <c r="R136" s="77" t="str">
        <f t="shared" si="20"/>
        <v>-</v>
      </c>
      <c r="S136" s="77" t="str">
        <f t="shared" si="21"/>
        <v>-</v>
      </c>
    </row>
    <row r="137" spans="3:24" ht="15" x14ac:dyDescent="0.25">
      <c r="C137" s="242"/>
      <c r="D137" s="243"/>
      <c r="E137" s="72" t="s">
        <v>11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210">
        <v>0</v>
      </c>
      <c r="Q137" s="77">
        <f t="shared" si="19"/>
        <v>0</v>
      </c>
      <c r="R137" s="77" t="str">
        <f t="shared" si="20"/>
        <v>-</v>
      </c>
      <c r="S137" s="77" t="str">
        <f t="shared" si="21"/>
        <v>-</v>
      </c>
    </row>
    <row r="138" spans="3:24" ht="15" x14ac:dyDescent="0.25">
      <c r="C138" s="242"/>
      <c r="D138" s="243"/>
      <c r="E138" s="72" t="s">
        <v>12</v>
      </c>
      <c r="F138" s="74">
        <v>0</v>
      </c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210">
        <v>0</v>
      </c>
      <c r="Q138" s="77">
        <f t="shared" si="19"/>
        <v>0</v>
      </c>
      <c r="R138" s="77" t="str">
        <f t="shared" si="20"/>
        <v>-</v>
      </c>
      <c r="S138" s="77" t="str">
        <f t="shared" si="21"/>
        <v>-</v>
      </c>
    </row>
    <row r="139" spans="3:24" ht="15" x14ac:dyDescent="0.25">
      <c r="C139" s="242"/>
      <c r="D139" s="243"/>
      <c r="E139" s="72" t="s">
        <v>13</v>
      </c>
      <c r="F139" s="74"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210">
        <v>0</v>
      </c>
      <c r="Q139" s="77">
        <f t="shared" si="19"/>
        <v>0</v>
      </c>
      <c r="R139" s="77" t="str">
        <f t="shared" si="20"/>
        <v>-</v>
      </c>
      <c r="S139" s="77" t="str">
        <f t="shared" si="21"/>
        <v>-</v>
      </c>
    </row>
    <row r="140" spans="3:24" ht="15" x14ac:dyDescent="0.25">
      <c r="C140" s="242"/>
      <c r="D140" s="243"/>
      <c r="E140" s="72" t="s">
        <v>14</v>
      </c>
      <c r="F140" s="74">
        <v>3127237</v>
      </c>
      <c r="G140" s="74">
        <v>2988628</v>
      </c>
      <c r="H140" s="74">
        <v>3167918</v>
      </c>
      <c r="I140" s="74">
        <v>3113800</v>
      </c>
      <c r="J140" s="74">
        <v>3142680</v>
      </c>
      <c r="K140" s="74">
        <v>2998896</v>
      </c>
      <c r="L140" s="74">
        <v>2937922</v>
      </c>
      <c r="M140" s="74">
        <v>2857747</v>
      </c>
      <c r="N140" s="74">
        <v>2684758</v>
      </c>
      <c r="O140" s="74">
        <v>2726266</v>
      </c>
      <c r="P140" s="210">
        <v>0</v>
      </c>
      <c r="Q140" s="77">
        <f t="shared" si="19"/>
        <v>0.11719889303850184</v>
      </c>
      <c r="R140" s="77">
        <f t="shared" si="20"/>
        <v>1.5460611347466013E-2</v>
      </c>
      <c r="S140" s="77">
        <f t="shared" si="21"/>
        <v>-0.1282189357570277</v>
      </c>
      <c r="X140" t="s">
        <v>258</v>
      </c>
    </row>
    <row r="141" spans="3:24" ht="15" x14ac:dyDescent="0.25">
      <c r="C141" s="242"/>
      <c r="D141" s="243"/>
      <c r="E141" s="72" t="s">
        <v>15</v>
      </c>
      <c r="F141" s="74">
        <v>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210">
        <v>0</v>
      </c>
      <c r="Q141" s="77">
        <f t="shared" si="19"/>
        <v>0</v>
      </c>
      <c r="R141" s="77" t="str">
        <f t="shared" si="20"/>
        <v>-</v>
      </c>
      <c r="S141" s="77" t="str">
        <f t="shared" si="21"/>
        <v>-</v>
      </c>
    </row>
    <row r="142" spans="3:24" ht="15" x14ac:dyDescent="0.25">
      <c r="C142" s="242"/>
      <c r="D142" s="243"/>
      <c r="E142" s="72" t="s">
        <v>16</v>
      </c>
      <c r="F142" s="74">
        <v>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210">
        <v>0</v>
      </c>
      <c r="Q142" s="77">
        <f t="shared" si="19"/>
        <v>0</v>
      </c>
      <c r="R142" s="77" t="str">
        <f t="shared" si="20"/>
        <v>-</v>
      </c>
      <c r="S142" s="77" t="str">
        <f t="shared" si="21"/>
        <v>-</v>
      </c>
    </row>
    <row r="143" spans="3:24" ht="15" x14ac:dyDescent="0.25">
      <c r="C143" s="242"/>
      <c r="D143" s="243"/>
      <c r="E143" s="72" t="s">
        <v>17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210">
        <v>0</v>
      </c>
      <c r="Q143" s="77">
        <f t="shared" si="19"/>
        <v>0</v>
      </c>
      <c r="R143" s="77" t="str">
        <f t="shared" si="20"/>
        <v>-</v>
      </c>
      <c r="S143" s="77" t="str">
        <f t="shared" si="21"/>
        <v>-</v>
      </c>
    </row>
    <row r="144" spans="3:24" ht="15" x14ac:dyDescent="0.25">
      <c r="C144" s="242"/>
      <c r="D144" s="243"/>
      <c r="E144" s="72" t="s">
        <v>18</v>
      </c>
      <c r="F144" s="74">
        <v>0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210">
        <v>0</v>
      </c>
      <c r="Q144" s="77">
        <f t="shared" si="19"/>
        <v>0</v>
      </c>
      <c r="R144" s="77" t="str">
        <f t="shared" si="20"/>
        <v>-</v>
      </c>
      <c r="S144" s="77" t="str">
        <f t="shared" si="21"/>
        <v>-</v>
      </c>
    </row>
    <row r="145" spans="3:19" ht="15" x14ac:dyDescent="0.25">
      <c r="C145" s="242"/>
      <c r="D145" s="243"/>
      <c r="E145" s="72" t="s">
        <v>19</v>
      </c>
      <c r="F145" s="74">
        <v>0</v>
      </c>
      <c r="G145" s="74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210">
        <v>0</v>
      </c>
      <c r="Q145" s="77">
        <f t="shared" si="19"/>
        <v>0</v>
      </c>
      <c r="R145" s="77" t="str">
        <f t="shared" si="20"/>
        <v>-</v>
      </c>
      <c r="S145" s="77" t="str">
        <f t="shared" si="21"/>
        <v>-</v>
      </c>
    </row>
    <row r="146" spans="3:19" ht="15" x14ac:dyDescent="0.25">
      <c r="C146" s="242"/>
      <c r="D146" s="243"/>
      <c r="E146" s="72" t="s">
        <v>20</v>
      </c>
      <c r="F146" s="74">
        <v>0</v>
      </c>
      <c r="G146" s="74">
        <v>0</v>
      </c>
      <c r="H146" s="74">
        <v>0</v>
      </c>
      <c r="I146" s="74">
        <v>0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210">
        <v>0</v>
      </c>
      <c r="Q146" s="77">
        <f t="shared" si="19"/>
        <v>0</v>
      </c>
      <c r="R146" s="77" t="str">
        <f t="shared" si="20"/>
        <v>-</v>
      </c>
      <c r="S146" s="77" t="str">
        <f t="shared" si="21"/>
        <v>-</v>
      </c>
    </row>
    <row r="147" spans="3:19" ht="15" x14ac:dyDescent="0.25">
      <c r="C147" s="242"/>
      <c r="D147" s="243"/>
      <c r="E147" s="72" t="s">
        <v>21</v>
      </c>
      <c r="F147" s="74">
        <v>0</v>
      </c>
      <c r="G147" s="74">
        <v>143594</v>
      </c>
      <c r="H147" s="74">
        <v>151457</v>
      </c>
      <c r="I147" s="74">
        <v>165753</v>
      </c>
      <c r="J147" s="74">
        <v>174938</v>
      </c>
      <c r="K147" s="74">
        <v>179844</v>
      </c>
      <c r="L147" s="74">
        <v>184779</v>
      </c>
      <c r="M147" s="74">
        <v>192872</v>
      </c>
      <c r="N147" s="74">
        <v>187632</v>
      </c>
      <c r="O147" s="74">
        <v>184797</v>
      </c>
      <c r="P147" s="210">
        <v>185330</v>
      </c>
      <c r="Q147" s="77">
        <f t="shared" si="19"/>
        <v>7.9442005427335493E-3</v>
      </c>
      <c r="R147" s="77">
        <f t="shared" si="20"/>
        <v>-1.5109363008442012E-2</v>
      </c>
      <c r="S147" s="77" t="str">
        <f t="shared" si="21"/>
        <v>-</v>
      </c>
    </row>
    <row r="148" spans="3:19" ht="15" x14ac:dyDescent="0.25">
      <c r="C148" s="242"/>
      <c r="D148" s="243"/>
      <c r="E148" s="72" t="s">
        <v>22</v>
      </c>
      <c r="F148" s="74">
        <v>0</v>
      </c>
      <c r="G148" s="74">
        <v>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210">
        <v>0</v>
      </c>
      <c r="Q148" s="77">
        <f t="shared" si="19"/>
        <v>0</v>
      </c>
      <c r="R148" s="77" t="str">
        <f t="shared" si="20"/>
        <v>-</v>
      </c>
      <c r="S148" s="77" t="str">
        <f t="shared" si="21"/>
        <v>-</v>
      </c>
    </row>
    <row r="149" spans="3:19" ht="15" x14ac:dyDescent="0.25">
      <c r="C149" s="242"/>
      <c r="D149" s="243"/>
      <c r="E149" s="72" t="s">
        <v>23</v>
      </c>
      <c r="F149" s="74">
        <v>1604004</v>
      </c>
      <c r="G149" s="74">
        <v>1742369</v>
      </c>
      <c r="H149" s="74">
        <v>1829016</v>
      </c>
      <c r="I149" s="74">
        <v>1847615</v>
      </c>
      <c r="J149" s="74">
        <v>1836698</v>
      </c>
      <c r="K149" s="74">
        <v>1822281</v>
      </c>
      <c r="L149" s="74">
        <v>1810643</v>
      </c>
      <c r="M149" s="74">
        <v>1876039</v>
      </c>
      <c r="N149" s="74">
        <v>1939720</v>
      </c>
      <c r="O149" s="74">
        <v>1965671</v>
      </c>
      <c r="P149" s="210">
        <v>2007279</v>
      </c>
      <c r="Q149" s="77">
        <f t="shared" si="19"/>
        <v>8.4501829710631665E-2</v>
      </c>
      <c r="R149" s="77">
        <f t="shared" si="20"/>
        <v>1.3378735075165515E-2</v>
      </c>
      <c r="S149" s="77">
        <f t="shared" si="21"/>
        <v>0.22547761726279991</v>
      </c>
    </row>
    <row r="150" spans="3:19" ht="15" x14ac:dyDescent="0.25">
      <c r="C150" s="242"/>
      <c r="D150" s="243"/>
      <c r="E150" s="72" t="s">
        <v>24</v>
      </c>
      <c r="F150" s="74">
        <v>0</v>
      </c>
      <c r="G150" s="74">
        <v>0</v>
      </c>
      <c r="H150" s="74">
        <v>0</v>
      </c>
      <c r="I150" s="74">
        <v>0</v>
      </c>
      <c r="J150" s="74">
        <v>0</v>
      </c>
      <c r="K150" s="74">
        <v>0</v>
      </c>
      <c r="L150" s="74">
        <v>0</v>
      </c>
      <c r="M150" s="74">
        <v>0</v>
      </c>
      <c r="N150" s="74">
        <v>0</v>
      </c>
      <c r="O150" s="74">
        <v>0</v>
      </c>
      <c r="P150" s="210">
        <v>0</v>
      </c>
      <c r="Q150" s="77">
        <f t="shared" si="19"/>
        <v>0</v>
      </c>
      <c r="R150" s="77" t="str">
        <f t="shared" si="20"/>
        <v>-</v>
      </c>
      <c r="S150" s="77" t="str">
        <f t="shared" si="21"/>
        <v>-</v>
      </c>
    </row>
    <row r="151" spans="3:19" ht="15" x14ac:dyDescent="0.25">
      <c r="C151" s="242"/>
      <c r="D151" s="243"/>
      <c r="E151" s="72" t="s">
        <v>25</v>
      </c>
      <c r="F151" s="74">
        <v>0</v>
      </c>
      <c r="G151" s="74">
        <v>0</v>
      </c>
      <c r="H151" s="74">
        <v>0</v>
      </c>
      <c r="I151" s="74">
        <v>0</v>
      </c>
      <c r="J151" s="74">
        <v>4064171</v>
      </c>
      <c r="K151" s="74">
        <v>4932543</v>
      </c>
      <c r="L151" s="74">
        <v>4962311</v>
      </c>
      <c r="M151" s="74">
        <v>5126466</v>
      </c>
      <c r="N151" s="74">
        <v>4850579</v>
      </c>
      <c r="O151" s="74">
        <v>4760847</v>
      </c>
      <c r="P151" s="210">
        <v>4417738</v>
      </c>
      <c r="Q151" s="77">
        <f t="shared" si="19"/>
        <v>0.20466308068459657</v>
      </c>
      <c r="R151" s="77">
        <f t="shared" si="20"/>
        <v>-1.8499234833614708E-2</v>
      </c>
      <c r="S151" s="77" t="str">
        <f t="shared" si="21"/>
        <v>-</v>
      </c>
    </row>
    <row r="152" spans="3:19" ht="15" x14ac:dyDescent="0.25">
      <c r="C152" s="242"/>
      <c r="D152" s="243"/>
      <c r="E152" s="72" t="s">
        <v>26</v>
      </c>
      <c r="F152" s="74">
        <v>0</v>
      </c>
      <c r="G152" s="74">
        <v>0</v>
      </c>
      <c r="H152" s="74">
        <v>0</v>
      </c>
      <c r="I152" s="74">
        <v>0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210">
        <v>0</v>
      </c>
      <c r="Q152" s="77">
        <f t="shared" si="19"/>
        <v>0</v>
      </c>
      <c r="R152" s="77" t="str">
        <f t="shared" si="20"/>
        <v>-</v>
      </c>
      <c r="S152" s="77" t="str">
        <f t="shared" si="21"/>
        <v>-</v>
      </c>
    </row>
    <row r="153" spans="3:19" ht="15" x14ac:dyDescent="0.25">
      <c r="C153" s="242"/>
      <c r="D153" s="243"/>
      <c r="E153" s="72" t="s">
        <v>27</v>
      </c>
      <c r="F153" s="74">
        <v>5219914</v>
      </c>
      <c r="G153" s="74">
        <v>4982560</v>
      </c>
      <c r="H153" s="74">
        <v>4831531</v>
      </c>
      <c r="I153" s="74">
        <v>5789193</v>
      </c>
      <c r="J153" s="74">
        <v>5719244</v>
      </c>
      <c r="K153" s="74">
        <v>5775060</v>
      </c>
      <c r="L153" s="74">
        <v>6062156</v>
      </c>
      <c r="M153" s="74">
        <v>6018296</v>
      </c>
      <c r="N153" s="74">
        <v>6339246</v>
      </c>
      <c r="O153" s="74">
        <v>6305054</v>
      </c>
      <c r="P153" s="210">
        <v>0</v>
      </c>
      <c r="Q153" s="77">
        <f t="shared" si="19"/>
        <v>0.2710466804589054</v>
      </c>
      <c r="R153" s="77">
        <f t="shared" si="20"/>
        <v>-5.3937013960335678E-3</v>
      </c>
      <c r="S153" s="77">
        <f t="shared" si="21"/>
        <v>0.20788465097317688</v>
      </c>
    </row>
    <row r="154" spans="3:19" ht="15" x14ac:dyDescent="0.25">
      <c r="C154" s="242"/>
      <c r="D154" s="243"/>
      <c r="E154" s="72" t="s">
        <v>28</v>
      </c>
      <c r="F154" s="74">
        <v>0</v>
      </c>
      <c r="G154" s="74">
        <v>0</v>
      </c>
      <c r="H154" s="74">
        <v>0</v>
      </c>
      <c r="I154" s="74">
        <v>0</v>
      </c>
      <c r="J154" s="74">
        <v>0</v>
      </c>
      <c r="K154" s="74">
        <v>0</v>
      </c>
      <c r="L154" s="74">
        <v>0</v>
      </c>
      <c r="M154" s="74">
        <v>0</v>
      </c>
      <c r="N154" s="74">
        <v>0</v>
      </c>
      <c r="O154" s="74">
        <v>0</v>
      </c>
      <c r="P154" s="210">
        <v>0</v>
      </c>
      <c r="Q154" s="77">
        <f t="shared" si="19"/>
        <v>0</v>
      </c>
      <c r="R154" s="77" t="str">
        <f t="shared" si="20"/>
        <v>-</v>
      </c>
      <c r="S154" s="77" t="str">
        <f t="shared" si="21"/>
        <v>-</v>
      </c>
    </row>
    <row r="155" spans="3:19" ht="15" x14ac:dyDescent="0.25">
      <c r="C155" s="242"/>
      <c r="D155" s="243"/>
      <c r="E155" s="72" t="s">
        <v>29</v>
      </c>
      <c r="F155" s="74">
        <v>0</v>
      </c>
      <c r="G155" s="74">
        <v>0</v>
      </c>
      <c r="H155" s="74">
        <v>0</v>
      </c>
      <c r="I155" s="74">
        <v>0</v>
      </c>
      <c r="J155" s="74">
        <v>0</v>
      </c>
      <c r="K155" s="74">
        <v>0</v>
      </c>
      <c r="L155" s="74">
        <v>0</v>
      </c>
      <c r="M155" s="74">
        <v>0</v>
      </c>
      <c r="N155" s="74">
        <v>0</v>
      </c>
      <c r="O155" s="74">
        <v>0</v>
      </c>
      <c r="P155" s="210">
        <v>0</v>
      </c>
      <c r="Q155" s="77">
        <f t="shared" si="19"/>
        <v>0</v>
      </c>
      <c r="R155" s="77" t="str">
        <f t="shared" si="20"/>
        <v>-</v>
      </c>
      <c r="S155" s="77" t="str">
        <f t="shared" si="21"/>
        <v>-</v>
      </c>
    </row>
    <row r="156" spans="3:19" ht="15" x14ac:dyDescent="0.25">
      <c r="C156" s="242"/>
      <c r="D156" s="243"/>
      <c r="E156" s="72" t="s">
        <v>30</v>
      </c>
      <c r="F156" s="74">
        <v>0</v>
      </c>
      <c r="G156" s="74">
        <v>2881723</v>
      </c>
      <c r="H156" s="74">
        <v>2109607</v>
      </c>
      <c r="I156" s="74">
        <v>2170981</v>
      </c>
      <c r="J156" s="74">
        <v>2665766</v>
      </c>
      <c r="K156" s="74">
        <v>2203777</v>
      </c>
      <c r="L156" s="74">
        <v>2234802</v>
      </c>
      <c r="M156" s="74">
        <v>2184256</v>
      </c>
      <c r="N156" s="74">
        <v>2306151</v>
      </c>
      <c r="O156" s="74">
        <v>2667729</v>
      </c>
      <c r="P156" s="210">
        <v>0</v>
      </c>
      <c r="Q156" s="77">
        <f t="shared" si="19"/>
        <v>0.11468245788441388</v>
      </c>
      <c r="R156" s="77">
        <f t="shared" si="20"/>
        <v>0.15678851905187474</v>
      </c>
      <c r="S156" s="77" t="str">
        <f t="shared" si="21"/>
        <v>-</v>
      </c>
    </row>
    <row r="157" spans="3:19" ht="15" x14ac:dyDescent="0.25">
      <c r="C157" s="242"/>
      <c r="D157" s="243"/>
      <c r="E157" s="72" t="s">
        <v>180</v>
      </c>
      <c r="F157" s="75">
        <v>0</v>
      </c>
      <c r="G157" s="75">
        <v>0</v>
      </c>
      <c r="H157" s="75">
        <v>0</v>
      </c>
      <c r="I157" s="75">
        <v>0</v>
      </c>
      <c r="J157" s="75">
        <v>0</v>
      </c>
      <c r="K157" s="75">
        <v>0</v>
      </c>
      <c r="L157" s="75">
        <v>0</v>
      </c>
      <c r="M157" s="75">
        <v>0</v>
      </c>
      <c r="N157" s="75">
        <v>0</v>
      </c>
      <c r="O157" s="75">
        <v>0</v>
      </c>
      <c r="P157" s="211">
        <v>0</v>
      </c>
      <c r="Q157" s="77">
        <f t="shared" si="19"/>
        <v>0</v>
      </c>
      <c r="R157" s="77" t="str">
        <f t="shared" si="20"/>
        <v>-</v>
      </c>
      <c r="S157" s="77" t="str">
        <f t="shared" si="21"/>
        <v>-</v>
      </c>
    </row>
    <row r="158" spans="3:19" ht="15.75" thickBot="1" x14ac:dyDescent="0.3">
      <c r="C158" s="246"/>
      <c r="D158" s="247"/>
      <c r="E158" s="78" t="s">
        <v>221</v>
      </c>
      <c r="F158" s="86">
        <f>SUM(F126:F157)</f>
        <v>10106975</v>
      </c>
      <c r="G158" s="86">
        <f t="shared" ref="G158:O158" si="22">SUM(G126:G157)</f>
        <v>12906908</v>
      </c>
      <c r="H158" s="86">
        <f t="shared" si="22"/>
        <v>12299063</v>
      </c>
      <c r="I158" s="86">
        <f t="shared" si="22"/>
        <v>13354735</v>
      </c>
      <c r="J158" s="86">
        <f t="shared" si="22"/>
        <v>21708786</v>
      </c>
      <c r="K158" s="86">
        <f t="shared" si="22"/>
        <v>22194594</v>
      </c>
      <c r="L158" s="86">
        <f t="shared" si="22"/>
        <v>23340925</v>
      </c>
      <c r="M158" s="86">
        <f t="shared" si="22"/>
        <v>22716715</v>
      </c>
      <c r="N158" s="86">
        <f t="shared" si="22"/>
        <v>22934676</v>
      </c>
      <c r="O158" s="86">
        <f t="shared" si="22"/>
        <v>23261875</v>
      </c>
      <c r="P158" s="86" t="s">
        <v>375</v>
      </c>
      <c r="Q158" s="77">
        <f t="shared" si="19"/>
        <v>1</v>
      </c>
      <c r="R158" s="231"/>
      <c r="S158" s="231"/>
    </row>
    <row r="159" spans="3:19" ht="15.75" thickTop="1" x14ac:dyDescent="0.25">
      <c r="C159" s="248"/>
      <c r="D159" s="249"/>
      <c r="E159" s="63" t="s">
        <v>222</v>
      </c>
      <c r="F159" s="93">
        <v>10106975</v>
      </c>
      <c r="G159" s="93">
        <v>9881591</v>
      </c>
      <c r="H159" s="93">
        <v>10037999</v>
      </c>
      <c r="I159" s="93">
        <v>11018001</v>
      </c>
      <c r="J159" s="93">
        <v>10991801</v>
      </c>
      <c r="K159" s="93">
        <v>11023232</v>
      </c>
      <c r="L159" s="93">
        <v>11409626</v>
      </c>
      <c r="M159" s="93">
        <v>11155914</v>
      </c>
      <c r="N159" s="93">
        <v>11365042</v>
      </c>
      <c r="O159" s="93">
        <v>11415457</v>
      </c>
      <c r="P159" s="93" t="s">
        <v>375</v>
      </c>
      <c r="Q159" s="77">
        <f t="shared" si="19"/>
        <v>0.49073675273381873</v>
      </c>
      <c r="R159" s="77">
        <f>IF(OR(O159=0, N159=0),"-",O159/N159-1)</f>
        <v>4.4359712880954749E-3</v>
      </c>
      <c r="S159" s="77">
        <f>IF(OR(O159=0, F159=0),"-",O159/F159-1)</f>
        <v>0.12946326670442931</v>
      </c>
    </row>
    <row r="160" spans="3:19" ht="15" x14ac:dyDescent="0.25">
      <c r="E160" s="63" t="s">
        <v>223</v>
      </c>
      <c r="F160" s="94"/>
      <c r="G160" s="94">
        <f>G159/F159-1</f>
        <v>-2.229984738262436E-2</v>
      </c>
      <c r="H160" s="94">
        <f t="shared" ref="H160:O160" si="23">H159/G159-1</f>
        <v>1.582822037463405E-2</v>
      </c>
      <c r="I160" s="94">
        <f t="shared" si="23"/>
        <v>9.7629218731741352E-2</v>
      </c>
      <c r="J160" s="94">
        <f t="shared" si="23"/>
        <v>-2.3779268126767894E-3</v>
      </c>
      <c r="K160" s="94">
        <f t="shared" si="23"/>
        <v>2.8594949999549701E-3</v>
      </c>
      <c r="L160" s="94">
        <f t="shared" si="23"/>
        <v>3.5052695978819992E-2</v>
      </c>
      <c r="M160" s="94">
        <f t="shared" si="23"/>
        <v>-2.2236662270963103E-2</v>
      </c>
      <c r="N160" s="94">
        <f t="shared" si="23"/>
        <v>1.8745931530128379E-2</v>
      </c>
      <c r="O160" s="94">
        <f t="shared" si="23"/>
        <v>4.4359712880954749E-3</v>
      </c>
      <c r="P160" s="95"/>
    </row>
    <row r="162" spans="3:19" ht="17.25" customHeight="1" x14ac:dyDescent="0.15"/>
    <row r="163" spans="3:19" ht="18.75" x14ac:dyDescent="0.15">
      <c r="C163" s="237" t="s">
        <v>347</v>
      </c>
      <c r="D163" s="238"/>
      <c r="E163" s="234" t="s">
        <v>263</v>
      </c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6"/>
    </row>
    <row r="164" spans="3:19" ht="15" x14ac:dyDescent="0.15">
      <c r="C164" s="244" t="s">
        <v>230</v>
      </c>
      <c r="D164" s="245"/>
      <c r="E164" s="50">
        <v>5</v>
      </c>
      <c r="F164" s="51">
        <v>2004</v>
      </c>
      <c r="G164" s="51">
        <f t="shared" ref="G164:P164" si="24">F164+1</f>
        <v>2005</v>
      </c>
      <c r="H164" s="51">
        <f t="shared" si="24"/>
        <v>2006</v>
      </c>
      <c r="I164" s="51">
        <f t="shared" si="24"/>
        <v>2007</v>
      </c>
      <c r="J164" s="51">
        <f t="shared" si="24"/>
        <v>2008</v>
      </c>
      <c r="K164" s="51">
        <f t="shared" si="24"/>
        <v>2009</v>
      </c>
      <c r="L164" s="51">
        <f t="shared" si="24"/>
        <v>2010</v>
      </c>
      <c r="M164" s="51">
        <f t="shared" si="24"/>
        <v>2011</v>
      </c>
      <c r="N164" s="51">
        <f t="shared" si="24"/>
        <v>2012</v>
      </c>
      <c r="O164" s="51">
        <f t="shared" si="24"/>
        <v>2013</v>
      </c>
      <c r="P164" s="51">
        <f t="shared" si="24"/>
        <v>2014</v>
      </c>
      <c r="Q164" s="51" t="s">
        <v>224</v>
      </c>
      <c r="R164" s="54" t="s">
        <v>225</v>
      </c>
      <c r="S164" s="53" t="s">
        <v>281</v>
      </c>
    </row>
    <row r="165" spans="3:19" ht="15" x14ac:dyDescent="0.25">
      <c r="C165" s="242"/>
      <c r="D165" s="243"/>
      <c r="E165" s="72" t="s">
        <v>0</v>
      </c>
      <c r="F165" s="73">
        <v>0</v>
      </c>
      <c r="G165" s="73">
        <v>0</v>
      </c>
      <c r="H165" s="73">
        <v>0</v>
      </c>
      <c r="I165" s="73">
        <v>0</v>
      </c>
      <c r="J165" s="73">
        <v>0</v>
      </c>
      <c r="K165" s="73">
        <v>0</v>
      </c>
      <c r="L165" s="73">
        <v>0</v>
      </c>
      <c r="M165" s="73">
        <v>0</v>
      </c>
      <c r="N165" s="73">
        <v>0</v>
      </c>
      <c r="O165" s="73">
        <v>0</v>
      </c>
      <c r="P165" s="209">
        <v>0</v>
      </c>
      <c r="Q165" s="77">
        <f>O165/$O$197</f>
        <v>0</v>
      </c>
      <c r="R165" s="77" t="str">
        <f>IF(OR(O165=0, N165=0),"-",O165/N165-1)</f>
        <v>-</v>
      </c>
      <c r="S165" s="77" t="str">
        <f>IF(OR(O165=0, F165=0),"-",O165/F165-1)</f>
        <v>-</v>
      </c>
    </row>
    <row r="166" spans="3:19" ht="15" x14ac:dyDescent="0.25">
      <c r="C166" s="242"/>
      <c r="D166" s="243"/>
      <c r="E166" s="72" t="s">
        <v>1</v>
      </c>
      <c r="F166" s="74">
        <v>0</v>
      </c>
      <c r="G166" s="74">
        <v>0</v>
      </c>
      <c r="H166" s="74">
        <v>0</v>
      </c>
      <c r="I166" s="74">
        <v>0</v>
      </c>
      <c r="J166" s="74">
        <v>0</v>
      </c>
      <c r="K166" s="74">
        <v>0</v>
      </c>
      <c r="L166" s="74">
        <v>0</v>
      </c>
      <c r="M166" s="74">
        <v>0</v>
      </c>
      <c r="N166" s="74">
        <v>0</v>
      </c>
      <c r="O166" s="74">
        <v>0</v>
      </c>
      <c r="P166" s="210">
        <v>0</v>
      </c>
      <c r="Q166" s="77">
        <f t="shared" ref="Q166:Q198" si="25">O166/$O$197</f>
        <v>0</v>
      </c>
      <c r="R166" s="77" t="str">
        <f t="shared" ref="R166:R196" si="26">IF(OR(O166=0, N166=0),"-",O166/N166-1)</f>
        <v>-</v>
      </c>
      <c r="S166" s="77" t="str">
        <f t="shared" ref="S166:S196" si="27">IF(OR(O166=0, F166=0),"-",O166/F166-1)</f>
        <v>-</v>
      </c>
    </row>
    <row r="167" spans="3:19" ht="15" x14ac:dyDescent="0.25">
      <c r="C167" s="242"/>
      <c r="D167" s="243"/>
      <c r="E167" s="72" t="s">
        <v>2</v>
      </c>
      <c r="F167" s="74">
        <v>0</v>
      </c>
      <c r="G167" s="74">
        <v>0</v>
      </c>
      <c r="H167" s="74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210">
        <v>0</v>
      </c>
      <c r="Q167" s="77">
        <f t="shared" si="25"/>
        <v>0</v>
      </c>
      <c r="R167" s="77" t="str">
        <f t="shared" si="26"/>
        <v>-</v>
      </c>
      <c r="S167" s="77" t="str">
        <f t="shared" si="27"/>
        <v>-</v>
      </c>
    </row>
    <row r="168" spans="3:19" ht="15" x14ac:dyDescent="0.25">
      <c r="C168" s="242"/>
      <c r="D168" s="243"/>
      <c r="E168" s="72" t="s">
        <v>3</v>
      </c>
      <c r="F168" s="74">
        <v>0</v>
      </c>
      <c r="G168" s="74">
        <v>0</v>
      </c>
      <c r="H168" s="74">
        <v>0</v>
      </c>
      <c r="I168" s="74">
        <v>0</v>
      </c>
      <c r="J168" s="74">
        <v>2174641</v>
      </c>
      <c r="K168" s="74">
        <v>2530604</v>
      </c>
      <c r="L168" s="74">
        <v>2706494</v>
      </c>
      <c r="M168" s="74">
        <v>2226451</v>
      </c>
      <c r="N168" s="74">
        <v>2268025</v>
      </c>
      <c r="O168" s="74">
        <v>2350599</v>
      </c>
      <c r="P168" s="210">
        <v>2400442</v>
      </c>
      <c r="Q168" s="77">
        <f t="shared" si="25"/>
        <v>6.160252110776885E-2</v>
      </c>
      <c r="R168" s="77">
        <f t="shared" si="26"/>
        <v>3.640788792010663E-2</v>
      </c>
      <c r="S168" s="77" t="str">
        <f t="shared" si="27"/>
        <v>-</v>
      </c>
    </row>
    <row r="169" spans="3:19" ht="15" x14ac:dyDescent="0.25">
      <c r="C169" s="242"/>
      <c r="D169" s="243"/>
      <c r="E169" s="72" t="s">
        <v>4</v>
      </c>
      <c r="F169" s="74">
        <v>0</v>
      </c>
      <c r="G169" s="74">
        <v>0</v>
      </c>
      <c r="H169" s="74">
        <v>0</v>
      </c>
      <c r="I169" s="74">
        <v>0</v>
      </c>
      <c r="J169" s="74">
        <v>0</v>
      </c>
      <c r="K169" s="74">
        <v>0</v>
      </c>
      <c r="L169" s="74">
        <v>0</v>
      </c>
      <c r="M169" s="74">
        <v>0</v>
      </c>
      <c r="N169" s="74">
        <v>0</v>
      </c>
      <c r="O169" s="74">
        <v>0</v>
      </c>
      <c r="P169" s="210">
        <v>0</v>
      </c>
      <c r="Q169" s="77">
        <f t="shared" si="25"/>
        <v>0</v>
      </c>
      <c r="R169" s="77" t="str">
        <f t="shared" si="26"/>
        <v>-</v>
      </c>
      <c r="S169" s="77" t="str">
        <f t="shared" si="27"/>
        <v>-</v>
      </c>
    </row>
    <row r="170" spans="3:19" ht="15" x14ac:dyDescent="0.25">
      <c r="C170" s="242"/>
      <c r="D170" s="243"/>
      <c r="E170" s="72" t="s">
        <v>5</v>
      </c>
      <c r="F170" s="74">
        <v>0</v>
      </c>
      <c r="G170" s="74">
        <v>0</v>
      </c>
      <c r="H170" s="74">
        <v>0</v>
      </c>
      <c r="I170" s="74">
        <v>0</v>
      </c>
      <c r="J170" s="74">
        <v>0</v>
      </c>
      <c r="K170" s="74">
        <v>0</v>
      </c>
      <c r="L170" s="74">
        <v>0</v>
      </c>
      <c r="M170" s="74">
        <v>0</v>
      </c>
      <c r="N170" s="74">
        <v>0</v>
      </c>
      <c r="O170" s="74">
        <v>0</v>
      </c>
      <c r="P170" s="210">
        <v>0</v>
      </c>
      <c r="Q170" s="77">
        <f t="shared" si="25"/>
        <v>0</v>
      </c>
      <c r="R170" s="77" t="str">
        <f t="shared" si="26"/>
        <v>-</v>
      </c>
      <c r="S170" s="77" t="str">
        <f t="shared" si="27"/>
        <v>-</v>
      </c>
    </row>
    <row r="171" spans="3:19" ht="15" x14ac:dyDescent="0.25">
      <c r="C171" s="242"/>
      <c r="D171" s="243"/>
      <c r="E171" s="72" t="s">
        <v>6</v>
      </c>
      <c r="F171" s="74">
        <v>0</v>
      </c>
      <c r="G171" s="74">
        <v>0</v>
      </c>
      <c r="H171" s="74">
        <v>0</v>
      </c>
      <c r="I171" s="74">
        <v>0</v>
      </c>
      <c r="J171" s="74">
        <v>0</v>
      </c>
      <c r="K171" s="74">
        <v>0</v>
      </c>
      <c r="L171" s="74">
        <v>0</v>
      </c>
      <c r="M171" s="74">
        <v>0</v>
      </c>
      <c r="N171" s="74">
        <v>0</v>
      </c>
      <c r="O171" s="74">
        <v>0</v>
      </c>
      <c r="P171" s="210">
        <v>0</v>
      </c>
      <c r="Q171" s="77">
        <f t="shared" si="25"/>
        <v>0</v>
      </c>
      <c r="R171" s="77" t="str">
        <f t="shared" si="26"/>
        <v>-</v>
      </c>
      <c r="S171" s="77" t="str">
        <f t="shared" si="27"/>
        <v>-</v>
      </c>
    </row>
    <row r="172" spans="3:19" ht="15" x14ac:dyDescent="0.25">
      <c r="C172" s="242"/>
      <c r="D172" s="243"/>
      <c r="E172" s="72" t="s">
        <v>7</v>
      </c>
      <c r="F172" s="74">
        <v>0</v>
      </c>
      <c r="G172" s="74">
        <v>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74">
        <v>0</v>
      </c>
      <c r="O172" s="74">
        <v>0</v>
      </c>
      <c r="P172" s="210">
        <v>0</v>
      </c>
      <c r="Q172" s="77">
        <f t="shared" si="25"/>
        <v>0</v>
      </c>
      <c r="R172" s="77" t="str">
        <f t="shared" si="26"/>
        <v>-</v>
      </c>
      <c r="S172" s="77" t="str">
        <f t="shared" si="27"/>
        <v>-</v>
      </c>
    </row>
    <row r="173" spans="3:19" ht="15" x14ac:dyDescent="0.25">
      <c r="C173" s="242"/>
      <c r="D173" s="243"/>
      <c r="E173" s="72" t="s">
        <v>8</v>
      </c>
      <c r="F173" s="74">
        <v>0</v>
      </c>
      <c r="G173" s="74">
        <v>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210">
        <v>0</v>
      </c>
      <c r="Q173" s="77">
        <f t="shared" si="25"/>
        <v>0</v>
      </c>
      <c r="R173" s="77" t="str">
        <f t="shared" si="26"/>
        <v>-</v>
      </c>
      <c r="S173" s="77" t="str">
        <f t="shared" si="27"/>
        <v>-</v>
      </c>
    </row>
    <row r="174" spans="3:19" ht="15" x14ac:dyDescent="0.25">
      <c r="C174" s="242"/>
      <c r="D174" s="243"/>
      <c r="E174" s="72" t="s">
        <v>9</v>
      </c>
      <c r="F174" s="74">
        <v>0</v>
      </c>
      <c r="G174" s="74">
        <v>0</v>
      </c>
      <c r="H174" s="74">
        <v>0</v>
      </c>
      <c r="I174" s="74">
        <v>0</v>
      </c>
      <c r="J174" s="74">
        <v>0</v>
      </c>
      <c r="K174" s="74">
        <v>0</v>
      </c>
      <c r="L174" s="74">
        <v>0</v>
      </c>
      <c r="M174" s="74">
        <v>0</v>
      </c>
      <c r="N174" s="74">
        <v>0</v>
      </c>
      <c r="O174" s="74">
        <v>0</v>
      </c>
      <c r="P174" s="210">
        <v>0</v>
      </c>
      <c r="Q174" s="77">
        <f t="shared" si="25"/>
        <v>0</v>
      </c>
      <c r="R174" s="77" t="str">
        <f t="shared" si="26"/>
        <v>-</v>
      </c>
      <c r="S174" s="77" t="str">
        <f t="shared" si="27"/>
        <v>-</v>
      </c>
    </row>
    <row r="175" spans="3:19" ht="15" x14ac:dyDescent="0.25">
      <c r="C175" s="242"/>
      <c r="D175" s="243"/>
      <c r="E175" s="72" t="s">
        <v>10</v>
      </c>
      <c r="F175" s="74">
        <v>0</v>
      </c>
      <c r="G175" s="74">
        <v>0</v>
      </c>
      <c r="H175" s="74">
        <v>0</v>
      </c>
      <c r="I175" s="74">
        <v>0</v>
      </c>
      <c r="J175" s="74">
        <v>0</v>
      </c>
      <c r="K175" s="74">
        <v>0</v>
      </c>
      <c r="L175" s="74">
        <v>0</v>
      </c>
      <c r="M175" s="74">
        <v>0</v>
      </c>
      <c r="N175" s="74">
        <v>0</v>
      </c>
      <c r="O175" s="74">
        <v>0</v>
      </c>
      <c r="P175" s="210">
        <v>0</v>
      </c>
      <c r="Q175" s="77">
        <f t="shared" si="25"/>
        <v>0</v>
      </c>
      <c r="R175" s="77" t="str">
        <f t="shared" si="26"/>
        <v>-</v>
      </c>
      <c r="S175" s="77" t="str">
        <f t="shared" si="27"/>
        <v>-</v>
      </c>
    </row>
    <row r="176" spans="3:19" ht="15" x14ac:dyDescent="0.25">
      <c r="C176" s="242"/>
      <c r="D176" s="243"/>
      <c r="E176" s="72" t="s">
        <v>11</v>
      </c>
      <c r="F176" s="74">
        <v>0</v>
      </c>
      <c r="G176" s="74">
        <v>0</v>
      </c>
      <c r="H176" s="74">
        <v>0</v>
      </c>
      <c r="I176" s="74">
        <v>0</v>
      </c>
      <c r="J176" s="74">
        <v>0</v>
      </c>
      <c r="K176" s="74">
        <v>0</v>
      </c>
      <c r="L176" s="74">
        <v>0</v>
      </c>
      <c r="M176" s="74">
        <v>0</v>
      </c>
      <c r="N176" s="74">
        <v>0</v>
      </c>
      <c r="O176" s="74">
        <v>0</v>
      </c>
      <c r="P176" s="210">
        <v>0</v>
      </c>
      <c r="Q176" s="77">
        <f t="shared" si="25"/>
        <v>0</v>
      </c>
      <c r="R176" s="77" t="str">
        <f t="shared" si="26"/>
        <v>-</v>
      </c>
      <c r="S176" s="77" t="str">
        <f t="shared" si="27"/>
        <v>-</v>
      </c>
    </row>
    <row r="177" spans="3:19" ht="15" x14ac:dyDescent="0.25">
      <c r="C177" s="242"/>
      <c r="D177" s="243"/>
      <c r="E177" s="72" t="s">
        <v>12</v>
      </c>
      <c r="F177" s="74">
        <v>0</v>
      </c>
      <c r="G177" s="74">
        <v>0</v>
      </c>
      <c r="H177" s="74">
        <v>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74">
        <v>0</v>
      </c>
      <c r="O177" s="74">
        <v>0</v>
      </c>
      <c r="P177" s="210">
        <v>0</v>
      </c>
      <c r="Q177" s="77">
        <f t="shared" si="25"/>
        <v>0</v>
      </c>
      <c r="R177" s="77" t="str">
        <f t="shared" si="26"/>
        <v>-</v>
      </c>
      <c r="S177" s="77" t="str">
        <f t="shared" si="27"/>
        <v>-</v>
      </c>
    </row>
    <row r="178" spans="3:19" ht="15" x14ac:dyDescent="0.25">
      <c r="C178" s="242"/>
      <c r="D178" s="243"/>
      <c r="E178" s="72" t="s">
        <v>13</v>
      </c>
      <c r="F178" s="74">
        <v>0</v>
      </c>
      <c r="G178" s="74">
        <v>0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210">
        <v>0</v>
      </c>
      <c r="Q178" s="77">
        <f t="shared" si="25"/>
        <v>0</v>
      </c>
      <c r="R178" s="77" t="str">
        <f t="shared" si="26"/>
        <v>-</v>
      </c>
      <c r="S178" s="77" t="str">
        <f t="shared" si="27"/>
        <v>-</v>
      </c>
    </row>
    <row r="179" spans="3:19" ht="15" x14ac:dyDescent="0.25">
      <c r="C179" s="242"/>
      <c r="D179" s="243"/>
      <c r="E179" s="72" t="s">
        <v>14</v>
      </c>
      <c r="F179" s="74">
        <v>0</v>
      </c>
      <c r="G179" s="74">
        <v>0</v>
      </c>
      <c r="H179" s="74">
        <v>0</v>
      </c>
      <c r="I179" s="74">
        <v>0</v>
      </c>
      <c r="J179" s="74">
        <v>0</v>
      </c>
      <c r="K179" s="74">
        <v>0</v>
      </c>
      <c r="L179" s="74">
        <v>0</v>
      </c>
      <c r="M179" s="74">
        <v>0</v>
      </c>
      <c r="N179" s="74">
        <v>0</v>
      </c>
      <c r="O179" s="74">
        <v>0</v>
      </c>
      <c r="P179" s="210">
        <v>0</v>
      </c>
      <c r="Q179" s="77">
        <f t="shared" si="25"/>
        <v>0</v>
      </c>
      <c r="R179" s="77" t="str">
        <f t="shared" si="26"/>
        <v>-</v>
      </c>
      <c r="S179" s="77" t="str">
        <f t="shared" si="27"/>
        <v>-</v>
      </c>
    </row>
    <row r="180" spans="3:19" ht="15" x14ac:dyDescent="0.25">
      <c r="C180" s="242"/>
      <c r="D180" s="243"/>
      <c r="E180" s="72" t="s">
        <v>15</v>
      </c>
      <c r="F180" s="74">
        <v>0</v>
      </c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210">
        <v>0</v>
      </c>
      <c r="Q180" s="77">
        <f t="shared" si="25"/>
        <v>0</v>
      </c>
      <c r="R180" s="77" t="str">
        <f t="shared" si="26"/>
        <v>-</v>
      </c>
      <c r="S180" s="77" t="str">
        <f t="shared" si="27"/>
        <v>-</v>
      </c>
    </row>
    <row r="181" spans="3:19" ht="15" x14ac:dyDescent="0.25">
      <c r="C181" s="242"/>
      <c r="D181" s="243"/>
      <c r="E181" s="72" t="s">
        <v>16</v>
      </c>
      <c r="F181" s="74">
        <v>0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210">
        <v>0</v>
      </c>
      <c r="Q181" s="77">
        <f t="shared" si="25"/>
        <v>0</v>
      </c>
      <c r="R181" s="77" t="str">
        <f t="shared" si="26"/>
        <v>-</v>
      </c>
      <c r="S181" s="77" t="str">
        <f t="shared" si="27"/>
        <v>-</v>
      </c>
    </row>
    <row r="182" spans="3:19" ht="15" x14ac:dyDescent="0.25">
      <c r="C182" s="242"/>
      <c r="D182" s="243"/>
      <c r="E182" s="72" t="s">
        <v>17</v>
      </c>
      <c r="F182" s="74">
        <v>0</v>
      </c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210">
        <v>0</v>
      </c>
      <c r="Q182" s="77">
        <f t="shared" si="25"/>
        <v>0</v>
      </c>
      <c r="R182" s="77" t="str">
        <f t="shared" si="26"/>
        <v>-</v>
      </c>
      <c r="S182" s="77" t="str">
        <f t="shared" si="27"/>
        <v>-</v>
      </c>
    </row>
    <row r="183" spans="3:19" ht="15" x14ac:dyDescent="0.25">
      <c r="C183" s="242"/>
      <c r="D183" s="243"/>
      <c r="E183" s="72" t="s">
        <v>18</v>
      </c>
      <c r="F183" s="74">
        <v>0</v>
      </c>
      <c r="G183" s="74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210">
        <v>0</v>
      </c>
      <c r="Q183" s="77">
        <f t="shared" si="25"/>
        <v>0</v>
      </c>
      <c r="R183" s="77" t="str">
        <f t="shared" si="26"/>
        <v>-</v>
      </c>
      <c r="S183" s="77" t="str">
        <f t="shared" si="27"/>
        <v>-</v>
      </c>
    </row>
    <row r="184" spans="3:19" ht="15" x14ac:dyDescent="0.25">
      <c r="C184" s="242"/>
      <c r="D184" s="243"/>
      <c r="E184" s="72" t="s">
        <v>19</v>
      </c>
      <c r="F184" s="74">
        <v>0</v>
      </c>
      <c r="G184" s="74">
        <v>0</v>
      </c>
      <c r="H184" s="74">
        <v>0</v>
      </c>
      <c r="I184" s="74">
        <v>0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210">
        <v>0</v>
      </c>
      <c r="Q184" s="77">
        <f t="shared" si="25"/>
        <v>0</v>
      </c>
      <c r="R184" s="77" t="str">
        <f t="shared" si="26"/>
        <v>-</v>
      </c>
      <c r="S184" s="77" t="str">
        <f t="shared" si="27"/>
        <v>-</v>
      </c>
    </row>
    <row r="185" spans="3:19" ht="15" x14ac:dyDescent="0.25">
      <c r="C185" s="242"/>
      <c r="D185" s="243"/>
      <c r="E185" s="72" t="s">
        <v>20</v>
      </c>
      <c r="F185" s="74">
        <v>0</v>
      </c>
      <c r="G185" s="74">
        <v>0</v>
      </c>
      <c r="H185" s="74">
        <v>0</v>
      </c>
      <c r="I185" s="74">
        <v>0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  <c r="O185" s="74">
        <v>0</v>
      </c>
      <c r="P185" s="210">
        <v>0</v>
      </c>
      <c r="Q185" s="77">
        <f t="shared" si="25"/>
        <v>0</v>
      </c>
      <c r="R185" s="77" t="str">
        <f t="shared" si="26"/>
        <v>-</v>
      </c>
      <c r="S185" s="77" t="str">
        <f t="shared" si="27"/>
        <v>-</v>
      </c>
    </row>
    <row r="186" spans="3:19" ht="15" x14ac:dyDescent="0.25">
      <c r="C186" s="242"/>
      <c r="D186" s="243"/>
      <c r="E186" s="72" t="s">
        <v>21</v>
      </c>
      <c r="F186" s="74">
        <v>0</v>
      </c>
      <c r="G186" s="74">
        <v>219</v>
      </c>
      <c r="H186" s="74">
        <v>131</v>
      </c>
      <c r="I186" s="74">
        <v>126</v>
      </c>
      <c r="J186" s="74">
        <v>143</v>
      </c>
      <c r="K186" s="74">
        <v>164</v>
      </c>
      <c r="L186" s="74">
        <v>193</v>
      </c>
      <c r="M186" s="74">
        <v>189</v>
      </c>
      <c r="N186" s="74">
        <v>195</v>
      </c>
      <c r="O186" s="74">
        <v>165</v>
      </c>
      <c r="P186" s="210">
        <v>162</v>
      </c>
      <c r="Q186" s="77">
        <f t="shared" si="25"/>
        <v>4.3241811907440869E-6</v>
      </c>
      <c r="R186" s="77">
        <f t="shared" si="26"/>
        <v>-0.15384615384615385</v>
      </c>
      <c r="S186" s="77" t="str">
        <f t="shared" si="27"/>
        <v>-</v>
      </c>
    </row>
    <row r="187" spans="3:19" ht="15" x14ac:dyDescent="0.25">
      <c r="C187" s="242"/>
      <c r="D187" s="243"/>
      <c r="E187" s="72" t="s">
        <v>22</v>
      </c>
      <c r="F187" s="74">
        <v>0</v>
      </c>
      <c r="G187" s="74">
        <v>0</v>
      </c>
      <c r="H187" s="74">
        <v>0</v>
      </c>
      <c r="I187" s="74">
        <v>0</v>
      </c>
      <c r="J187" s="74">
        <v>0</v>
      </c>
      <c r="K187" s="74">
        <v>0</v>
      </c>
      <c r="L187" s="74">
        <v>0</v>
      </c>
      <c r="M187" s="74">
        <v>0</v>
      </c>
      <c r="N187" s="74">
        <v>0</v>
      </c>
      <c r="O187" s="74">
        <v>0</v>
      </c>
      <c r="P187" s="210">
        <v>0</v>
      </c>
      <c r="Q187" s="77">
        <f t="shared" si="25"/>
        <v>0</v>
      </c>
      <c r="R187" s="77" t="str">
        <f t="shared" si="26"/>
        <v>-</v>
      </c>
      <c r="S187" s="77" t="str">
        <f t="shared" si="27"/>
        <v>-</v>
      </c>
    </row>
    <row r="188" spans="3:19" ht="15" x14ac:dyDescent="0.25">
      <c r="C188" s="242"/>
      <c r="D188" s="243"/>
      <c r="E188" s="72" t="s">
        <v>23</v>
      </c>
      <c r="F188" s="74">
        <v>38669</v>
      </c>
      <c r="G188" s="74">
        <v>38882</v>
      </c>
      <c r="H188" s="74">
        <v>90934</v>
      </c>
      <c r="I188" s="74">
        <v>111490</v>
      </c>
      <c r="J188" s="74">
        <v>117019</v>
      </c>
      <c r="K188" s="74">
        <v>120670</v>
      </c>
      <c r="L188" s="74">
        <v>119527</v>
      </c>
      <c r="M188" s="74">
        <v>129699</v>
      </c>
      <c r="N188" s="74">
        <v>133383</v>
      </c>
      <c r="O188" s="74">
        <v>136671</v>
      </c>
      <c r="P188" s="210">
        <v>136878</v>
      </c>
      <c r="Q188" s="77">
        <f t="shared" si="25"/>
        <v>3.5817585910314247E-3</v>
      </c>
      <c r="R188" s="77">
        <f t="shared" si="26"/>
        <v>2.4650817570454953E-2</v>
      </c>
      <c r="S188" s="77">
        <f t="shared" si="27"/>
        <v>2.5343815459411934</v>
      </c>
    </row>
    <row r="189" spans="3:19" ht="15" x14ac:dyDescent="0.25">
      <c r="C189" s="242"/>
      <c r="D189" s="243"/>
      <c r="E189" s="72" t="s">
        <v>24</v>
      </c>
      <c r="F189" s="74">
        <v>0</v>
      </c>
      <c r="G189" s="74">
        <v>0</v>
      </c>
      <c r="H189" s="74">
        <v>0</v>
      </c>
      <c r="I189" s="74">
        <v>0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  <c r="O189" s="74">
        <v>0</v>
      </c>
      <c r="P189" s="210">
        <v>0</v>
      </c>
      <c r="Q189" s="77">
        <f t="shared" si="25"/>
        <v>0</v>
      </c>
      <c r="R189" s="77" t="str">
        <f t="shared" si="26"/>
        <v>-</v>
      </c>
      <c r="S189" s="77" t="str">
        <f t="shared" si="27"/>
        <v>-</v>
      </c>
    </row>
    <row r="190" spans="3:19" ht="15" x14ac:dyDescent="0.25">
      <c r="C190" s="242"/>
      <c r="D190" s="243"/>
      <c r="E190" s="72" t="s">
        <v>25</v>
      </c>
      <c r="F190" s="74">
        <v>0</v>
      </c>
      <c r="G190" s="74">
        <v>0</v>
      </c>
      <c r="H190" s="74">
        <v>0</v>
      </c>
      <c r="I190" s="74">
        <v>0</v>
      </c>
      <c r="J190" s="74">
        <v>158085</v>
      </c>
      <c r="K190" s="74">
        <v>181912.99995999999</v>
      </c>
      <c r="L190" s="74">
        <v>490021</v>
      </c>
      <c r="M190" s="74">
        <v>558422.99996000004</v>
      </c>
      <c r="N190" s="74">
        <v>610192.99996000004</v>
      </c>
      <c r="O190" s="74">
        <v>608288.99996000004</v>
      </c>
      <c r="P190" s="210">
        <v>574302.49996000004</v>
      </c>
      <c r="Q190" s="77">
        <f t="shared" si="25"/>
        <v>1.5941526376748866E-2</v>
      </c>
      <c r="R190" s="77">
        <f t="shared" si="26"/>
        <v>-3.1203242254906893E-3</v>
      </c>
      <c r="S190" s="77" t="str">
        <f t="shared" si="27"/>
        <v>-</v>
      </c>
    </row>
    <row r="191" spans="3:19" ht="15" x14ac:dyDescent="0.25">
      <c r="C191" s="242"/>
      <c r="D191" s="243"/>
      <c r="E191" s="72" t="s">
        <v>26</v>
      </c>
      <c r="F191" s="74">
        <v>0</v>
      </c>
      <c r="G191" s="74">
        <v>0</v>
      </c>
      <c r="H191" s="74">
        <v>0</v>
      </c>
      <c r="I191" s="74">
        <v>0</v>
      </c>
      <c r="J191" s="74">
        <v>0</v>
      </c>
      <c r="K191" s="74">
        <v>0</v>
      </c>
      <c r="L191" s="74">
        <v>0</v>
      </c>
      <c r="M191" s="74">
        <v>0</v>
      </c>
      <c r="N191" s="74">
        <v>0</v>
      </c>
      <c r="O191" s="74">
        <v>0</v>
      </c>
      <c r="P191" s="210">
        <v>0</v>
      </c>
      <c r="Q191" s="77">
        <f t="shared" si="25"/>
        <v>0</v>
      </c>
      <c r="R191" s="77" t="str">
        <f t="shared" si="26"/>
        <v>-</v>
      </c>
      <c r="S191" s="77" t="str">
        <f t="shared" si="27"/>
        <v>-</v>
      </c>
    </row>
    <row r="192" spans="3:19" ht="15" x14ac:dyDescent="0.25">
      <c r="C192" s="242"/>
      <c r="D192" s="243"/>
      <c r="E192" s="72" t="s">
        <v>27</v>
      </c>
      <c r="F192" s="74">
        <v>20859484</v>
      </c>
      <c r="G192" s="74">
        <v>22557778</v>
      </c>
      <c r="H192" s="74">
        <v>24174795</v>
      </c>
      <c r="I192" s="74">
        <v>26480561</v>
      </c>
      <c r="J192" s="74">
        <v>28300591</v>
      </c>
      <c r="K192" s="74">
        <v>29867648</v>
      </c>
      <c r="L192" s="74">
        <v>30168605</v>
      </c>
      <c r="M192" s="74">
        <v>32430919</v>
      </c>
      <c r="N192" s="74">
        <v>31544757</v>
      </c>
      <c r="O192" s="74">
        <v>33104243</v>
      </c>
      <c r="P192" s="210">
        <v>0</v>
      </c>
      <c r="Q192" s="77">
        <f t="shared" si="25"/>
        <v>0.86756815099649454</v>
      </c>
      <c r="R192" s="77">
        <f t="shared" si="26"/>
        <v>4.9437248795417998E-2</v>
      </c>
      <c r="S192" s="77">
        <f t="shared" si="27"/>
        <v>0.58701159626000332</v>
      </c>
    </row>
    <row r="193" spans="3:19" ht="15" x14ac:dyDescent="0.25">
      <c r="C193" s="242"/>
      <c r="D193" s="243"/>
      <c r="E193" s="72" t="s">
        <v>28</v>
      </c>
      <c r="F193" s="74">
        <v>0</v>
      </c>
      <c r="G193" s="74">
        <v>0</v>
      </c>
      <c r="H193" s="74">
        <v>0</v>
      </c>
      <c r="I193" s="74">
        <v>0</v>
      </c>
      <c r="J193" s="74">
        <v>0</v>
      </c>
      <c r="K193" s="74">
        <v>0</v>
      </c>
      <c r="L193" s="74">
        <v>0</v>
      </c>
      <c r="M193" s="74">
        <v>0</v>
      </c>
      <c r="N193" s="74">
        <v>0</v>
      </c>
      <c r="O193" s="74"/>
      <c r="P193" s="210"/>
      <c r="Q193" s="77">
        <f t="shared" si="25"/>
        <v>0</v>
      </c>
      <c r="R193" s="77" t="str">
        <f t="shared" si="26"/>
        <v>-</v>
      </c>
      <c r="S193" s="77" t="str">
        <f t="shared" si="27"/>
        <v>-</v>
      </c>
    </row>
    <row r="194" spans="3:19" ht="15" x14ac:dyDescent="0.25">
      <c r="C194" s="242"/>
      <c r="D194" s="243"/>
      <c r="E194" s="72" t="s">
        <v>29</v>
      </c>
      <c r="F194" s="74">
        <v>0</v>
      </c>
      <c r="G194" s="74">
        <v>0</v>
      </c>
      <c r="H194" s="74">
        <v>0</v>
      </c>
      <c r="I194" s="74"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210">
        <v>0</v>
      </c>
      <c r="Q194" s="77">
        <f t="shared" si="25"/>
        <v>0</v>
      </c>
      <c r="R194" s="77" t="str">
        <f t="shared" si="26"/>
        <v>-</v>
      </c>
      <c r="S194" s="77" t="str">
        <f t="shared" si="27"/>
        <v>-</v>
      </c>
    </row>
    <row r="195" spans="3:19" ht="15" x14ac:dyDescent="0.25">
      <c r="C195" s="242"/>
      <c r="D195" s="243"/>
      <c r="E195" s="72" t="s">
        <v>30</v>
      </c>
      <c r="F195" s="74">
        <v>0</v>
      </c>
      <c r="G195" s="74">
        <v>973948</v>
      </c>
      <c r="H195" s="74">
        <v>1568634</v>
      </c>
      <c r="I195" s="74">
        <v>3462151</v>
      </c>
      <c r="J195" s="74">
        <v>1895</v>
      </c>
      <c r="K195" s="74">
        <v>1653</v>
      </c>
      <c r="L195" s="74">
        <v>761462</v>
      </c>
      <c r="M195" s="74">
        <v>3045990</v>
      </c>
      <c r="N195" s="74">
        <v>1841499</v>
      </c>
      <c r="O195" s="74">
        <v>1957546</v>
      </c>
      <c r="P195" s="210">
        <v>0</v>
      </c>
      <c r="Q195" s="77">
        <f t="shared" si="25"/>
        <v>5.1301718746765604E-2</v>
      </c>
      <c r="R195" s="77">
        <f t="shared" si="26"/>
        <v>6.3017682876830294E-2</v>
      </c>
      <c r="S195" s="77" t="str">
        <f t="shared" si="27"/>
        <v>-</v>
      </c>
    </row>
    <row r="196" spans="3:19" ht="15" x14ac:dyDescent="0.25">
      <c r="C196" s="242"/>
      <c r="D196" s="243"/>
      <c r="E196" s="72" t="s">
        <v>180</v>
      </c>
      <c r="F196" s="75">
        <v>0</v>
      </c>
      <c r="G196" s="75">
        <v>0</v>
      </c>
      <c r="H196" s="75">
        <v>0</v>
      </c>
      <c r="I196" s="75">
        <v>0</v>
      </c>
      <c r="J196" s="75">
        <v>0</v>
      </c>
      <c r="K196" s="75">
        <v>0</v>
      </c>
      <c r="L196" s="75">
        <v>0</v>
      </c>
      <c r="M196" s="75">
        <v>0</v>
      </c>
      <c r="N196" s="75">
        <v>0</v>
      </c>
      <c r="O196" s="75">
        <v>0</v>
      </c>
      <c r="P196" s="211">
        <v>0</v>
      </c>
      <c r="Q196" s="77">
        <f t="shared" si="25"/>
        <v>0</v>
      </c>
      <c r="R196" s="77" t="str">
        <f t="shared" si="26"/>
        <v>-</v>
      </c>
      <c r="S196" s="77" t="str">
        <f t="shared" si="27"/>
        <v>-</v>
      </c>
    </row>
    <row r="197" spans="3:19" ht="15.75" thickBot="1" x14ac:dyDescent="0.3">
      <c r="C197" s="246"/>
      <c r="D197" s="247"/>
      <c r="E197" s="78" t="s">
        <v>221</v>
      </c>
      <c r="F197" s="86">
        <f>SUM(F165:F196)</f>
        <v>20898153</v>
      </c>
      <c r="G197" s="86">
        <f t="shared" ref="G197:O197" si="28">SUM(G165:G196)</f>
        <v>23570827</v>
      </c>
      <c r="H197" s="86">
        <f t="shared" si="28"/>
        <v>25834494</v>
      </c>
      <c r="I197" s="86">
        <f t="shared" si="28"/>
        <v>30054328</v>
      </c>
      <c r="J197" s="86">
        <f t="shared" si="28"/>
        <v>30752374</v>
      </c>
      <c r="K197" s="86">
        <f t="shared" si="28"/>
        <v>32702651.999960002</v>
      </c>
      <c r="L197" s="86">
        <f t="shared" si="28"/>
        <v>34246302</v>
      </c>
      <c r="M197" s="86">
        <f t="shared" si="28"/>
        <v>38391670.999959998</v>
      </c>
      <c r="N197" s="86">
        <f t="shared" si="28"/>
        <v>36398051.999959998</v>
      </c>
      <c r="O197" s="86">
        <f t="shared" si="28"/>
        <v>38157512.999959998</v>
      </c>
      <c r="P197" s="86" t="s">
        <v>375</v>
      </c>
      <c r="Q197" s="77">
        <f t="shared" si="25"/>
        <v>1</v>
      </c>
      <c r="R197" s="231"/>
      <c r="S197" s="231"/>
    </row>
    <row r="198" spans="3:19" ht="15.75" thickTop="1" x14ac:dyDescent="0.25">
      <c r="C198" s="248"/>
      <c r="D198" s="249"/>
      <c r="E198" s="63" t="s">
        <v>222</v>
      </c>
      <c r="F198" s="93">
        <v>20898152</v>
      </c>
      <c r="G198" s="93">
        <v>22596660</v>
      </c>
      <c r="H198" s="93">
        <v>24265730</v>
      </c>
      <c r="I198" s="93">
        <v>26592050</v>
      </c>
      <c r="J198" s="93">
        <v>28417612</v>
      </c>
      <c r="K198" s="93">
        <v>29988318</v>
      </c>
      <c r="L198" s="93">
        <v>30288132</v>
      </c>
      <c r="M198" s="93">
        <v>32560620</v>
      </c>
      <c r="N198" s="93">
        <v>31678140</v>
      </c>
      <c r="O198" s="93">
        <v>33240916</v>
      </c>
      <c r="P198" s="93" t="s">
        <v>375</v>
      </c>
      <c r="Q198" s="77">
        <f t="shared" si="25"/>
        <v>0.87114996200184347</v>
      </c>
      <c r="R198" s="77">
        <f>IF(OR(O198=0, N198=0),"-",O198/N198-1)</f>
        <v>4.9332946947011402E-2</v>
      </c>
      <c r="S198" s="77">
        <f>IF(OR(O198=0, F198=0),"-",O198/F198-1)</f>
        <v>0.59061509362167519</v>
      </c>
    </row>
    <row r="199" spans="3:19" ht="15" x14ac:dyDescent="0.25">
      <c r="E199" s="63" t="s">
        <v>223</v>
      </c>
      <c r="F199" s="94"/>
      <c r="G199" s="94">
        <f>G198/F198-1</f>
        <v>8.1275511825160462E-2</v>
      </c>
      <c r="H199" s="94">
        <f t="shared" ref="H199:O199" si="29">H198/G198-1</f>
        <v>7.3863570987924732E-2</v>
      </c>
      <c r="I199" s="94">
        <f t="shared" si="29"/>
        <v>9.586853558495867E-2</v>
      </c>
      <c r="J199" s="94">
        <f t="shared" si="29"/>
        <v>6.8650668150819438E-2</v>
      </c>
      <c r="K199" s="94">
        <f t="shared" si="29"/>
        <v>5.5272272701872405E-2</v>
      </c>
      <c r="L199" s="94">
        <f t="shared" si="29"/>
        <v>9.9976931016938497E-3</v>
      </c>
      <c r="M199" s="94">
        <f t="shared" si="29"/>
        <v>7.5028991553523383E-2</v>
      </c>
      <c r="N199" s="94">
        <f t="shared" si="29"/>
        <v>-2.7102678020258786E-2</v>
      </c>
      <c r="O199" s="94">
        <f t="shared" si="29"/>
        <v>4.9332946947011402E-2</v>
      </c>
      <c r="P199" s="95"/>
    </row>
    <row r="201" spans="3:19" ht="20.25" customHeight="1" x14ac:dyDescent="0.15"/>
    <row r="202" spans="3:19" ht="18.75" x14ac:dyDescent="0.15">
      <c r="C202" s="237" t="s">
        <v>348</v>
      </c>
      <c r="D202" s="238"/>
      <c r="E202" s="250" t="s">
        <v>262</v>
      </c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252"/>
    </row>
    <row r="203" spans="3:19" ht="15" x14ac:dyDescent="0.15">
      <c r="C203" s="244" t="s">
        <v>230</v>
      </c>
      <c r="D203" s="245"/>
      <c r="E203" s="50">
        <v>6</v>
      </c>
      <c r="F203" s="51">
        <v>2004</v>
      </c>
      <c r="G203" s="51">
        <f t="shared" ref="G203:N203" si="30">F203+1</f>
        <v>2005</v>
      </c>
      <c r="H203" s="51">
        <f t="shared" si="30"/>
        <v>2006</v>
      </c>
      <c r="I203" s="51">
        <f t="shared" si="30"/>
        <v>2007</v>
      </c>
      <c r="J203" s="51">
        <f t="shared" si="30"/>
        <v>2008</v>
      </c>
      <c r="K203" s="51">
        <f t="shared" si="30"/>
        <v>2009</v>
      </c>
      <c r="L203" s="51">
        <f t="shared" si="30"/>
        <v>2010</v>
      </c>
      <c r="M203" s="51">
        <f t="shared" si="30"/>
        <v>2011</v>
      </c>
      <c r="N203" s="51">
        <f t="shared" si="30"/>
        <v>2012</v>
      </c>
      <c r="O203" s="51">
        <f>N203+1</f>
        <v>2013</v>
      </c>
      <c r="P203" s="51">
        <f>O203+1</f>
        <v>2014</v>
      </c>
      <c r="Q203" s="51" t="s">
        <v>224</v>
      </c>
      <c r="R203" s="54" t="s">
        <v>225</v>
      </c>
      <c r="S203" s="53" t="s">
        <v>281</v>
      </c>
    </row>
    <row r="204" spans="3:19" ht="15" x14ac:dyDescent="0.25">
      <c r="C204" s="242"/>
      <c r="D204" s="243"/>
      <c r="E204" s="72" t="s">
        <v>0</v>
      </c>
      <c r="F204" s="73">
        <v>0</v>
      </c>
      <c r="G204" s="73">
        <v>0</v>
      </c>
      <c r="H204" s="73"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73">
        <v>6999091</v>
      </c>
      <c r="O204" s="73">
        <v>6867210</v>
      </c>
      <c r="P204" s="209">
        <v>0</v>
      </c>
      <c r="Q204" s="77">
        <f>O204/$O$236</f>
        <v>0.22528588238878311</v>
      </c>
      <c r="R204" s="77">
        <f>IF(OR(O204=0, N204=0),"-",O204/N204-1)</f>
        <v>-1.8842589702005585E-2</v>
      </c>
      <c r="S204" s="77" t="str">
        <f>IF(OR(O204=0, F204=0),"-",O204/F204-1)</f>
        <v>-</v>
      </c>
    </row>
    <row r="205" spans="3:19" ht="15" x14ac:dyDescent="0.25">
      <c r="C205" s="242"/>
      <c r="D205" s="243"/>
      <c r="E205" s="72" t="s">
        <v>1</v>
      </c>
      <c r="F205" s="74">
        <v>0</v>
      </c>
      <c r="G205" s="74">
        <v>0</v>
      </c>
      <c r="H205" s="74">
        <v>0</v>
      </c>
      <c r="I205" s="74">
        <v>0</v>
      </c>
      <c r="J205" s="74">
        <v>0</v>
      </c>
      <c r="K205" s="74">
        <v>0</v>
      </c>
      <c r="L205" s="74">
        <v>0</v>
      </c>
      <c r="M205" s="74">
        <v>0</v>
      </c>
      <c r="N205" s="74">
        <v>0</v>
      </c>
      <c r="O205" s="74">
        <v>0</v>
      </c>
      <c r="P205" s="210">
        <v>0</v>
      </c>
      <c r="Q205" s="77">
        <f t="shared" ref="Q205:Q237" si="31">O205/$O$236</f>
        <v>0</v>
      </c>
      <c r="R205" s="77" t="str">
        <f t="shared" ref="R205:R235" si="32">IF(OR(O205=0, N205=0),"-",O205/N205-1)</f>
        <v>-</v>
      </c>
      <c r="S205" s="77" t="str">
        <f t="shared" ref="S205:S235" si="33">IF(OR(O205=0, F205=0),"-",O205/F205-1)</f>
        <v>-</v>
      </c>
    </row>
    <row r="206" spans="3:19" ht="15" x14ac:dyDescent="0.25">
      <c r="C206" s="242"/>
      <c r="D206" s="243"/>
      <c r="E206" s="72" t="s">
        <v>2</v>
      </c>
      <c r="F206" s="74">
        <v>0</v>
      </c>
      <c r="G206" s="74">
        <v>0</v>
      </c>
      <c r="H206" s="74">
        <v>0</v>
      </c>
      <c r="I206" s="74">
        <v>0</v>
      </c>
      <c r="J206" s="74">
        <v>0</v>
      </c>
      <c r="K206" s="74">
        <v>0</v>
      </c>
      <c r="L206" s="74">
        <v>0</v>
      </c>
      <c r="M206" s="74">
        <v>0</v>
      </c>
      <c r="N206" s="74">
        <v>0</v>
      </c>
      <c r="O206" s="74">
        <v>0</v>
      </c>
      <c r="P206" s="210">
        <v>0</v>
      </c>
      <c r="Q206" s="77">
        <f t="shared" si="31"/>
        <v>0</v>
      </c>
      <c r="R206" s="77" t="str">
        <f t="shared" si="32"/>
        <v>-</v>
      </c>
      <c r="S206" s="77" t="str">
        <f t="shared" si="33"/>
        <v>-</v>
      </c>
    </row>
    <row r="207" spans="3:19" ht="15" x14ac:dyDescent="0.25">
      <c r="C207" s="242"/>
      <c r="D207" s="243"/>
      <c r="E207" s="72" t="s">
        <v>3</v>
      </c>
      <c r="F207" s="74">
        <v>0</v>
      </c>
      <c r="G207" s="74">
        <v>0</v>
      </c>
      <c r="H207" s="74">
        <v>0</v>
      </c>
      <c r="I207" s="74">
        <v>0</v>
      </c>
      <c r="J207" s="74">
        <v>5219527</v>
      </c>
      <c r="K207" s="74">
        <v>5573756</v>
      </c>
      <c r="L207" s="74">
        <v>6430507</v>
      </c>
      <c r="M207" s="74">
        <v>5555356</v>
      </c>
      <c r="N207" s="74">
        <v>5748801</v>
      </c>
      <c r="O207" s="74">
        <v>5849743</v>
      </c>
      <c r="P207" s="210">
        <v>5904861</v>
      </c>
      <c r="Q207" s="77">
        <f t="shared" si="31"/>
        <v>0.19190683166855352</v>
      </c>
      <c r="R207" s="77">
        <f t="shared" si="32"/>
        <v>1.7558791824590969E-2</v>
      </c>
      <c r="S207" s="77" t="str">
        <f t="shared" si="33"/>
        <v>-</v>
      </c>
    </row>
    <row r="208" spans="3:19" ht="15" x14ac:dyDescent="0.25">
      <c r="C208" s="242"/>
      <c r="D208" s="243"/>
      <c r="E208" s="72" t="s">
        <v>4</v>
      </c>
      <c r="F208" s="74">
        <v>0</v>
      </c>
      <c r="G208" s="74">
        <v>0</v>
      </c>
      <c r="H208" s="74">
        <v>0</v>
      </c>
      <c r="I208" s="74">
        <v>0</v>
      </c>
      <c r="J208" s="74">
        <v>0</v>
      </c>
      <c r="K208" s="74">
        <v>0</v>
      </c>
      <c r="L208" s="74">
        <v>0</v>
      </c>
      <c r="M208" s="74">
        <v>0</v>
      </c>
      <c r="N208" s="74">
        <v>0</v>
      </c>
      <c r="O208" s="74">
        <v>0</v>
      </c>
      <c r="P208" s="210">
        <v>0</v>
      </c>
      <c r="Q208" s="77">
        <f t="shared" si="31"/>
        <v>0</v>
      </c>
      <c r="R208" s="77" t="str">
        <f t="shared" si="32"/>
        <v>-</v>
      </c>
      <c r="S208" s="77" t="str">
        <f t="shared" si="33"/>
        <v>-</v>
      </c>
    </row>
    <row r="209" spans="3:19" ht="15" x14ac:dyDescent="0.25">
      <c r="C209" s="242"/>
      <c r="D209" s="243"/>
      <c r="E209" s="72" t="s">
        <v>5</v>
      </c>
      <c r="F209" s="74">
        <v>5709438</v>
      </c>
      <c r="G209" s="74">
        <v>5664351</v>
      </c>
      <c r="H209" s="74">
        <v>5649265</v>
      </c>
      <c r="I209" s="74">
        <v>5425029</v>
      </c>
      <c r="J209" s="74">
        <v>5014559</v>
      </c>
      <c r="K209" s="74">
        <v>4617385</v>
      </c>
      <c r="L209" s="74">
        <v>4172159</v>
      </c>
      <c r="M209" s="74">
        <v>4409970</v>
      </c>
      <c r="N209" s="74">
        <v>3681284</v>
      </c>
      <c r="O209" s="74">
        <v>3328473</v>
      </c>
      <c r="P209" s="210">
        <v>2936423</v>
      </c>
      <c r="Q209" s="77">
        <f t="shared" si="31"/>
        <v>0.10919397787634863</v>
      </c>
      <c r="R209" s="77">
        <f t="shared" si="32"/>
        <v>-9.5839114830586269E-2</v>
      </c>
      <c r="S209" s="77">
        <f t="shared" si="33"/>
        <v>-0.41702265617036216</v>
      </c>
    </row>
    <row r="210" spans="3:19" ht="15" x14ac:dyDescent="0.25">
      <c r="C210" s="242"/>
      <c r="D210" s="243"/>
      <c r="E210" s="72" t="s">
        <v>6</v>
      </c>
      <c r="F210" s="74">
        <v>0</v>
      </c>
      <c r="G210" s="74">
        <v>0</v>
      </c>
      <c r="H210" s="74">
        <v>0</v>
      </c>
      <c r="I210" s="74">
        <v>0</v>
      </c>
      <c r="J210" s="74">
        <v>0</v>
      </c>
      <c r="K210" s="74">
        <v>0</v>
      </c>
      <c r="L210" s="74">
        <v>0</v>
      </c>
      <c r="M210" s="74">
        <v>0</v>
      </c>
      <c r="N210" s="74">
        <v>0</v>
      </c>
      <c r="O210" s="74">
        <v>0</v>
      </c>
      <c r="P210" s="210">
        <v>0</v>
      </c>
      <c r="Q210" s="77">
        <f t="shared" si="31"/>
        <v>0</v>
      </c>
      <c r="R210" s="77" t="str">
        <f t="shared" si="32"/>
        <v>-</v>
      </c>
      <c r="S210" s="77" t="str">
        <f t="shared" si="33"/>
        <v>-</v>
      </c>
    </row>
    <row r="211" spans="3:19" ht="15" x14ac:dyDescent="0.25">
      <c r="C211" s="242"/>
      <c r="D211" s="243"/>
      <c r="E211" s="72" t="s">
        <v>7</v>
      </c>
      <c r="F211" s="74">
        <v>0</v>
      </c>
      <c r="G211" s="74">
        <v>0</v>
      </c>
      <c r="H211" s="74">
        <v>0</v>
      </c>
      <c r="I211" s="74">
        <v>0</v>
      </c>
      <c r="J211" s="74">
        <v>0</v>
      </c>
      <c r="K211" s="74">
        <v>0</v>
      </c>
      <c r="L211" s="74">
        <v>0</v>
      </c>
      <c r="M211" s="74">
        <v>0</v>
      </c>
      <c r="N211" s="74">
        <v>0</v>
      </c>
      <c r="O211" s="74">
        <v>0</v>
      </c>
      <c r="P211" s="210">
        <v>0</v>
      </c>
      <c r="Q211" s="77">
        <f t="shared" si="31"/>
        <v>0</v>
      </c>
      <c r="R211" s="77" t="str">
        <f t="shared" si="32"/>
        <v>-</v>
      </c>
      <c r="S211" s="77" t="str">
        <f t="shared" si="33"/>
        <v>-</v>
      </c>
    </row>
    <row r="212" spans="3:19" ht="15" x14ac:dyDescent="0.25">
      <c r="C212" s="242"/>
      <c r="D212" s="243"/>
      <c r="E212" s="72" t="s">
        <v>8</v>
      </c>
      <c r="F212" s="74">
        <v>147410</v>
      </c>
      <c r="G212" s="74">
        <v>152917</v>
      </c>
      <c r="H212" s="74">
        <v>173742</v>
      </c>
      <c r="I212" s="74">
        <v>189422</v>
      </c>
      <c r="J212" s="74">
        <v>201013</v>
      </c>
      <c r="K212" s="74">
        <v>279441</v>
      </c>
      <c r="L212" s="74">
        <v>451836</v>
      </c>
      <c r="M212" s="74">
        <v>251628</v>
      </c>
      <c r="N212" s="74">
        <v>250883</v>
      </c>
      <c r="O212" s="74">
        <v>262619</v>
      </c>
      <c r="P212" s="210">
        <v>0</v>
      </c>
      <c r="Q212" s="77">
        <f t="shared" si="31"/>
        <v>8.61548622323474E-3</v>
      </c>
      <c r="R212" s="77">
        <f t="shared" si="32"/>
        <v>4.6778777358370327E-2</v>
      </c>
      <c r="S212" s="77">
        <f t="shared" si="33"/>
        <v>0.78155484702530353</v>
      </c>
    </row>
    <row r="213" spans="3:19" ht="15" x14ac:dyDescent="0.25">
      <c r="C213" s="242"/>
      <c r="D213" s="243"/>
      <c r="E213" s="72" t="s">
        <v>9</v>
      </c>
      <c r="F213" s="74">
        <v>0</v>
      </c>
      <c r="G213" s="74">
        <v>0</v>
      </c>
      <c r="H213" s="74">
        <v>0</v>
      </c>
      <c r="I213" s="74">
        <v>0</v>
      </c>
      <c r="J213" s="74">
        <v>0</v>
      </c>
      <c r="K213" s="74">
        <v>0</v>
      </c>
      <c r="L213" s="74">
        <v>0</v>
      </c>
      <c r="M213" s="74">
        <v>0</v>
      </c>
      <c r="N213" s="74">
        <v>0</v>
      </c>
      <c r="O213" s="74">
        <v>0</v>
      </c>
      <c r="P213" s="210">
        <v>0</v>
      </c>
      <c r="Q213" s="77">
        <f t="shared" si="31"/>
        <v>0</v>
      </c>
      <c r="R213" s="77" t="str">
        <f t="shared" si="32"/>
        <v>-</v>
      </c>
      <c r="S213" s="77" t="str">
        <f t="shared" si="33"/>
        <v>-</v>
      </c>
    </row>
    <row r="214" spans="3:19" ht="15" x14ac:dyDescent="0.25">
      <c r="C214" s="242"/>
      <c r="D214" s="243"/>
      <c r="E214" s="72" t="s">
        <v>10</v>
      </c>
      <c r="F214" s="74">
        <v>0</v>
      </c>
      <c r="G214" s="74">
        <v>0</v>
      </c>
      <c r="H214" s="74">
        <v>0</v>
      </c>
      <c r="I214" s="74">
        <v>0</v>
      </c>
      <c r="J214" s="74">
        <v>0</v>
      </c>
      <c r="K214" s="74">
        <v>0</v>
      </c>
      <c r="L214" s="74">
        <v>0</v>
      </c>
      <c r="M214" s="74">
        <v>0</v>
      </c>
      <c r="N214" s="74">
        <v>0</v>
      </c>
      <c r="O214" s="74">
        <v>0</v>
      </c>
      <c r="P214" s="210">
        <v>0</v>
      </c>
      <c r="Q214" s="77">
        <f t="shared" si="31"/>
        <v>0</v>
      </c>
      <c r="R214" s="77" t="str">
        <f t="shared" si="32"/>
        <v>-</v>
      </c>
      <c r="S214" s="77" t="str">
        <f t="shared" si="33"/>
        <v>-</v>
      </c>
    </row>
    <row r="215" spans="3:19" ht="15" x14ac:dyDescent="0.25">
      <c r="C215" s="242"/>
      <c r="D215" s="243"/>
      <c r="E215" s="72" t="s">
        <v>11</v>
      </c>
      <c r="F215" s="74">
        <v>0</v>
      </c>
      <c r="G215" s="74">
        <v>0</v>
      </c>
      <c r="H215" s="74">
        <v>0</v>
      </c>
      <c r="I215" s="74">
        <v>0</v>
      </c>
      <c r="J215" s="74">
        <v>0</v>
      </c>
      <c r="K215" s="74">
        <v>0</v>
      </c>
      <c r="L215" s="74">
        <v>0</v>
      </c>
      <c r="M215" s="74">
        <v>0</v>
      </c>
      <c r="N215" s="74">
        <v>0</v>
      </c>
      <c r="O215" s="74">
        <v>0</v>
      </c>
      <c r="P215" s="210">
        <v>0</v>
      </c>
      <c r="Q215" s="77">
        <f t="shared" si="31"/>
        <v>0</v>
      </c>
      <c r="R215" s="77" t="str">
        <f t="shared" si="32"/>
        <v>-</v>
      </c>
      <c r="S215" s="77" t="str">
        <f t="shared" si="33"/>
        <v>-</v>
      </c>
    </row>
    <row r="216" spans="3:19" ht="15" x14ac:dyDescent="0.25">
      <c r="C216" s="242"/>
      <c r="D216" s="243"/>
      <c r="E216" s="72" t="s">
        <v>12</v>
      </c>
      <c r="F216" s="74">
        <v>0</v>
      </c>
      <c r="G216" s="74">
        <v>0</v>
      </c>
      <c r="H216" s="74">
        <v>0</v>
      </c>
      <c r="I216" s="74">
        <v>0</v>
      </c>
      <c r="J216" s="74">
        <v>0</v>
      </c>
      <c r="K216" s="74">
        <v>0</v>
      </c>
      <c r="L216" s="74">
        <v>0</v>
      </c>
      <c r="M216" s="74">
        <v>0</v>
      </c>
      <c r="N216" s="74">
        <v>0</v>
      </c>
      <c r="O216" s="74">
        <v>0</v>
      </c>
      <c r="P216" s="210">
        <v>0</v>
      </c>
      <c r="Q216" s="77">
        <f t="shared" si="31"/>
        <v>0</v>
      </c>
      <c r="R216" s="77" t="str">
        <f t="shared" si="32"/>
        <v>-</v>
      </c>
      <c r="S216" s="77" t="str">
        <f t="shared" si="33"/>
        <v>-</v>
      </c>
    </row>
    <row r="217" spans="3:19" ht="15" x14ac:dyDescent="0.25">
      <c r="C217" s="242"/>
      <c r="D217" s="243"/>
      <c r="E217" s="72" t="s">
        <v>13</v>
      </c>
      <c r="F217" s="74">
        <v>0</v>
      </c>
      <c r="G217" s="74">
        <v>0</v>
      </c>
      <c r="H217" s="74">
        <v>0</v>
      </c>
      <c r="I217" s="74">
        <v>1188459</v>
      </c>
      <c r="J217" s="74">
        <v>1281973</v>
      </c>
      <c r="K217" s="74">
        <v>1276537</v>
      </c>
      <c r="L217" s="74">
        <v>1282987</v>
      </c>
      <c r="M217" s="74">
        <v>1300699</v>
      </c>
      <c r="N217" s="74">
        <v>1350760</v>
      </c>
      <c r="O217" s="74">
        <v>1392902</v>
      </c>
      <c r="P217" s="210">
        <v>0</v>
      </c>
      <c r="Q217" s="77">
        <f t="shared" si="31"/>
        <v>4.5695581779369027E-2</v>
      </c>
      <c r="R217" s="77">
        <f t="shared" si="32"/>
        <v>3.1198732565370646E-2</v>
      </c>
      <c r="S217" s="77" t="str">
        <f t="shared" si="33"/>
        <v>-</v>
      </c>
    </row>
    <row r="218" spans="3:19" ht="15" x14ac:dyDescent="0.25">
      <c r="C218" s="242"/>
      <c r="D218" s="243"/>
      <c r="E218" s="72" t="s">
        <v>14</v>
      </c>
      <c r="F218" s="74">
        <v>2499940</v>
      </c>
      <c r="G218" s="74">
        <v>2303999</v>
      </c>
      <c r="H218" s="74">
        <v>2327781</v>
      </c>
      <c r="I218" s="74">
        <v>2164313</v>
      </c>
      <c r="J218" s="74">
        <v>2096915</v>
      </c>
      <c r="K218" s="74">
        <v>2003891</v>
      </c>
      <c r="L218" s="74">
        <v>1914555</v>
      </c>
      <c r="M218" s="74">
        <v>1771526</v>
      </c>
      <c r="N218" s="74">
        <v>1640809</v>
      </c>
      <c r="O218" s="74">
        <v>1706608</v>
      </c>
      <c r="P218" s="210">
        <v>0</v>
      </c>
      <c r="Q218" s="77">
        <f t="shared" si="31"/>
        <v>5.5987029546461571E-2</v>
      </c>
      <c r="R218" s="77">
        <f t="shared" si="32"/>
        <v>4.010155965746165E-2</v>
      </c>
      <c r="S218" s="77">
        <f t="shared" si="33"/>
        <v>-0.31734041616998809</v>
      </c>
    </row>
    <row r="219" spans="3:19" ht="15" x14ac:dyDescent="0.25">
      <c r="C219" s="242"/>
      <c r="D219" s="243"/>
      <c r="E219" s="72" t="s">
        <v>15</v>
      </c>
      <c r="F219" s="74">
        <v>0</v>
      </c>
      <c r="G219" s="74">
        <v>0</v>
      </c>
      <c r="H219" s="74">
        <v>0</v>
      </c>
      <c r="I219" s="74">
        <v>0</v>
      </c>
      <c r="J219" s="74">
        <v>0</v>
      </c>
      <c r="K219" s="74">
        <v>0</v>
      </c>
      <c r="L219" s="74">
        <v>0</v>
      </c>
      <c r="M219" s="74">
        <v>0</v>
      </c>
      <c r="N219" s="74">
        <v>0</v>
      </c>
      <c r="O219" s="74">
        <v>0</v>
      </c>
      <c r="P219" s="210">
        <v>0</v>
      </c>
      <c r="Q219" s="77">
        <f t="shared" si="31"/>
        <v>0</v>
      </c>
      <c r="R219" s="77" t="str">
        <f t="shared" si="32"/>
        <v>-</v>
      </c>
      <c r="S219" s="77" t="str">
        <f t="shared" si="33"/>
        <v>-</v>
      </c>
    </row>
    <row r="220" spans="3:19" ht="15" x14ac:dyDescent="0.25">
      <c r="C220" s="242"/>
      <c r="D220" s="243"/>
      <c r="E220" s="72" t="s">
        <v>16</v>
      </c>
      <c r="F220" s="74">
        <v>0</v>
      </c>
      <c r="G220" s="74">
        <v>0</v>
      </c>
      <c r="H220" s="74">
        <v>0</v>
      </c>
      <c r="I220" s="74">
        <v>0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  <c r="O220" s="74">
        <v>0</v>
      </c>
      <c r="P220" s="210">
        <v>0</v>
      </c>
      <c r="Q220" s="77">
        <f t="shared" si="31"/>
        <v>0</v>
      </c>
      <c r="R220" s="77" t="str">
        <f t="shared" si="32"/>
        <v>-</v>
      </c>
      <c r="S220" s="77" t="str">
        <f t="shared" si="33"/>
        <v>-</v>
      </c>
    </row>
    <row r="221" spans="3:19" ht="15" x14ac:dyDescent="0.25">
      <c r="C221" s="242"/>
      <c r="D221" s="243"/>
      <c r="E221" s="72" t="s">
        <v>17</v>
      </c>
      <c r="F221" s="74">
        <v>0</v>
      </c>
      <c r="G221" s="74">
        <v>0</v>
      </c>
      <c r="H221" s="74">
        <v>0</v>
      </c>
      <c r="I221" s="74">
        <v>0</v>
      </c>
      <c r="J221" s="74">
        <v>0</v>
      </c>
      <c r="K221" s="74">
        <v>0</v>
      </c>
      <c r="L221" s="74">
        <v>0</v>
      </c>
      <c r="M221" s="74">
        <v>0</v>
      </c>
      <c r="N221" s="74">
        <v>0</v>
      </c>
      <c r="O221" s="74">
        <v>0</v>
      </c>
      <c r="P221" s="210">
        <v>0</v>
      </c>
      <c r="Q221" s="77">
        <f t="shared" si="31"/>
        <v>0</v>
      </c>
      <c r="R221" s="77" t="str">
        <f t="shared" si="32"/>
        <v>-</v>
      </c>
      <c r="S221" s="77" t="str">
        <f t="shared" si="33"/>
        <v>-</v>
      </c>
    </row>
    <row r="222" spans="3:19" ht="15" x14ac:dyDescent="0.25">
      <c r="C222" s="242"/>
      <c r="D222" s="243"/>
      <c r="E222" s="72" t="s">
        <v>18</v>
      </c>
      <c r="F222" s="74">
        <v>0</v>
      </c>
      <c r="G222" s="74">
        <v>0</v>
      </c>
      <c r="H222" s="74">
        <v>0</v>
      </c>
      <c r="I222" s="74">
        <v>0</v>
      </c>
      <c r="J222" s="74">
        <v>0</v>
      </c>
      <c r="K222" s="74">
        <v>0</v>
      </c>
      <c r="L222" s="74">
        <v>0</v>
      </c>
      <c r="M222" s="74">
        <v>0</v>
      </c>
      <c r="N222" s="74">
        <v>0</v>
      </c>
      <c r="O222" s="74">
        <v>0</v>
      </c>
      <c r="P222" s="210">
        <v>0</v>
      </c>
      <c r="Q222" s="77">
        <f t="shared" si="31"/>
        <v>0</v>
      </c>
      <c r="R222" s="77" t="str">
        <f t="shared" si="32"/>
        <v>-</v>
      </c>
      <c r="S222" s="77" t="str">
        <f t="shared" si="33"/>
        <v>-</v>
      </c>
    </row>
    <row r="223" spans="3:19" ht="15" x14ac:dyDescent="0.25">
      <c r="C223" s="242"/>
      <c r="D223" s="243"/>
      <c r="E223" s="72" t="s">
        <v>19</v>
      </c>
      <c r="F223" s="74">
        <v>0</v>
      </c>
      <c r="G223" s="74">
        <v>0</v>
      </c>
      <c r="H223" s="74">
        <v>0</v>
      </c>
      <c r="I223" s="74">
        <v>0</v>
      </c>
      <c r="J223" s="74">
        <v>0</v>
      </c>
      <c r="K223" s="74">
        <v>0</v>
      </c>
      <c r="L223" s="74">
        <v>0</v>
      </c>
      <c r="M223" s="74">
        <v>0</v>
      </c>
      <c r="N223" s="74">
        <v>0</v>
      </c>
      <c r="O223" s="74">
        <v>0</v>
      </c>
      <c r="P223" s="210">
        <v>0</v>
      </c>
      <c r="Q223" s="77">
        <f t="shared" si="31"/>
        <v>0</v>
      </c>
      <c r="R223" s="77" t="str">
        <f t="shared" si="32"/>
        <v>-</v>
      </c>
      <c r="S223" s="77" t="str">
        <f t="shared" si="33"/>
        <v>-</v>
      </c>
    </row>
    <row r="224" spans="3:19" ht="15" x14ac:dyDescent="0.25">
      <c r="C224" s="242"/>
      <c r="D224" s="243"/>
      <c r="E224" s="72" t="s">
        <v>20</v>
      </c>
      <c r="F224" s="74">
        <v>0</v>
      </c>
      <c r="G224" s="74">
        <v>0</v>
      </c>
      <c r="H224" s="74">
        <v>0</v>
      </c>
      <c r="I224" s="74">
        <v>0</v>
      </c>
      <c r="J224" s="74">
        <v>0</v>
      </c>
      <c r="K224" s="74">
        <v>0</v>
      </c>
      <c r="L224" s="74">
        <v>0</v>
      </c>
      <c r="M224" s="74">
        <v>0</v>
      </c>
      <c r="N224" s="74">
        <v>0</v>
      </c>
      <c r="O224" s="74">
        <v>0</v>
      </c>
      <c r="P224" s="210">
        <v>0</v>
      </c>
      <c r="Q224" s="77">
        <f t="shared" si="31"/>
        <v>0</v>
      </c>
      <c r="R224" s="77" t="str">
        <f t="shared" si="32"/>
        <v>-</v>
      </c>
      <c r="S224" s="77" t="str">
        <f t="shared" si="33"/>
        <v>-</v>
      </c>
    </row>
    <row r="225" spans="3:19" ht="15" x14ac:dyDescent="0.25">
      <c r="C225" s="242"/>
      <c r="D225" s="243"/>
      <c r="E225" s="72" t="s">
        <v>21</v>
      </c>
      <c r="F225" s="74">
        <v>0</v>
      </c>
      <c r="G225" s="74">
        <v>144197</v>
      </c>
      <c r="H225" s="74">
        <v>149438</v>
      </c>
      <c r="I225" s="74">
        <v>161456</v>
      </c>
      <c r="J225" s="74">
        <v>169143</v>
      </c>
      <c r="K225" s="74">
        <v>168493</v>
      </c>
      <c r="L225" s="74">
        <v>169785</v>
      </c>
      <c r="M225" s="74">
        <v>179500</v>
      </c>
      <c r="N225" s="74">
        <v>172266</v>
      </c>
      <c r="O225" s="74">
        <v>170061</v>
      </c>
      <c r="P225" s="210">
        <v>169496</v>
      </c>
      <c r="Q225" s="77">
        <f t="shared" si="31"/>
        <v>5.5790258991524717E-3</v>
      </c>
      <c r="R225" s="77">
        <f t="shared" si="32"/>
        <v>-1.2799972136115056E-2</v>
      </c>
      <c r="S225" s="77" t="str">
        <f t="shared" si="33"/>
        <v>-</v>
      </c>
    </row>
    <row r="226" spans="3:19" ht="15" x14ac:dyDescent="0.25">
      <c r="C226" s="242"/>
      <c r="D226" s="243"/>
      <c r="E226" s="72" t="s">
        <v>22</v>
      </c>
      <c r="F226" s="74">
        <v>0</v>
      </c>
      <c r="G226" s="74">
        <v>0</v>
      </c>
      <c r="H226" s="74">
        <v>0</v>
      </c>
      <c r="I226" s="74">
        <v>0</v>
      </c>
      <c r="J226" s="74">
        <v>0</v>
      </c>
      <c r="K226" s="74">
        <v>0</v>
      </c>
      <c r="L226" s="74">
        <v>0</v>
      </c>
      <c r="M226" s="74">
        <v>0</v>
      </c>
      <c r="N226" s="74">
        <v>0</v>
      </c>
      <c r="O226" s="74">
        <v>0</v>
      </c>
      <c r="P226" s="210">
        <v>0</v>
      </c>
      <c r="Q226" s="77">
        <f t="shared" si="31"/>
        <v>0</v>
      </c>
      <c r="R226" s="77" t="str">
        <f t="shared" si="32"/>
        <v>-</v>
      </c>
      <c r="S226" s="77" t="str">
        <f t="shared" si="33"/>
        <v>-</v>
      </c>
    </row>
    <row r="227" spans="3:19" ht="15" x14ac:dyDescent="0.25">
      <c r="C227" s="242"/>
      <c r="D227" s="243"/>
      <c r="E227" s="72" t="s">
        <v>23</v>
      </c>
      <c r="F227" s="74">
        <v>1510134</v>
      </c>
      <c r="G227" s="74">
        <v>1605327</v>
      </c>
      <c r="H227" s="74">
        <v>1682220</v>
      </c>
      <c r="I227" s="74">
        <v>1691548</v>
      </c>
      <c r="J227" s="74">
        <v>1676618</v>
      </c>
      <c r="K227" s="74">
        <v>1654942</v>
      </c>
      <c r="L227" s="74">
        <v>1642091</v>
      </c>
      <c r="M227" s="74">
        <v>1704262</v>
      </c>
      <c r="N227" s="74">
        <v>1768097</v>
      </c>
      <c r="O227" s="74">
        <v>1774956</v>
      </c>
      <c r="P227" s="210">
        <v>1794359</v>
      </c>
      <c r="Q227" s="77">
        <f t="shared" si="31"/>
        <v>5.8229255936729028E-2</v>
      </c>
      <c r="R227" s="77">
        <f t="shared" si="32"/>
        <v>3.8793120513185286E-3</v>
      </c>
      <c r="S227" s="77">
        <f t="shared" si="33"/>
        <v>0.1753632459106278</v>
      </c>
    </row>
    <row r="228" spans="3:19" ht="15" x14ac:dyDescent="0.25">
      <c r="C228" s="242"/>
      <c r="D228" s="243"/>
      <c r="E228" s="72" t="s">
        <v>24</v>
      </c>
      <c r="F228" s="74">
        <v>0</v>
      </c>
      <c r="G228" s="74">
        <v>0</v>
      </c>
      <c r="H228" s="74">
        <v>0</v>
      </c>
      <c r="I228" s="74">
        <v>0</v>
      </c>
      <c r="J228" s="74">
        <v>0</v>
      </c>
      <c r="K228" s="74">
        <v>0</v>
      </c>
      <c r="L228" s="74">
        <v>0</v>
      </c>
      <c r="M228" s="74">
        <v>0</v>
      </c>
      <c r="N228" s="74">
        <v>0</v>
      </c>
      <c r="O228" s="74">
        <v>0</v>
      </c>
      <c r="P228" s="210">
        <v>0</v>
      </c>
      <c r="Q228" s="77">
        <f t="shared" si="31"/>
        <v>0</v>
      </c>
      <c r="R228" s="77" t="str">
        <f t="shared" si="32"/>
        <v>-</v>
      </c>
      <c r="S228" s="77" t="str">
        <f t="shared" si="33"/>
        <v>-</v>
      </c>
    </row>
    <row r="229" spans="3:19" ht="15" x14ac:dyDescent="0.25">
      <c r="C229" s="242"/>
      <c r="D229" s="243"/>
      <c r="E229" s="72" t="s">
        <v>25</v>
      </c>
      <c r="F229" s="74">
        <v>0</v>
      </c>
      <c r="G229" s="74">
        <v>0</v>
      </c>
      <c r="H229" s="74">
        <v>0</v>
      </c>
      <c r="I229" s="74">
        <v>0</v>
      </c>
      <c r="J229" s="74">
        <v>3249546</v>
      </c>
      <c r="K229" s="74">
        <v>4052989.9999600002</v>
      </c>
      <c r="L229" s="74">
        <v>4287058</v>
      </c>
      <c r="M229" s="74">
        <v>4576622.9999599997</v>
      </c>
      <c r="N229" s="74">
        <v>4399248.9999599997</v>
      </c>
      <c r="O229" s="74">
        <v>4408228.9999599997</v>
      </c>
      <c r="P229" s="210">
        <v>4120216.4999600002</v>
      </c>
      <c r="Q229" s="77">
        <f t="shared" si="31"/>
        <v>0.14461648326289883</v>
      </c>
      <c r="R229" s="77">
        <f t="shared" si="32"/>
        <v>2.0412574964685515E-3</v>
      </c>
      <c r="S229" s="77" t="str">
        <f t="shared" si="33"/>
        <v>-</v>
      </c>
    </row>
    <row r="230" spans="3:19" ht="15" x14ac:dyDescent="0.25">
      <c r="C230" s="242"/>
      <c r="D230" s="243"/>
      <c r="E230" s="72" t="s">
        <v>26</v>
      </c>
      <c r="F230" s="74">
        <v>0</v>
      </c>
      <c r="G230" s="74">
        <v>0</v>
      </c>
      <c r="H230" s="74">
        <v>0</v>
      </c>
      <c r="I230" s="74">
        <v>0</v>
      </c>
      <c r="J230" s="74">
        <v>0</v>
      </c>
      <c r="K230" s="74">
        <v>0</v>
      </c>
      <c r="L230" s="74">
        <v>0</v>
      </c>
      <c r="M230" s="74">
        <v>0</v>
      </c>
      <c r="N230" s="74">
        <v>0</v>
      </c>
      <c r="O230" s="74">
        <v>0</v>
      </c>
      <c r="P230" s="210">
        <v>0</v>
      </c>
      <c r="Q230" s="77">
        <f t="shared" si="31"/>
        <v>0</v>
      </c>
      <c r="R230" s="77" t="str">
        <f t="shared" si="32"/>
        <v>-</v>
      </c>
      <c r="S230" s="77" t="str">
        <f t="shared" si="33"/>
        <v>-</v>
      </c>
    </row>
    <row r="231" spans="3:19" ht="15" x14ac:dyDescent="0.25">
      <c r="C231" s="242"/>
      <c r="D231" s="243"/>
      <c r="E231" s="72" t="s">
        <v>27</v>
      </c>
      <c r="F231" s="74">
        <v>0</v>
      </c>
      <c r="G231" s="74">
        <v>0</v>
      </c>
      <c r="H231" s="74">
        <v>0</v>
      </c>
      <c r="I231" s="74">
        <v>0</v>
      </c>
      <c r="J231" s="74">
        <v>0</v>
      </c>
      <c r="K231" s="74">
        <v>0</v>
      </c>
      <c r="L231" s="74">
        <v>0</v>
      </c>
      <c r="M231" s="74">
        <v>0</v>
      </c>
      <c r="N231" s="74">
        <v>0</v>
      </c>
      <c r="O231" s="74">
        <v>0</v>
      </c>
      <c r="P231" s="210">
        <v>0</v>
      </c>
      <c r="Q231" s="77">
        <f t="shared" si="31"/>
        <v>0</v>
      </c>
      <c r="R231" s="77" t="str">
        <f t="shared" si="32"/>
        <v>-</v>
      </c>
      <c r="S231" s="77" t="str">
        <f t="shared" si="33"/>
        <v>-</v>
      </c>
    </row>
    <row r="232" spans="3:19" ht="15" x14ac:dyDescent="0.25">
      <c r="C232" s="242"/>
      <c r="D232" s="243"/>
      <c r="E232" s="72" t="s">
        <v>28</v>
      </c>
      <c r="F232" s="74">
        <v>0</v>
      </c>
      <c r="G232" s="74">
        <v>0</v>
      </c>
      <c r="H232" s="74">
        <v>0</v>
      </c>
      <c r="I232" s="74">
        <v>0</v>
      </c>
      <c r="J232" s="74">
        <v>0</v>
      </c>
      <c r="K232" s="74">
        <v>0</v>
      </c>
      <c r="L232" s="74">
        <v>0</v>
      </c>
      <c r="M232" s="74">
        <v>0</v>
      </c>
      <c r="N232" s="74">
        <v>0</v>
      </c>
      <c r="O232" s="74">
        <v>96127</v>
      </c>
      <c r="P232" s="210">
        <v>0</v>
      </c>
      <c r="Q232" s="77">
        <f t="shared" si="31"/>
        <v>3.1535450374149845E-3</v>
      </c>
      <c r="R232" s="77" t="str">
        <f t="shared" si="32"/>
        <v>-</v>
      </c>
      <c r="S232" s="77" t="str">
        <f t="shared" si="33"/>
        <v>-</v>
      </c>
    </row>
    <row r="233" spans="3:19" ht="15" x14ac:dyDescent="0.25">
      <c r="C233" s="242"/>
      <c r="D233" s="243"/>
      <c r="E233" s="72" t="s">
        <v>29</v>
      </c>
      <c r="F233" s="74">
        <v>0</v>
      </c>
      <c r="G233" s="74">
        <v>0</v>
      </c>
      <c r="H233" s="74">
        <v>0</v>
      </c>
      <c r="I233" s="74">
        <v>0</v>
      </c>
      <c r="J233" s="74">
        <v>0</v>
      </c>
      <c r="K233" s="74">
        <v>0</v>
      </c>
      <c r="L233" s="74">
        <v>0</v>
      </c>
      <c r="M233" s="74">
        <v>0</v>
      </c>
      <c r="N233" s="74">
        <v>0</v>
      </c>
      <c r="O233" s="74">
        <v>0</v>
      </c>
      <c r="P233" s="210">
        <v>0</v>
      </c>
      <c r="Q233" s="77">
        <f t="shared" si="31"/>
        <v>0</v>
      </c>
      <c r="R233" s="77" t="str">
        <f t="shared" si="32"/>
        <v>-</v>
      </c>
      <c r="S233" s="77" t="str">
        <f t="shared" si="33"/>
        <v>-</v>
      </c>
    </row>
    <row r="234" spans="3:19" ht="15" x14ac:dyDescent="0.25">
      <c r="C234" s="242"/>
      <c r="D234" s="243"/>
      <c r="E234" s="72" t="s">
        <v>30</v>
      </c>
      <c r="F234" s="74">
        <v>0</v>
      </c>
      <c r="G234" s="74">
        <v>3855671</v>
      </c>
      <c r="H234" s="74">
        <v>3678241</v>
      </c>
      <c r="I234" s="74">
        <v>5633132</v>
      </c>
      <c r="J234" s="74">
        <v>2667661</v>
      </c>
      <c r="K234" s="74">
        <v>2205430</v>
      </c>
      <c r="L234" s="74">
        <v>2996264</v>
      </c>
      <c r="M234" s="74">
        <v>5230246</v>
      </c>
      <c r="N234" s="74">
        <v>4147650</v>
      </c>
      <c r="O234" s="74">
        <v>4625275</v>
      </c>
      <c r="P234" s="210">
        <v>0</v>
      </c>
      <c r="Q234" s="77">
        <f t="shared" si="31"/>
        <v>0.15173690038105414</v>
      </c>
      <c r="R234" s="77">
        <f t="shared" si="32"/>
        <v>0.1151555700215785</v>
      </c>
      <c r="S234" s="77" t="str">
        <f t="shared" si="33"/>
        <v>-</v>
      </c>
    </row>
    <row r="235" spans="3:19" ht="15" x14ac:dyDescent="0.25">
      <c r="C235" s="242"/>
      <c r="D235" s="243"/>
      <c r="E235" s="72" t="s">
        <v>180</v>
      </c>
      <c r="F235" s="75">
        <v>0</v>
      </c>
      <c r="G235" s="75">
        <v>0</v>
      </c>
      <c r="H235" s="75">
        <v>0</v>
      </c>
      <c r="I235" s="75">
        <v>0</v>
      </c>
      <c r="J235" s="75">
        <v>0</v>
      </c>
      <c r="K235" s="75">
        <v>0</v>
      </c>
      <c r="L235" s="75">
        <v>0</v>
      </c>
      <c r="M235" s="75">
        <v>0</v>
      </c>
      <c r="N235" s="75">
        <v>0</v>
      </c>
      <c r="O235" s="75">
        <v>0</v>
      </c>
      <c r="P235" s="211">
        <v>0</v>
      </c>
      <c r="Q235" s="77">
        <f t="shared" si="31"/>
        <v>0</v>
      </c>
      <c r="R235" s="77" t="str">
        <f t="shared" si="32"/>
        <v>-</v>
      </c>
      <c r="S235" s="77" t="str">
        <f t="shared" si="33"/>
        <v>-</v>
      </c>
    </row>
    <row r="236" spans="3:19" ht="15.75" thickBot="1" x14ac:dyDescent="0.3">
      <c r="C236" s="246"/>
      <c r="D236" s="247"/>
      <c r="E236" s="78" t="s">
        <v>221</v>
      </c>
      <c r="F236" s="86">
        <f>SUM(F204:F235)</f>
        <v>9866922</v>
      </c>
      <c r="G236" s="86">
        <f t="shared" ref="G236:O236" si="34">SUM(G204:G235)</f>
        <v>13726462</v>
      </c>
      <c r="H236" s="86">
        <f t="shared" si="34"/>
        <v>13660687</v>
      </c>
      <c r="I236" s="86">
        <f t="shared" si="34"/>
        <v>16453359</v>
      </c>
      <c r="J236" s="86">
        <f t="shared" si="34"/>
        <v>21576955</v>
      </c>
      <c r="K236" s="86">
        <f t="shared" si="34"/>
        <v>21832864.999960002</v>
      </c>
      <c r="L236" s="86">
        <f t="shared" si="34"/>
        <v>23347242</v>
      </c>
      <c r="M236" s="86">
        <f t="shared" si="34"/>
        <v>24979809.999959998</v>
      </c>
      <c r="N236" s="86">
        <f t="shared" si="34"/>
        <v>30158889.999959998</v>
      </c>
      <c r="O236" s="86">
        <f t="shared" si="34"/>
        <v>30482202.999959998</v>
      </c>
      <c r="P236" s="86" t="s">
        <v>375</v>
      </c>
      <c r="Q236" s="77">
        <f t="shared" si="31"/>
        <v>1</v>
      </c>
      <c r="R236" s="231"/>
      <c r="S236" s="231"/>
    </row>
    <row r="237" spans="3:19" ht="15.75" thickTop="1" x14ac:dyDescent="0.25">
      <c r="C237" s="248"/>
      <c r="D237" s="249"/>
      <c r="E237" s="113" t="s">
        <v>222</v>
      </c>
      <c r="F237" s="93">
        <v>9866922</v>
      </c>
      <c r="G237" s="93">
        <v>9726594</v>
      </c>
      <c r="H237" s="93">
        <v>9833008</v>
      </c>
      <c r="I237" s="93">
        <v>9470312</v>
      </c>
      <c r="J237" s="93">
        <v>8989105</v>
      </c>
      <c r="K237" s="93">
        <v>8555659</v>
      </c>
      <c r="L237" s="93">
        <v>8180641</v>
      </c>
      <c r="M237" s="93">
        <v>8137386</v>
      </c>
      <c r="N237" s="93">
        <v>7341073</v>
      </c>
      <c r="O237" s="93">
        <v>7072656</v>
      </c>
      <c r="P237" s="93" t="s">
        <v>375</v>
      </c>
      <c r="Q237" s="77">
        <f t="shared" si="31"/>
        <v>0.23202574958277397</v>
      </c>
      <c r="R237" s="77">
        <f>IF(OR(O237=0, N237=0),"-",O237/N237-1)</f>
        <v>-3.6563728490371927E-2</v>
      </c>
      <c r="S237" s="77">
        <f>IF(OR(O237=0, F237=0),"-",O237/F237-1)</f>
        <v>-0.28319530649983859</v>
      </c>
    </row>
    <row r="238" spans="3:19" ht="15" x14ac:dyDescent="0.25">
      <c r="E238" s="116" t="s">
        <v>223</v>
      </c>
      <c r="F238" s="117"/>
      <c r="G238" s="94">
        <f>G237/F237-1</f>
        <v>-1.4222064388468847E-2</v>
      </c>
      <c r="H238" s="94">
        <f t="shared" ref="H238:O238" si="35">H237/G237-1</f>
        <v>1.0940520391824693E-2</v>
      </c>
      <c r="I238" s="94">
        <f t="shared" si="35"/>
        <v>-3.6885559332403672E-2</v>
      </c>
      <c r="J238" s="94">
        <f t="shared" si="35"/>
        <v>-5.0812159092540998E-2</v>
      </c>
      <c r="K238" s="94">
        <f t="shared" si="35"/>
        <v>-4.8219038491596256E-2</v>
      </c>
      <c r="L238" s="94">
        <f t="shared" si="35"/>
        <v>-4.3832742749564946E-2</v>
      </c>
      <c r="M238" s="94">
        <f t="shared" si="35"/>
        <v>-5.2874829735224393E-3</v>
      </c>
      <c r="N238" s="94">
        <f t="shared" si="35"/>
        <v>-9.7858575223050748E-2</v>
      </c>
      <c r="O238" s="94">
        <f t="shared" si="35"/>
        <v>-3.6563728490371927E-2</v>
      </c>
      <c r="P238" s="107"/>
    </row>
    <row r="240" spans="3:19" ht="18.75" customHeight="1" x14ac:dyDescent="0.15"/>
    <row r="241" spans="3:19" ht="18.75" x14ac:dyDescent="0.15">
      <c r="C241" s="237" t="s">
        <v>349</v>
      </c>
      <c r="D241" s="238"/>
      <c r="E241" s="250" t="s">
        <v>265</v>
      </c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2"/>
    </row>
    <row r="242" spans="3:19" ht="15" x14ac:dyDescent="0.15">
      <c r="C242" s="244" t="s">
        <v>230</v>
      </c>
      <c r="D242" s="245"/>
      <c r="E242" s="50">
        <v>7</v>
      </c>
      <c r="F242" s="51">
        <v>2004</v>
      </c>
      <c r="G242" s="51">
        <f t="shared" ref="G242:P242" si="36">F242+1</f>
        <v>2005</v>
      </c>
      <c r="H242" s="51">
        <f t="shared" si="36"/>
        <v>2006</v>
      </c>
      <c r="I242" s="51">
        <f t="shared" si="36"/>
        <v>2007</v>
      </c>
      <c r="J242" s="51">
        <f t="shared" si="36"/>
        <v>2008</v>
      </c>
      <c r="K242" s="51">
        <f t="shared" si="36"/>
        <v>2009</v>
      </c>
      <c r="L242" s="51">
        <f t="shared" si="36"/>
        <v>2010</v>
      </c>
      <c r="M242" s="51">
        <f t="shared" si="36"/>
        <v>2011</v>
      </c>
      <c r="N242" s="51">
        <f t="shared" si="36"/>
        <v>2012</v>
      </c>
      <c r="O242" s="51">
        <f t="shared" si="36"/>
        <v>2013</v>
      </c>
      <c r="P242" s="51">
        <f t="shared" si="36"/>
        <v>2014</v>
      </c>
      <c r="Q242" s="51" t="s">
        <v>224</v>
      </c>
      <c r="R242" s="54" t="s">
        <v>225</v>
      </c>
      <c r="S242" s="53" t="s">
        <v>281</v>
      </c>
    </row>
    <row r="243" spans="3:19" ht="15" x14ac:dyDescent="0.25">
      <c r="C243" s="242"/>
      <c r="D243" s="243"/>
      <c r="E243" s="72" t="s">
        <v>0</v>
      </c>
      <c r="F243" s="73">
        <v>1088167</v>
      </c>
      <c r="G243" s="73">
        <v>1529590</v>
      </c>
      <c r="H243" s="73">
        <v>1850768</v>
      </c>
      <c r="I243" s="73">
        <v>1871939</v>
      </c>
      <c r="J243" s="73">
        <v>2466810</v>
      </c>
      <c r="K243" s="73">
        <v>2662166</v>
      </c>
      <c r="L243" s="73">
        <v>2760457</v>
      </c>
      <c r="M243" s="73">
        <v>2870851</v>
      </c>
      <c r="N243" s="73">
        <v>2808859</v>
      </c>
      <c r="O243" s="73">
        <v>2790645</v>
      </c>
      <c r="P243" s="209">
        <v>0</v>
      </c>
      <c r="Q243" s="77">
        <f>O243/$O$275</f>
        <v>0.30501019198085111</v>
      </c>
      <c r="R243" s="77">
        <f>IF(OR(O243=0, N243=0),"-",O243/N243-1)</f>
        <v>-6.4844835572024362E-3</v>
      </c>
      <c r="S243" s="77">
        <f>IF(OR(O243=0, F243=0),"-",O243/F243-1)</f>
        <v>1.5645374285380829</v>
      </c>
    </row>
    <row r="244" spans="3:19" ht="15" x14ac:dyDescent="0.25">
      <c r="C244" s="242"/>
      <c r="D244" s="243"/>
      <c r="E244" s="72" t="s">
        <v>1</v>
      </c>
      <c r="F244" s="74">
        <v>0</v>
      </c>
      <c r="G244" s="74">
        <v>0</v>
      </c>
      <c r="H244" s="74">
        <v>0</v>
      </c>
      <c r="I244" s="74">
        <v>0</v>
      </c>
      <c r="J244" s="74">
        <v>0</v>
      </c>
      <c r="K244" s="74">
        <v>0</v>
      </c>
      <c r="L244" s="74">
        <v>0</v>
      </c>
      <c r="M244" s="74">
        <v>0</v>
      </c>
      <c r="N244" s="74">
        <v>0</v>
      </c>
      <c r="O244" s="74">
        <v>0</v>
      </c>
      <c r="P244" s="210">
        <v>0</v>
      </c>
      <c r="Q244" s="77">
        <f t="shared" ref="Q244:Q276" si="37">O244/$O$275</f>
        <v>0</v>
      </c>
      <c r="R244" s="77" t="str">
        <f t="shared" ref="R244:R274" si="38">IF(OR(O244=0, N244=0),"-",O244/N244-1)</f>
        <v>-</v>
      </c>
      <c r="S244" s="77" t="str">
        <f t="shared" ref="S244:S274" si="39">IF(OR(O244=0, F244=0),"-",O244/F244-1)</f>
        <v>-</v>
      </c>
    </row>
    <row r="245" spans="3:19" ht="15" x14ac:dyDescent="0.25">
      <c r="C245" s="242"/>
      <c r="D245" s="243"/>
      <c r="E245" s="72" t="s">
        <v>2</v>
      </c>
      <c r="F245" s="74">
        <v>0</v>
      </c>
      <c r="G245" s="74">
        <v>0</v>
      </c>
      <c r="H245" s="74">
        <v>0</v>
      </c>
      <c r="I245" s="74">
        <v>0</v>
      </c>
      <c r="J245" s="74">
        <v>0</v>
      </c>
      <c r="K245" s="74">
        <v>0</v>
      </c>
      <c r="L245" s="74">
        <v>0</v>
      </c>
      <c r="M245" s="74">
        <v>0</v>
      </c>
      <c r="N245" s="74">
        <v>0</v>
      </c>
      <c r="O245" s="74">
        <v>0</v>
      </c>
      <c r="P245" s="210">
        <v>0</v>
      </c>
      <c r="Q245" s="77">
        <f t="shared" si="37"/>
        <v>0</v>
      </c>
      <c r="R245" s="77" t="str">
        <f t="shared" si="38"/>
        <v>-</v>
      </c>
      <c r="S245" s="77" t="str">
        <f t="shared" si="39"/>
        <v>-</v>
      </c>
    </row>
    <row r="246" spans="3:19" ht="15" x14ac:dyDescent="0.25">
      <c r="C246" s="242"/>
      <c r="D246" s="243"/>
      <c r="E246" s="72" t="s">
        <v>3</v>
      </c>
      <c r="F246" s="74">
        <v>0</v>
      </c>
      <c r="G246" s="74">
        <v>0</v>
      </c>
      <c r="H246" s="74">
        <v>0</v>
      </c>
      <c r="I246" s="74">
        <v>0</v>
      </c>
      <c r="J246" s="74">
        <v>767224</v>
      </c>
      <c r="K246" s="74">
        <v>812046</v>
      </c>
      <c r="L246" s="74">
        <v>825394</v>
      </c>
      <c r="M246" s="74">
        <v>728302</v>
      </c>
      <c r="N246" s="74">
        <v>744496</v>
      </c>
      <c r="O246" s="74">
        <v>733901</v>
      </c>
      <c r="P246" s="210">
        <v>731802</v>
      </c>
      <c r="Q246" s="77">
        <f t="shared" si="37"/>
        <v>8.0213457786618717E-2</v>
      </c>
      <c r="R246" s="77">
        <f t="shared" si="38"/>
        <v>-1.4231103995186012E-2</v>
      </c>
      <c r="S246" s="77" t="str">
        <f t="shared" si="39"/>
        <v>-</v>
      </c>
    </row>
    <row r="247" spans="3:19" ht="15" x14ac:dyDescent="0.25">
      <c r="C247" s="242"/>
      <c r="D247" s="243"/>
      <c r="E247" s="72" t="s">
        <v>4</v>
      </c>
      <c r="F247" s="74">
        <v>0</v>
      </c>
      <c r="G247" s="74">
        <v>0</v>
      </c>
      <c r="H247" s="74">
        <v>0</v>
      </c>
      <c r="I247" s="74">
        <v>0</v>
      </c>
      <c r="J247" s="74">
        <v>0</v>
      </c>
      <c r="K247" s="74">
        <v>0</v>
      </c>
      <c r="L247" s="74">
        <v>0</v>
      </c>
      <c r="M247" s="74">
        <v>0</v>
      </c>
      <c r="N247" s="74">
        <v>0</v>
      </c>
      <c r="O247" s="74">
        <v>0</v>
      </c>
      <c r="P247" s="210">
        <v>0</v>
      </c>
      <c r="Q247" s="77">
        <f t="shared" si="37"/>
        <v>0</v>
      </c>
      <c r="R247" s="77" t="str">
        <f t="shared" si="38"/>
        <v>-</v>
      </c>
      <c r="S247" s="77" t="str">
        <f t="shared" si="39"/>
        <v>-</v>
      </c>
    </row>
    <row r="248" spans="3:19" ht="15" x14ac:dyDescent="0.25">
      <c r="C248" s="242"/>
      <c r="D248" s="243"/>
      <c r="E248" s="72" t="s">
        <v>5</v>
      </c>
      <c r="F248" s="74">
        <v>495404</v>
      </c>
      <c r="G248" s="74">
        <v>599118</v>
      </c>
      <c r="H248" s="74">
        <v>778149</v>
      </c>
      <c r="I248" s="74">
        <v>1100603</v>
      </c>
      <c r="J248" s="74">
        <v>1550945</v>
      </c>
      <c r="K248" s="74">
        <v>1932585</v>
      </c>
      <c r="L248" s="74">
        <v>2312946</v>
      </c>
      <c r="M248" s="74">
        <v>2317362</v>
      </c>
      <c r="N248" s="74">
        <v>3039845</v>
      </c>
      <c r="O248" s="74">
        <v>3039813</v>
      </c>
      <c r="P248" s="210">
        <v>3167523</v>
      </c>
      <c r="Q248" s="77">
        <f t="shared" si="37"/>
        <v>0.33224360200451397</v>
      </c>
      <c r="R248" s="77">
        <f t="shared" si="38"/>
        <v>-1.0526852520453822E-5</v>
      </c>
      <c r="S248" s="77">
        <f t="shared" si="39"/>
        <v>5.1360283728028033</v>
      </c>
    </row>
    <row r="249" spans="3:19" ht="15" x14ac:dyDescent="0.25">
      <c r="C249" s="242"/>
      <c r="D249" s="243"/>
      <c r="E249" s="72" t="s">
        <v>6</v>
      </c>
      <c r="F249" s="74">
        <v>0</v>
      </c>
      <c r="G249" s="74">
        <v>0</v>
      </c>
      <c r="H249" s="74">
        <v>0</v>
      </c>
      <c r="I249" s="74">
        <v>0</v>
      </c>
      <c r="J249" s="74">
        <v>0</v>
      </c>
      <c r="K249" s="74">
        <v>0</v>
      </c>
      <c r="L249" s="74">
        <v>0</v>
      </c>
      <c r="M249" s="74">
        <v>0</v>
      </c>
      <c r="N249" s="74">
        <v>0</v>
      </c>
      <c r="O249" s="74">
        <v>0</v>
      </c>
      <c r="P249" s="210">
        <v>0</v>
      </c>
      <c r="Q249" s="77">
        <f t="shared" si="37"/>
        <v>0</v>
      </c>
      <c r="R249" s="77" t="str">
        <f t="shared" si="38"/>
        <v>-</v>
      </c>
      <c r="S249" s="77" t="str">
        <f t="shared" si="39"/>
        <v>-</v>
      </c>
    </row>
    <row r="250" spans="3:19" ht="15" x14ac:dyDescent="0.25">
      <c r="C250" s="242"/>
      <c r="D250" s="243"/>
      <c r="E250" s="72" t="s">
        <v>7</v>
      </c>
      <c r="F250" s="74">
        <v>0</v>
      </c>
      <c r="G250" s="74">
        <v>0</v>
      </c>
      <c r="H250" s="74">
        <v>0</v>
      </c>
      <c r="I250" s="74">
        <v>0</v>
      </c>
      <c r="J250" s="74">
        <v>0</v>
      </c>
      <c r="K250" s="74">
        <v>0</v>
      </c>
      <c r="L250" s="74">
        <v>0</v>
      </c>
      <c r="M250" s="74">
        <v>0</v>
      </c>
      <c r="N250" s="74">
        <v>0</v>
      </c>
      <c r="O250" s="74">
        <v>0</v>
      </c>
      <c r="P250" s="210">
        <v>0</v>
      </c>
      <c r="Q250" s="77">
        <f t="shared" si="37"/>
        <v>0</v>
      </c>
      <c r="R250" s="77" t="str">
        <f t="shared" si="38"/>
        <v>-</v>
      </c>
      <c r="S250" s="77" t="str">
        <f t="shared" si="39"/>
        <v>-</v>
      </c>
    </row>
    <row r="251" spans="3:19" ht="15" x14ac:dyDescent="0.25">
      <c r="C251" s="242"/>
      <c r="D251" s="243"/>
      <c r="E251" s="72" t="s">
        <v>8</v>
      </c>
      <c r="F251" s="74">
        <v>8410</v>
      </c>
      <c r="G251" s="74">
        <v>15117</v>
      </c>
      <c r="H251" s="74">
        <v>35792</v>
      </c>
      <c r="I251" s="74">
        <v>77971</v>
      </c>
      <c r="J251" s="74">
        <v>92166</v>
      </c>
      <c r="K251" s="74">
        <v>147554</v>
      </c>
      <c r="L251" s="74">
        <v>147069</v>
      </c>
      <c r="M251" s="74">
        <v>152204</v>
      </c>
      <c r="N251" s="74">
        <v>150435</v>
      </c>
      <c r="O251" s="74">
        <v>155847</v>
      </c>
      <c r="P251" s="210">
        <v>0</v>
      </c>
      <c r="Q251" s="77">
        <f t="shared" si="37"/>
        <v>1.7033669058457705E-2</v>
      </c>
      <c r="R251" s="77">
        <f t="shared" si="38"/>
        <v>3.5975670555389305E-2</v>
      </c>
      <c r="S251" s="77">
        <f t="shared" si="39"/>
        <v>17.53115338882283</v>
      </c>
    </row>
    <row r="252" spans="3:19" ht="15" x14ac:dyDescent="0.25">
      <c r="C252" s="242"/>
      <c r="D252" s="243"/>
      <c r="E252" s="72" t="s">
        <v>9</v>
      </c>
      <c r="F252" s="74">
        <v>0</v>
      </c>
      <c r="G252" s="74">
        <v>0</v>
      </c>
      <c r="H252" s="74">
        <v>0</v>
      </c>
      <c r="I252" s="74">
        <v>0</v>
      </c>
      <c r="J252" s="74">
        <v>0</v>
      </c>
      <c r="K252" s="74">
        <v>0</v>
      </c>
      <c r="L252" s="74">
        <v>0</v>
      </c>
      <c r="M252" s="74">
        <v>0</v>
      </c>
      <c r="N252" s="74">
        <v>0</v>
      </c>
      <c r="O252" s="74">
        <v>0</v>
      </c>
      <c r="P252" s="210">
        <v>0</v>
      </c>
      <c r="Q252" s="77">
        <f t="shared" si="37"/>
        <v>0</v>
      </c>
      <c r="R252" s="77" t="str">
        <f t="shared" si="38"/>
        <v>-</v>
      </c>
      <c r="S252" s="77" t="str">
        <f t="shared" si="39"/>
        <v>-</v>
      </c>
    </row>
    <row r="253" spans="3:19" ht="15" x14ac:dyDescent="0.25">
      <c r="C253" s="242"/>
      <c r="D253" s="243"/>
      <c r="E253" s="72" t="s">
        <v>10</v>
      </c>
      <c r="F253" s="74">
        <v>0</v>
      </c>
      <c r="G253" s="74">
        <v>0</v>
      </c>
      <c r="H253" s="74">
        <v>0</v>
      </c>
      <c r="I253" s="74">
        <v>0</v>
      </c>
      <c r="J253" s="74">
        <v>0</v>
      </c>
      <c r="K253" s="74">
        <v>0</v>
      </c>
      <c r="L253" s="74">
        <v>0</v>
      </c>
      <c r="M253" s="74">
        <v>0</v>
      </c>
      <c r="N253" s="74">
        <v>0</v>
      </c>
      <c r="O253" s="74">
        <v>0</v>
      </c>
      <c r="P253" s="210">
        <v>0</v>
      </c>
      <c r="Q253" s="77">
        <f t="shared" si="37"/>
        <v>0</v>
      </c>
      <c r="R253" s="77" t="str">
        <f t="shared" si="38"/>
        <v>-</v>
      </c>
      <c r="S253" s="77" t="str">
        <f t="shared" si="39"/>
        <v>-</v>
      </c>
    </row>
    <row r="254" spans="3:19" ht="15" x14ac:dyDescent="0.25">
      <c r="C254" s="242"/>
      <c r="D254" s="243"/>
      <c r="E254" s="72" t="s">
        <v>11</v>
      </c>
      <c r="F254" s="74">
        <v>0</v>
      </c>
      <c r="G254" s="74">
        <v>0</v>
      </c>
      <c r="H254" s="74">
        <v>0</v>
      </c>
      <c r="I254" s="74">
        <v>0</v>
      </c>
      <c r="J254" s="74">
        <v>0</v>
      </c>
      <c r="K254" s="74">
        <v>0</v>
      </c>
      <c r="L254" s="74">
        <v>0</v>
      </c>
      <c r="M254" s="74">
        <v>0</v>
      </c>
      <c r="N254" s="74">
        <v>0</v>
      </c>
      <c r="O254" s="74">
        <v>0</v>
      </c>
      <c r="P254" s="210">
        <v>0</v>
      </c>
      <c r="Q254" s="77">
        <f t="shared" si="37"/>
        <v>0</v>
      </c>
      <c r="R254" s="77" t="str">
        <f t="shared" si="38"/>
        <v>-</v>
      </c>
      <c r="S254" s="77" t="str">
        <f t="shared" si="39"/>
        <v>-</v>
      </c>
    </row>
    <row r="255" spans="3:19" ht="15" x14ac:dyDescent="0.25">
      <c r="C255" s="242"/>
      <c r="D255" s="243"/>
      <c r="E255" s="72" t="s">
        <v>12</v>
      </c>
      <c r="F255" s="74">
        <v>0</v>
      </c>
      <c r="G255" s="74">
        <v>0</v>
      </c>
      <c r="H255" s="74">
        <v>0</v>
      </c>
      <c r="I255" s="74">
        <v>0</v>
      </c>
      <c r="J255" s="74">
        <v>0</v>
      </c>
      <c r="K255" s="74">
        <v>0</v>
      </c>
      <c r="L255" s="74">
        <v>0</v>
      </c>
      <c r="M255" s="74">
        <v>0</v>
      </c>
      <c r="N255" s="74">
        <v>0</v>
      </c>
      <c r="O255" s="74">
        <v>0</v>
      </c>
      <c r="P255" s="210">
        <v>0</v>
      </c>
      <c r="Q255" s="77">
        <f t="shared" si="37"/>
        <v>0</v>
      </c>
      <c r="R255" s="77" t="str">
        <f t="shared" si="38"/>
        <v>-</v>
      </c>
      <c r="S255" s="77" t="str">
        <f t="shared" si="39"/>
        <v>-</v>
      </c>
    </row>
    <row r="256" spans="3:19" ht="15" x14ac:dyDescent="0.25">
      <c r="C256" s="242"/>
      <c r="D256" s="243"/>
      <c r="E256" s="72" t="s">
        <v>13</v>
      </c>
      <c r="F256" s="74">
        <v>0</v>
      </c>
      <c r="G256" s="74">
        <v>0</v>
      </c>
      <c r="H256" s="74">
        <v>0</v>
      </c>
      <c r="I256" s="74">
        <v>34151</v>
      </c>
      <c r="J256" s="74">
        <v>49248</v>
      </c>
      <c r="K256" s="74">
        <v>54972</v>
      </c>
      <c r="L256" s="74">
        <v>55213</v>
      </c>
      <c r="M256" s="74">
        <v>54972</v>
      </c>
      <c r="N256" s="74">
        <v>52122</v>
      </c>
      <c r="O256" s="74">
        <v>47817</v>
      </c>
      <c r="P256" s="210">
        <v>0</v>
      </c>
      <c r="Q256" s="77">
        <f t="shared" si="37"/>
        <v>5.2262729046325699E-3</v>
      </c>
      <c r="R256" s="77">
        <f t="shared" si="38"/>
        <v>-8.2594681708299755E-2</v>
      </c>
      <c r="S256" s="77" t="str">
        <f t="shared" si="39"/>
        <v>-</v>
      </c>
    </row>
    <row r="257" spans="3:19" ht="15" x14ac:dyDescent="0.25">
      <c r="C257" s="242"/>
      <c r="D257" s="243"/>
      <c r="E257" s="72" t="s">
        <v>14</v>
      </c>
      <c r="F257" s="74">
        <v>627297</v>
      </c>
      <c r="G257" s="74">
        <v>684629</v>
      </c>
      <c r="H257" s="74">
        <v>840137</v>
      </c>
      <c r="I257" s="74">
        <v>949487</v>
      </c>
      <c r="J257" s="74">
        <v>1045765</v>
      </c>
      <c r="K257" s="74">
        <v>995005</v>
      </c>
      <c r="L257" s="74">
        <v>1023367</v>
      </c>
      <c r="M257" s="74">
        <v>1086221</v>
      </c>
      <c r="N257" s="74">
        <v>1043949</v>
      </c>
      <c r="O257" s="74">
        <v>1019658</v>
      </c>
      <c r="P257" s="210">
        <v>0</v>
      </c>
      <c r="Q257" s="77">
        <f t="shared" si="37"/>
        <v>0.11144594971227464</v>
      </c>
      <c r="R257" s="77">
        <f t="shared" si="38"/>
        <v>-2.32683780529509E-2</v>
      </c>
      <c r="S257" s="77">
        <f t="shared" si="39"/>
        <v>0.62547884016661959</v>
      </c>
    </row>
    <row r="258" spans="3:19" ht="15" x14ac:dyDescent="0.25">
      <c r="C258" s="242"/>
      <c r="D258" s="243"/>
      <c r="E258" s="72" t="s">
        <v>15</v>
      </c>
      <c r="F258" s="74">
        <v>0</v>
      </c>
      <c r="G258" s="74">
        <v>0</v>
      </c>
      <c r="H258" s="74">
        <v>0</v>
      </c>
      <c r="I258" s="74">
        <v>0</v>
      </c>
      <c r="J258" s="74">
        <v>0</v>
      </c>
      <c r="K258" s="74">
        <v>0</v>
      </c>
      <c r="L258" s="74">
        <v>0</v>
      </c>
      <c r="M258" s="74">
        <v>0</v>
      </c>
      <c r="N258" s="74">
        <v>0</v>
      </c>
      <c r="O258" s="74">
        <v>0</v>
      </c>
      <c r="P258" s="210">
        <v>0</v>
      </c>
      <c r="Q258" s="77">
        <f t="shared" si="37"/>
        <v>0</v>
      </c>
      <c r="R258" s="77" t="str">
        <f t="shared" si="38"/>
        <v>-</v>
      </c>
      <c r="S258" s="77" t="str">
        <f t="shared" si="39"/>
        <v>-</v>
      </c>
    </row>
    <row r="259" spans="3:19" ht="15" x14ac:dyDescent="0.25">
      <c r="C259" s="242"/>
      <c r="D259" s="243"/>
      <c r="E259" s="72" t="s">
        <v>16</v>
      </c>
      <c r="F259" s="74">
        <v>0</v>
      </c>
      <c r="G259" s="74">
        <v>0</v>
      </c>
      <c r="H259" s="74">
        <v>0</v>
      </c>
      <c r="I259" s="74">
        <v>0</v>
      </c>
      <c r="J259" s="74">
        <v>0</v>
      </c>
      <c r="K259" s="74">
        <v>0</v>
      </c>
      <c r="L259" s="74">
        <v>0</v>
      </c>
      <c r="M259" s="74">
        <v>0</v>
      </c>
      <c r="N259" s="74">
        <v>0</v>
      </c>
      <c r="O259" s="74">
        <v>0</v>
      </c>
      <c r="P259" s="210">
        <v>0</v>
      </c>
      <c r="Q259" s="77">
        <f t="shared" si="37"/>
        <v>0</v>
      </c>
      <c r="R259" s="77" t="str">
        <f t="shared" si="38"/>
        <v>-</v>
      </c>
      <c r="S259" s="77" t="str">
        <f t="shared" si="39"/>
        <v>-</v>
      </c>
    </row>
    <row r="260" spans="3:19" ht="15" x14ac:dyDescent="0.25">
      <c r="C260" s="242"/>
      <c r="D260" s="243"/>
      <c r="E260" s="72" t="s">
        <v>17</v>
      </c>
      <c r="F260" s="74">
        <v>0</v>
      </c>
      <c r="G260" s="74">
        <v>0</v>
      </c>
      <c r="H260" s="74">
        <v>0</v>
      </c>
      <c r="I260" s="74">
        <v>0</v>
      </c>
      <c r="J260" s="74">
        <v>0</v>
      </c>
      <c r="K260" s="74">
        <v>0</v>
      </c>
      <c r="L260" s="74">
        <v>0</v>
      </c>
      <c r="M260" s="74">
        <v>0</v>
      </c>
      <c r="N260" s="74">
        <v>0</v>
      </c>
      <c r="O260" s="74">
        <v>0</v>
      </c>
      <c r="P260" s="210">
        <v>0</v>
      </c>
      <c r="Q260" s="77">
        <f t="shared" si="37"/>
        <v>0</v>
      </c>
      <c r="R260" s="77" t="str">
        <f t="shared" si="38"/>
        <v>-</v>
      </c>
      <c r="S260" s="77" t="str">
        <f t="shared" si="39"/>
        <v>-</v>
      </c>
    </row>
    <row r="261" spans="3:19" ht="15" x14ac:dyDescent="0.25">
      <c r="C261" s="242"/>
      <c r="D261" s="243"/>
      <c r="E261" s="72" t="s">
        <v>18</v>
      </c>
      <c r="F261" s="74">
        <v>0</v>
      </c>
      <c r="G261" s="74">
        <v>0</v>
      </c>
      <c r="H261" s="74">
        <v>0</v>
      </c>
      <c r="I261" s="74">
        <v>0</v>
      </c>
      <c r="J261" s="74">
        <v>0</v>
      </c>
      <c r="K261" s="74">
        <v>0</v>
      </c>
      <c r="L261" s="74">
        <v>0</v>
      </c>
      <c r="M261" s="74">
        <v>0</v>
      </c>
      <c r="N261" s="74">
        <v>0</v>
      </c>
      <c r="O261" s="74">
        <v>0</v>
      </c>
      <c r="P261" s="210">
        <v>0</v>
      </c>
      <c r="Q261" s="77">
        <f t="shared" si="37"/>
        <v>0</v>
      </c>
      <c r="R261" s="77" t="str">
        <f t="shared" si="38"/>
        <v>-</v>
      </c>
      <c r="S261" s="77" t="str">
        <f t="shared" si="39"/>
        <v>-</v>
      </c>
    </row>
    <row r="262" spans="3:19" ht="15" x14ac:dyDescent="0.25">
      <c r="C262" s="242"/>
      <c r="D262" s="243"/>
      <c r="E262" s="72" t="s">
        <v>19</v>
      </c>
      <c r="F262" s="74">
        <v>0</v>
      </c>
      <c r="G262" s="74">
        <v>0</v>
      </c>
      <c r="H262" s="74">
        <v>0</v>
      </c>
      <c r="I262" s="74">
        <v>0</v>
      </c>
      <c r="J262" s="74">
        <v>0</v>
      </c>
      <c r="K262" s="74">
        <v>0</v>
      </c>
      <c r="L262" s="74">
        <v>0</v>
      </c>
      <c r="M262" s="74">
        <v>0</v>
      </c>
      <c r="N262" s="74">
        <v>0</v>
      </c>
      <c r="O262" s="74">
        <v>0</v>
      </c>
      <c r="P262" s="210">
        <v>0</v>
      </c>
      <c r="Q262" s="77">
        <f t="shared" si="37"/>
        <v>0</v>
      </c>
      <c r="R262" s="77" t="str">
        <f t="shared" si="38"/>
        <v>-</v>
      </c>
      <c r="S262" s="77" t="str">
        <f t="shared" si="39"/>
        <v>-</v>
      </c>
    </row>
    <row r="263" spans="3:19" ht="15" x14ac:dyDescent="0.25">
      <c r="C263" s="242"/>
      <c r="D263" s="243"/>
      <c r="E263" s="72" t="s">
        <v>20</v>
      </c>
      <c r="F263" s="74">
        <v>0</v>
      </c>
      <c r="G263" s="74">
        <v>0</v>
      </c>
      <c r="H263" s="74">
        <v>0</v>
      </c>
      <c r="I263" s="74">
        <v>0</v>
      </c>
      <c r="J263" s="74">
        <v>0</v>
      </c>
      <c r="K263" s="74">
        <v>0</v>
      </c>
      <c r="L263" s="74">
        <v>0</v>
      </c>
      <c r="M263" s="74">
        <v>0</v>
      </c>
      <c r="N263" s="74">
        <v>0</v>
      </c>
      <c r="O263" s="74">
        <v>0</v>
      </c>
      <c r="P263" s="210">
        <v>0</v>
      </c>
      <c r="Q263" s="77">
        <f t="shared" si="37"/>
        <v>0</v>
      </c>
      <c r="R263" s="77" t="str">
        <f t="shared" si="38"/>
        <v>-</v>
      </c>
      <c r="S263" s="77" t="str">
        <f t="shared" si="39"/>
        <v>-</v>
      </c>
    </row>
    <row r="264" spans="3:19" ht="15" x14ac:dyDescent="0.25">
      <c r="C264" s="242"/>
      <c r="D264" s="243"/>
      <c r="E264" s="72" t="s">
        <v>21</v>
      </c>
      <c r="F264" s="74">
        <v>0</v>
      </c>
      <c r="G264" s="74">
        <v>19291</v>
      </c>
      <c r="H264" s="74">
        <v>22918</v>
      </c>
      <c r="I264" s="74">
        <v>26563</v>
      </c>
      <c r="J264" s="74">
        <v>30006</v>
      </c>
      <c r="K264" s="74">
        <v>31786</v>
      </c>
      <c r="L264" s="74">
        <v>31575</v>
      </c>
      <c r="M264" s="74">
        <v>31827</v>
      </c>
      <c r="N264" s="74">
        <v>35902</v>
      </c>
      <c r="O264" s="74">
        <v>34929</v>
      </c>
      <c r="P264" s="210">
        <v>36270</v>
      </c>
      <c r="Q264" s="77">
        <f t="shared" si="37"/>
        <v>3.8176482482362136E-3</v>
      </c>
      <c r="R264" s="77">
        <f t="shared" si="38"/>
        <v>-2.7101554230962055E-2</v>
      </c>
      <c r="S264" s="77" t="str">
        <f t="shared" si="39"/>
        <v>-</v>
      </c>
    </row>
    <row r="265" spans="3:19" ht="15" x14ac:dyDescent="0.25">
      <c r="C265" s="242"/>
      <c r="D265" s="243"/>
      <c r="E265" s="72" t="s">
        <v>22</v>
      </c>
      <c r="F265" s="74">
        <v>0</v>
      </c>
      <c r="G265" s="74">
        <v>0</v>
      </c>
      <c r="H265" s="74">
        <v>0</v>
      </c>
      <c r="I265" s="74">
        <v>0</v>
      </c>
      <c r="J265" s="74">
        <v>0</v>
      </c>
      <c r="K265" s="74">
        <v>0</v>
      </c>
      <c r="L265" s="74">
        <v>0</v>
      </c>
      <c r="M265" s="74">
        <v>0</v>
      </c>
      <c r="N265" s="74">
        <v>0</v>
      </c>
      <c r="O265" s="74">
        <v>0</v>
      </c>
      <c r="P265" s="210">
        <v>0</v>
      </c>
      <c r="Q265" s="77">
        <f t="shared" si="37"/>
        <v>0</v>
      </c>
      <c r="R265" s="77" t="str">
        <f t="shared" si="38"/>
        <v>-</v>
      </c>
      <c r="S265" s="77" t="str">
        <f t="shared" si="39"/>
        <v>-</v>
      </c>
    </row>
    <row r="266" spans="3:19" ht="15" x14ac:dyDescent="0.25">
      <c r="C266" s="242"/>
      <c r="D266" s="243"/>
      <c r="E266" s="72" t="s">
        <v>23</v>
      </c>
      <c r="F266" s="74">
        <v>132539</v>
      </c>
      <c r="G266" s="74">
        <v>175924</v>
      </c>
      <c r="H266" s="74">
        <v>237730</v>
      </c>
      <c r="I266" s="74">
        <v>267557</v>
      </c>
      <c r="J266" s="74">
        <v>277099</v>
      </c>
      <c r="K266" s="74">
        <v>288009</v>
      </c>
      <c r="L266" s="74">
        <v>288079</v>
      </c>
      <c r="M266" s="74">
        <v>301476</v>
      </c>
      <c r="N266" s="74">
        <v>305006</v>
      </c>
      <c r="O266" s="74">
        <v>327386</v>
      </c>
      <c r="P266" s="210">
        <v>349798</v>
      </c>
      <c r="Q266" s="77">
        <f t="shared" si="37"/>
        <v>3.5782432631826303E-2</v>
      </c>
      <c r="R266" s="77">
        <f t="shared" si="38"/>
        <v>7.337560572578905E-2</v>
      </c>
      <c r="S266" s="77">
        <f t="shared" si="39"/>
        <v>1.4701106844023268</v>
      </c>
    </row>
    <row r="267" spans="3:19" ht="15" x14ac:dyDescent="0.25">
      <c r="C267" s="242"/>
      <c r="D267" s="243"/>
      <c r="E267" s="72" t="s">
        <v>24</v>
      </c>
      <c r="F267" s="74">
        <v>0</v>
      </c>
      <c r="G267" s="74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210">
        <v>0</v>
      </c>
      <c r="Q267" s="77">
        <f t="shared" si="37"/>
        <v>0</v>
      </c>
      <c r="R267" s="77" t="str">
        <f t="shared" si="38"/>
        <v>-</v>
      </c>
      <c r="S267" s="77" t="str">
        <f t="shared" si="39"/>
        <v>-</v>
      </c>
    </row>
    <row r="268" spans="3:19" ht="15" x14ac:dyDescent="0.25">
      <c r="C268" s="242"/>
      <c r="D268" s="243"/>
      <c r="E268" s="72" t="s">
        <v>25</v>
      </c>
      <c r="F268" s="74">
        <v>0</v>
      </c>
      <c r="G268" s="74">
        <v>0</v>
      </c>
      <c r="H268" s="74">
        <v>0</v>
      </c>
      <c r="I268" s="74">
        <v>0</v>
      </c>
      <c r="J268" s="74">
        <v>972710</v>
      </c>
      <c r="K268" s="74">
        <v>1061466</v>
      </c>
      <c r="L268" s="74">
        <v>1165274</v>
      </c>
      <c r="M268" s="74">
        <v>1108266</v>
      </c>
      <c r="N268" s="74">
        <v>1061523</v>
      </c>
      <c r="O268" s="74">
        <v>960907</v>
      </c>
      <c r="P268" s="210">
        <v>871824</v>
      </c>
      <c r="Q268" s="77">
        <f t="shared" si="37"/>
        <v>0.10502461923524622</v>
      </c>
      <c r="R268" s="77">
        <f t="shared" si="38"/>
        <v>-9.4784568963649396E-2</v>
      </c>
      <c r="S268" s="77" t="str">
        <f t="shared" si="39"/>
        <v>-</v>
      </c>
    </row>
    <row r="269" spans="3:19" ht="15" x14ac:dyDescent="0.25">
      <c r="C269" s="242"/>
      <c r="D269" s="243"/>
      <c r="E269" s="72" t="s">
        <v>26</v>
      </c>
      <c r="F269" s="74">
        <v>0</v>
      </c>
      <c r="G269" s="74">
        <v>0</v>
      </c>
      <c r="H269" s="74">
        <v>0</v>
      </c>
      <c r="I269" s="74">
        <v>0</v>
      </c>
      <c r="J269" s="74">
        <v>0</v>
      </c>
      <c r="K269" s="74">
        <v>0</v>
      </c>
      <c r="L269" s="74">
        <v>0</v>
      </c>
      <c r="M269" s="74">
        <v>0</v>
      </c>
      <c r="N269" s="74">
        <v>0</v>
      </c>
      <c r="O269" s="74">
        <v>0</v>
      </c>
      <c r="P269" s="210">
        <v>0</v>
      </c>
      <c r="Q269" s="77">
        <f t="shared" si="37"/>
        <v>0</v>
      </c>
      <c r="R269" s="77" t="str">
        <f t="shared" si="38"/>
        <v>-</v>
      </c>
      <c r="S269" s="77" t="str">
        <f t="shared" si="39"/>
        <v>-</v>
      </c>
    </row>
    <row r="270" spans="3:19" ht="15" x14ac:dyDescent="0.25">
      <c r="C270" s="242"/>
      <c r="D270" s="243"/>
      <c r="E270" s="72" t="s">
        <v>27</v>
      </c>
      <c r="F270" s="74">
        <v>0</v>
      </c>
      <c r="G270" s="74">
        <v>0</v>
      </c>
      <c r="H270" s="74">
        <v>0</v>
      </c>
      <c r="I270" s="74">
        <v>0</v>
      </c>
      <c r="J270" s="74">
        <v>0</v>
      </c>
      <c r="K270" s="74">
        <v>0</v>
      </c>
      <c r="L270" s="74">
        <v>0</v>
      </c>
      <c r="M270" s="74">
        <v>0</v>
      </c>
      <c r="N270" s="74">
        <v>0</v>
      </c>
      <c r="O270" s="74">
        <v>0</v>
      </c>
      <c r="P270" s="210">
        <v>0</v>
      </c>
      <c r="Q270" s="77">
        <f t="shared" si="37"/>
        <v>0</v>
      </c>
      <c r="R270" s="77" t="str">
        <f t="shared" si="38"/>
        <v>-</v>
      </c>
      <c r="S270" s="77" t="str">
        <f t="shared" si="39"/>
        <v>-</v>
      </c>
    </row>
    <row r="271" spans="3:19" ht="15" x14ac:dyDescent="0.25">
      <c r="C271" s="242"/>
      <c r="D271" s="243"/>
      <c r="E271" s="72" t="s">
        <v>28</v>
      </c>
      <c r="F271" s="74">
        <v>0</v>
      </c>
      <c r="G271" s="74">
        <v>0</v>
      </c>
      <c r="H271" s="74">
        <v>0</v>
      </c>
      <c r="I271" s="74">
        <v>0</v>
      </c>
      <c r="J271" s="74">
        <v>0</v>
      </c>
      <c r="K271" s="74">
        <v>0</v>
      </c>
      <c r="L271" s="74">
        <v>0</v>
      </c>
      <c r="M271" s="74">
        <v>0</v>
      </c>
      <c r="N271" s="74">
        <v>0</v>
      </c>
      <c r="O271" s="74">
        <v>38447</v>
      </c>
      <c r="P271" s="210">
        <v>0</v>
      </c>
      <c r="Q271" s="77">
        <f t="shared" si="37"/>
        <v>4.2021564373425436E-3</v>
      </c>
      <c r="R271" s="77" t="str">
        <f t="shared" si="38"/>
        <v>-</v>
      </c>
      <c r="S271" s="77" t="str">
        <f t="shared" si="39"/>
        <v>-</v>
      </c>
    </row>
    <row r="272" spans="3:19" ht="15" x14ac:dyDescent="0.25">
      <c r="C272" s="242"/>
      <c r="D272" s="243"/>
      <c r="E272" s="72" t="s">
        <v>29</v>
      </c>
      <c r="F272" s="74">
        <v>0</v>
      </c>
      <c r="G272" s="74">
        <v>0</v>
      </c>
      <c r="H272" s="74">
        <v>0</v>
      </c>
      <c r="I272" s="74">
        <v>0</v>
      </c>
      <c r="J272" s="74">
        <v>0</v>
      </c>
      <c r="K272" s="74">
        <v>0</v>
      </c>
      <c r="L272" s="74">
        <v>0</v>
      </c>
      <c r="M272" s="74">
        <v>0</v>
      </c>
      <c r="N272" s="74">
        <v>0</v>
      </c>
      <c r="O272" s="74">
        <v>0</v>
      </c>
      <c r="P272" s="210">
        <v>0</v>
      </c>
      <c r="Q272" s="77">
        <f t="shared" si="37"/>
        <v>0</v>
      </c>
      <c r="R272" s="77" t="str">
        <f t="shared" si="38"/>
        <v>-</v>
      </c>
      <c r="S272" s="77" t="str">
        <f t="shared" si="39"/>
        <v>-</v>
      </c>
    </row>
    <row r="273" spans="3:19" ht="15" x14ac:dyDescent="0.25">
      <c r="C273" s="242"/>
      <c r="D273" s="243"/>
      <c r="E273" s="72" t="s">
        <v>30</v>
      </c>
      <c r="F273" s="74">
        <v>0</v>
      </c>
      <c r="G273" s="74">
        <v>0</v>
      </c>
      <c r="H273" s="74">
        <v>0</v>
      </c>
      <c r="I273" s="74">
        <v>0</v>
      </c>
      <c r="J273" s="74">
        <v>0</v>
      </c>
      <c r="K273" s="74">
        <v>0</v>
      </c>
      <c r="L273" s="74">
        <v>0</v>
      </c>
      <c r="M273" s="74">
        <v>0</v>
      </c>
      <c r="N273" s="74">
        <v>0</v>
      </c>
      <c r="O273" s="74">
        <v>0</v>
      </c>
      <c r="P273" s="210">
        <v>0</v>
      </c>
      <c r="Q273" s="77">
        <f t="shared" si="37"/>
        <v>0</v>
      </c>
      <c r="R273" s="77" t="str">
        <f t="shared" si="38"/>
        <v>-</v>
      </c>
      <c r="S273" s="77" t="str">
        <f t="shared" si="39"/>
        <v>-</v>
      </c>
    </row>
    <row r="274" spans="3:19" ht="15" x14ac:dyDescent="0.25">
      <c r="C274" s="242"/>
      <c r="D274" s="243"/>
      <c r="E274" s="72" t="s">
        <v>180</v>
      </c>
      <c r="F274" s="75">
        <v>0</v>
      </c>
      <c r="G274" s="75">
        <v>0</v>
      </c>
      <c r="H274" s="75">
        <v>0</v>
      </c>
      <c r="I274" s="75">
        <v>0</v>
      </c>
      <c r="J274" s="75">
        <v>0</v>
      </c>
      <c r="K274" s="75">
        <v>0</v>
      </c>
      <c r="L274" s="75">
        <v>0</v>
      </c>
      <c r="M274" s="75">
        <v>0</v>
      </c>
      <c r="N274" s="75">
        <v>0</v>
      </c>
      <c r="O274" s="75">
        <v>0</v>
      </c>
      <c r="P274" s="211">
        <v>0</v>
      </c>
      <c r="Q274" s="77">
        <f t="shared" si="37"/>
        <v>0</v>
      </c>
      <c r="R274" s="77" t="str">
        <f t="shared" si="38"/>
        <v>-</v>
      </c>
      <c r="S274" s="77" t="str">
        <f t="shared" si="39"/>
        <v>-</v>
      </c>
    </row>
    <row r="275" spans="3:19" ht="15.75" thickBot="1" x14ac:dyDescent="0.3">
      <c r="C275" s="246"/>
      <c r="D275" s="247"/>
      <c r="E275" s="78" t="s">
        <v>221</v>
      </c>
      <c r="F275" s="86">
        <f>SUM(F243:F274)</f>
        <v>2351817</v>
      </c>
      <c r="G275" s="86">
        <f t="shared" ref="G275:O275" si="40">SUM(G243:G274)</f>
        <v>3023669</v>
      </c>
      <c r="H275" s="86">
        <f t="shared" si="40"/>
        <v>3765494</v>
      </c>
      <c r="I275" s="86">
        <f t="shared" si="40"/>
        <v>4328271</v>
      </c>
      <c r="J275" s="86">
        <f t="shared" si="40"/>
        <v>7251973</v>
      </c>
      <c r="K275" s="86">
        <f t="shared" si="40"/>
        <v>7985589</v>
      </c>
      <c r="L275" s="86">
        <f t="shared" si="40"/>
        <v>8609374</v>
      </c>
      <c r="M275" s="86">
        <f t="shared" si="40"/>
        <v>8651481</v>
      </c>
      <c r="N275" s="86">
        <f t="shared" si="40"/>
        <v>9242137</v>
      </c>
      <c r="O275" s="86">
        <f t="shared" si="40"/>
        <v>9149350</v>
      </c>
      <c r="P275" s="86" t="s">
        <v>375</v>
      </c>
      <c r="Q275" s="77">
        <f t="shared" si="37"/>
        <v>1</v>
      </c>
      <c r="R275" s="231"/>
      <c r="S275" s="231"/>
    </row>
    <row r="276" spans="3:19" ht="15.75" thickTop="1" x14ac:dyDescent="0.25">
      <c r="C276" s="248"/>
      <c r="D276" s="249"/>
      <c r="E276" s="63" t="s">
        <v>222</v>
      </c>
      <c r="F276" s="93">
        <v>2351817</v>
      </c>
      <c r="G276" s="93">
        <v>3004378</v>
      </c>
      <c r="H276" s="93">
        <v>3742576</v>
      </c>
      <c r="I276" s="93">
        <v>4267557</v>
      </c>
      <c r="J276" s="93">
        <v>5432785</v>
      </c>
      <c r="K276" s="93">
        <v>6025319</v>
      </c>
      <c r="L276" s="93">
        <v>6531918</v>
      </c>
      <c r="M276" s="93">
        <v>6728114</v>
      </c>
      <c r="N276" s="93">
        <v>7348094</v>
      </c>
      <c r="O276" s="93">
        <v>7333349</v>
      </c>
      <c r="P276" s="93" t="s">
        <v>375</v>
      </c>
      <c r="Q276" s="77">
        <f t="shared" si="37"/>
        <v>0.80151584538792375</v>
      </c>
      <c r="R276" s="77">
        <f>IF(OR(O276=0, N276=0),"-",O276/N276-1)</f>
        <v>-2.0066428110473433E-3</v>
      </c>
      <c r="S276" s="77">
        <f>IF(OR(O276=0, F276=0),"-",O276/F276-1)</f>
        <v>2.1181631053776719</v>
      </c>
    </row>
    <row r="277" spans="3:19" ht="15" x14ac:dyDescent="0.25">
      <c r="E277" s="63" t="s">
        <v>223</v>
      </c>
      <c r="F277" s="106"/>
      <c r="G277" s="94">
        <f>G276/F276-1</f>
        <v>0.27747099370401695</v>
      </c>
      <c r="H277" s="94">
        <f t="shared" ref="H277:O277" si="41">H276/G276-1</f>
        <v>0.24570743095575853</v>
      </c>
      <c r="I277" s="94">
        <f t="shared" si="41"/>
        <v>0.1402726357460744</v>
      </c>
      <c r="J277" s="94">
        <f t="shared" si="41"/>
        <v>0.27304333603511322</v>
      </c>
      <c r="K277" s="94">
        <f t="shared" si="41"/>
        <v>0.10906634442555707</v>
      </c>
      <c r="L277" s="94">
        <f t="shared" si="41"/>
        <v>8.4078369958503485E-2</v>
      </c>
      <c r="M277" s="94">
        <f t="shared" si="41"/>
        <v>3.0036506888175829E-2</v>
      </c>
      <c r="N277" s="94">
        <f t="shared" si="41"/>
        <v>9.2147665750015539E-2</v>
      </c>
      <c r="O277" s="94">
        <f t="shared" si="41"/>
        <v>-2.0066428110473433E-3</v>
      </c>
      <c r="P277" s="107"/>
    </row>
    <row r="279" spans="3:19" ht="18.75" customHeight="1" x14ac:dyDescent="0.15"/>
    <row r="280" spans="3:19" ht="18.75" x14ac:dyDescent="0.15">
      <c r="C280" s="237" t="s">
        <v>350</v>
      </c>
      <c r="D280" s="238"/>
      <c r="E280" s="250" t="s">
        <v>266</v>
      </c>
      <c r="F280" s="251"/>
      <c r="G280" s="251"/>
      <c r="H280" s="251"/>
      <c r="I280" s="251"/>
      <c r="J280" s="251"/>
      <c r="K280" s="251"/>
      <c r="L280" s="251"/>
      <c r="M280" s="251"/>
      <c r="N280" s="251"/>
      <c r="O280" s="251"/>
      <c r="P280" s="252"/>
    </row>
    <row r="281" spans="3:19" ht="15" x14ac:dyDescent="0.15">
      <c r="C281" s="244" t="s">
        <v>230</v>
      </c>
      <c r="D281" s="245"/>
      <c r="E281" s="50">
        <v>8</v>
      </c>
      <c r="F281" s="51">
        <v>2004</v>
      </c>
      <c r="G281" s="51">
        <f t="shared" ref="G281:P281" si="42">F281+1</f>
        <v>2005</v>
      </c>
      <c r="H281" s="51">
        <f t="shared" si="42"/>
        <v>2006</v>
      </c>
      <c r="I281" s="51">
        <f t="shared" si="42"/>
        <v>2007</v>
      </c>
      <c r="J281" s="51">
        <f t="shared" si="42"/>
        <v>2008</v>
      </c>
      <c r="K281" s="51">
        <f t="shared" si="42"/>
        <v>2009</v>
      </c>
      <c r="L281" s="51">
        <f t="shared" si="42"/>
        <v>2010</v>
      </c>
      <c r="M281" s="51">
        <f t="shared" si="42"/>
        <v>2011</v>
      </c>
      <c r="N281" s="51">
        <f t="shared" si="42"/>
        <v>2012</v>
      </c>
      <c r="O281" s="51">
        <f t="shared" si="42"/>
        <v>2013</v>
      </c>
      <c r="P281" s="51">
        <f t="shared" si="42"/>
        <v>2014</v>
      </c>
      <c r="Q281" s="51" t="s">
        <v>224</v>
      </c>
      <c r="R281" s="54" t="s">
        <v>225</v>
      </c>
      <c r="S281" s="53" t="s">
        <v>281</v>
      </c>
    </row>
    <row r="282" spans="3:19" ht="15" x14ac:dyDescent="0.25">
      <c r="C282" s="242"/>
      <c r="D282" s="243"/>
      <c r="E282" s="72" t="s">
        <v>0</v>
      </c>
      <c r="F282" s="73">
        <v>9907129</v>
      </c>
      <c r="G282" s="73">
        <v>10436667</v>
      </c>
      <c r="H282" s="73">
        <v>10795641</v>
      </c>
      <c r="I282" s="73">
        <v>10174515</v>
      </c>
      <c r="J282" s="73">
        <v>10547254</v>
      </c>
      <c r="K282" s="73">
        <v>10360238</v>
      </c>
      <c r="L282" s="73">
        <v>10007462</v>
      </c>
      <c r="M282" s="73">
        <v>9914335</v>
      </c>
      <c r="N282" s="73">
        <v>9790841</v>
      </c>
      <c r="O282" s="213">
        <v>9790841</v>
      </c>
      <c r="P282" s="209">
        <v>0</v>
      </c>
      <c r="Q282" s="77">
        <f>O282/$O$314</f>
        <v>2.9111763692488912E-2</v>
      </c>
      <c r="R282" s="77">
        <f>IF(OR(O282=0, N282=0),"-",O282/N282-1)</f>
        <v>0</v>
      </c>
      <c r="S282" s="77">
        <f>IF(OR(O282=0, F282=0),"-",O282/F282-1)</f>
        <v>-1.1737810217268829E-2</v>
      </c>
    </row>
    <row r="283" spans="3:19" ht="15" x14ac:dyDescent="0.25">
      <c r="C283" s="242"/>
      <c r="D283" s="243"/>
      <c r="E283" s="72" t="s">
        <v>1</v>
      </c>
      <c r="F283" s="74">
        <v>0</v>
      </c>
      <c r="G283" s="74">
        <v>0</v>
      </c>
      <c r="H283" s="74">
        <v>0</v>
      </c>
      <c r="I283" s="74">
        <v>0</v>
      </c>
      <c r="J283" s="74">
        <v>0</v>
      </c>
      <c r="K283" s="74">
        <v>0</v>
      </c>
      <c r="L283" s="74">
        <v>0</v>
      </c>
      <c r="M283" s="74">
        <v>0</v>
      </c>
      <c r="N283" s="74">
        <v>0</v>
      </c>
      <c r="O283" s="74">
        <v>0</v>
      </c>
      <c r="P283" s="210">
        <v>0</v>
      </c>
      <c r="Q283" s="77">
        <f t="shared" ref="Q283:Q315" si="43">O283/$O$314</f>
        <v>0</v>
      </c>
      <c r="R283" s="77" t="str">
        <f t="shared" ref="R283:R313" si="44">IF(OR(O283=0, N283=0),"-",O283/N283-1)</f>
        <v>-</v>
      </c>
      <c r="S283" s="77" t="str">
        <f t="shared" ref="S283:S313" si="45">IF(OR(O283=0, F283=0),"-",O283/F283-1)</f>
        <v>-</v>
      </c>
    </row>
    <row r="284" spans="3:19" ht="15" x14ac:dyDescent="0.25">
      <c r="C284" s="242"/>
      <c r="D284" s="243"/>
      <c r="E284" s="72" t="s">
        <v>2</v>
      </c>
      <c r="F284" s="74">
        <v>0</v>
      </c>
      <c r="G284" s="74">
        <v>0</v>
      </c>
      <c r="H284" s="74">
        <v>0</v>
      </c>
      <c r="I284" s="74">
        <v>1012015.75</v>
      </c>
      <c r="J284" s="74">
        <v>1321473.08</v>
      </c>
      <c r="K284" s="74">
        <v>1112006</v>
      </c>
      <c r="L284" s="74">
        <v>1082367</v>
      </c>
      <c r="M284" s="74">
        <v>0</v>
      </c>
      <c r="N284" s="74">
        <v>0</v>
      </c>
      <c r="O284" s="74">
        <v>0</v>
      </c>
      <c r="P284" s="210">
        <v>0</v>
      </c>
      <c r="Q284" s="77">
        <f t="shared" si="43"/>
        <v>0</v>
      </c>
      <c r="R284" s="77" t="str">
        <f t="shared" si="44"/>
        <v>-</v>
      </c>
      <c r="S284" s="77" t="str">
        <f t="shared" si="45"/>
        <v>-</v>
      </c>
    </row>
    <row r="285" spans="3:19" ht="15" x14ac:dyDescent="0.25">
      <c r="C285" s="242"/>
      <c r="D285" s="243"/>
      <c r="E285" s="72" t="s">
        <v>3</v>
      </c>
      <c r="F285" s="74">
        <v>5431587</v>
      </c>
      <c r="G285" s="74">
        <v>5942179</v>
      </c>
      <c r="H285" s="74">
        <v>5887099</v>
      </c>
      <c r="I285" s="74">
        <v>5277638</v>
      </c>
      <c r="J285" s="74">
        <v>5986751</v>
      </c>
      <c r="K285" s="74">
        <v>6385802</v>
      </c>
      <c r="L285" s="74">
        <v>7255901</v>
      </c>
      <c r="M285" s="74">
        <v>6283658</v>
      </c>
      <c r="N285" s="74">
        <v>6493297</v>
      </c>
      <c r="O285" s="208">
        <v>6493297</v>
      </c>
      <c r="P285" s="210">
        <v>0</v>
      </c>
      <c r="Q285" s="77">
        <f t="shared" si="43"/>
        <v>1.9306955127669542E-2</v>
      </c>
      <c r="R285" s="77">
        <f t="shared" si="44"/>
        <v>0</v>
      </c>
      <c r="S285" s="77">
        <f t="shared" si="45"/>
        <v>0.19546957454607639</v>
      </c>
    </row>
    <row r="286" spans="3:19" ht="15" x14ac:dyDescent="0.25">
      <c r="C286" s="242"/>
      <c r="D286" s="243"/>
      <c r="E286" s="72" t="s">
        <v>4</v>
      </c>
      <c r="F286" s="74">
        <v>538822</v>
      </c>
      <c r="G286" s="74">
        <v>571544</v>
      </c>
      <c r="H286" s="74">
        <v>607083</v>
      </c>
      <c r="I286" s="74">
        <v>0</v>
      </c>
      <c r="J286" s="74">
        <v>0</v>
      </c>
      <c r="K286" s="74">
        <v>0</v>
      </c>
      <c r="L286" s="74">
        <v>0</v>
      </c>
      <c r="M286" s="74">
        <v>0</v>
      </c>
      <c r="N286" s="74">
        <v>0</v>
      </c>
      <c r="O286" s="74">
        <v>0</v>
      </c>
      <c r="P286" s="210">
        <v>0</v>
      </c>
      <c r="Q286" s="77">
        <f t="shared" si="43"/>
        <v>0</v>
      </c>
      <c r="R286" s="77" t="str">
        <f t="shared" si="44"/>
        <v>-</v>
      </c>
      <c r="S286" s="77" t="str">
        <f t="shared" si="45"/>
        <v>-</v>
      </c>
    </row>
    <row r="287" spans="3:19" ht="15" x14ac:dyDescent="0.25">
      <c r="C287" s="242"/>
      <c r="D287" s="243"/>
      <c r="E287" s="72" t="s">
        <v>5</v>
      </c>
      <c r="F287" s="74">
        <v>0</v>
      </c>
      <c r="G287" s="74">
        <v>0</v>
      </c>
      <c r="H287" s="74">
        <v>0</v>
      </c>
      <c r="I287" s="74">
        <v>0</v>
      </c>
      <c r="J287" s="74">
        <v>0</v>
      </c>
      <c r="K287" s="74">
        <v>0</v>
      </c>
      <c r="L287" s="74">
        <v>0</v>
      </c>
      <c r="M287" s="74">
        <v>0</v>
      </c>
      <c r="N287" s="74">
        <v>0</v>
      </c>
      <c r="O287" s="74">
        <v>0</v>
      </c>
      <c r="P287" s="210">
        <v>0</v>
      </c>
      <c r="Q287" s="77">
        <f t="shared" si="43"/>
        <v>0</v>
      </c>
      <c r="R287" s="77" t="str">
        <f t="shared" si="44"/>
        <v>-</v>
      </c>
      <c r="S287" s="77" t="str">
        <f t="shared" si="45"/>
        <v>-</v>
      </c>
    </row>
    <row r="288" spans="3:19" ht="15" x14ac:dyDescent="0.25">
      <c r="C288" s="242"/>
      <c r="D288" s="243"/>
      <c r="E288" s="72" t="s">
        <v>6</v>
      </c>
      <c r="F288" s="74">
        <v>97278094</v>
      </c>
      <c r="G288" s="74">
        <v>96945347</v>
      </c>
      <c r="H288" s="74">
        <v>97114628</v>
      </c>
      <c r="I288" s="74">
        <v>97239425</v>
      </c>
      <c r="J288" s="74">
        <v>96287736</v>
      </c>
      <c r="K288" s="74">
        <v>95057886</v>
      </c>
      <c r="L288" s="74">
        <v>94226565</v>
      </c>
      <c r="M288" s="74">
        <v>93575205</v>
      </c>
      <c r="N288" s="74">
        <v>92977712</v>
      </c>
      <c r="O288" s="74">
        <v>91835696</v>
      </c>
      <c r="P288" s="210">
        <v>92489028</v>
      </c>
      <c r="Q288" s="77">
        <f>O288/$O$314</f>
        <v>0.27306122941708982</v>
      </c>
      <c r="R288" s="77">
        <f t="shared" si="44"/>
        <v>-1.2282685553716366E-2</v>
      </c>
      <c r="S288" s="77">
        <f t="shared" si="45"/>
        <v>-5.5946799286589632E-2</v>
      </c>
    </row>
    <row r="289" spans="3:19" ht="15" x14ac:dyDescent="0.25">
      <c r="C289" s="242"/>
      <c r="D289" s="243"/>
      <c r="E289" s="72" t="s">
        <v>7</v>
      </c>
      <c r="F289" s="74">
        <v>4009756</v>
      </c>
      <c r="G289" s="74">
        <v>4384464</v>
      </c>
      <c r="H289" s="74">
        <v>4228398</v>
      </c>
      <c r="I289" s="74">
        <v>4423860</v>
      </c>
      <c r="J289" s="74">
        <v>4778490</v>
      </c>
      <c r="K289" s="74">
        <v>5276546</v>
      </c>
      <c r="L289" s="74">
        <v>5034275</v>
      </c>
      <c r="M289" s="74">
        <v>5268150</v>
      </c>
      <c r="N289" s="74">
        <v>5395567</v>
      </c>
      <c r="O289" s="208">
        <v>5395567</v>
      </c>
      <c r="P289" s="210">
        <v>0</v>
      </c>
      <c r="Q289" s="77">
        <f t="shared" si="43"/>
        <v>1.6043000952726261E-2</v>
      </c>
      <c r="R289" s="77">
        <f t="shared" si="44"/>
        <v>0</v>
      </c>
      <c r="S289" s="77">
        <f t="shared" si="45"/>
        <v>0.34560980767907079</v>
      </c>
    </row>
    <row r="290" spans="3:19" ht="15" x14ac:dyDescent="0.25">
      <c r="C290" s="242"/>
      <c r="D290" s="243"/>
      <c r="E290" s="72" t="s">
        <v>8</v>
      </c>
      <c r="F290" s="74">
        <v>155820</v>
      </c>
      <c r="G290" s="74">
        <v>168034</v>
      </c>
      <c r="H290" s="74">
        <v>209534</v>
      </c>
      <c r="I290" s="74">
        <v>267393</v>
      </c>
      <c r="J290" s="74">
        <v>293179</v>
      </c>
      <c r="K290" s="74">
        <v>426995</v>
      </c>
      <c r="L290" s="74">
        <v>598905</v>
      </c>
      <c r="M290" s="74">
        <v>403832</v>
      </c>
      <c r="N290" s="74">
        <v>401318</v>
      </c>
      <c r="O290" s="208">
        <v>401318</v>
      </c>
      <c r="P290" s="210">
        <v>0</v>
      </c>
      <c r="Q290" s="77">
        <f t="shared" si="43"/>
        <v>1.1932657042987693E-3</v>
      </c>
      <c r="R290" s="77">
        <f t="shared" si="44"/>
        <v>0</v>
      </c>
      <c r="S290" s="77">
        <f t="shared" si="45"/>
        <v>1.5755230394044411</v>
      </c>
    </row>
    <row r="291" spans="3:19" ht="15" x14ac:dyDescent="0.25">
      <c r="C291" s="242"/>
      <c r="D291" s="243"/>
      <c r="E291" s="72" t="s">
        <v>9</v>
      </c>
      <c r="F291" s="74">
        <v>26606779</v>
      </c>
      <c r="G291" s="74">
        <v>28290137</v>
      </c>
      <c r="H291" s="74">
        <v>31024622</v>
      </c>
      <c r="I291" s="74">
        <v>31699001</v>
      </c>
      <c r="J291" s="74">
        <v>32300508</v>
      </c>
      <c r="K291" s="74">
        <v>32652388</v>
      </c>
      <c r="L291" s="74">
        <v>32964754</v>
      </c>
      <c r="M291" s="74">
        <v>31985890</v>
      </c>
      <c r="N291" s="74">
        <v>31546279</v>
      </c>
      <c r="O291" s="74">
        <v>30283922</v>
      </c>
      <c r="P291" s="210">
        <v>27933570</v>
      </c>
      <c r="Q291" s="77">
        <f t="shared" si="43"/>
        <v>9.0045214802872017E-2</v>
      </c>
      <c r="R291" s="77">
        <f t="shared" si="44"/>
        <v>-4.001603485469718E-2</v>
      </c>
      <c r="S291" s="77">
        <f t="shared" si="45"/>
        <v>0.13820323760346942</v>
      </c>
    </row>
    <row r="292" spans="3:19" ht="15" x14ac:dyDescent="0.25">
      <c r="C292" s="242"/>
      <c r="D292" s="243"/>
      <c r="E292" s="72" t="s">
        <v>10</v>
      </c>
      <c r="F292" s="74">
        <v>4041635</v>
      </c>
      <c r="G292" s="74">
        <v>4483892</v>
      </c>
      <c r="H292" s="74">
        <v>4560021</v>
      </c>
      <c r="I292" s="74">
        <v>4763181</v>
      </c>
      <c r="J292" s="74">
        <v>4788681</v>
      </c>
      <c r="K292" s="74">
        <v>4889934</v>
      </c>
      <c r="L292" s="74">
        <v>4781344.2955051502</v>
      </c>
      <c r="M292" s="74">
        <v>4868932</v>
      </c>
      <c r="N292" s="74">
        <v>4838979</v>
      </c>
      <c r="O292" s="74">
        <v>4783130</v>
      </c>
      <c r="P292" s="210">
        <v>0</v>
      </c>
      <c r="Q292" s="77">
        <f t="shared" si="43"/>
        <v>1.4222000977286271E-2</v>
      </c>
      <c r="R292" s="77">
        <f t="shared" si="44"/>
        <v>-1.1541484267652335E-2</v>
      </c>
      <c r="S292" s="77">
        <f t="shared" si="45"/>
        <v>0.1834641178631915</v>
      </c>
    </row>
    <row r="293" spans="3:19" ht="15" x14ac:dyDescent="0.25">
      <c r="C293" s="242"/>
      <c r="D293" s="243"/>
      <c r="E293" s="72" t="s">
        <v>11</v>
      </c>
      <c r="F293" s="74">
        <v>67651924</v>
      </c>
      <c r="G293" s="74">
        <v>72121000</v>
      </c>
      <c r="H293" s="74">
        <v>79353000</v>
      </c>
      <c r="I293" s="74">
        <v>0</v>
      </c>
      <c r="J293" s="74">
        <v>0</v>
      </c>
      <c r="K293" s="74">
        <v>0</v>
      </c>
      <c r="L293" s="74">
        <v>0</v>
      </c>
      <c r="M293" s="74">
        <v>0</v>
      </c>
      <c r="N293" s="74">
        <v>0</v>
      </c>
      <c r="O293" s="74">
        <v>0</v>
      </c>
      <c r="P293" s="210">
        <v>0</v>
      </c>
      <c r="Q293" s="77">
        <f t="shared" si="43"/>
        <v>0</v>
      </c>
      <c r="R293" s="77" t="str">
        <f t="shared" si="44"/>
        <v>-</v>
      </c>
      <c r="S293" s="77" t="str">
        <f t="shared" si="45"/>
        <v>-</v>
      </c>
    </row>
    <row r="294" spans="3:19" ht="15" x14ac:dyDescent="0.25">
      <c r="C294" s="242"/>
      <c r="D294" s="243"/>
      <c r="E294" s="72" t="s">
        <v>12</v>
      </c>
      <c r="F294" s="74">
        <v>0</v>
      </c>
      <c r="G294" s="74">
        <v>0</v>
      </c>
      <c r="H294" s="74">
        <v>0</v>
      </c>
      <c r="I294" s="74">
        <v>0</v>
      </c>
      <c r="J294" s="74">
        <v>0</v>
      </c>
      <c r="K294" s="74">
        <v>0</v>
      </c>
      <c r="L294" s="74">
        <v>0</v>
      </c>
      <c r="M294" s="74">
        <v>0</v>
      </c>
      <c r="N294" s="74">
        <v>0</v>
      </c>
      <c r="O294" s="74">
        <v>0</v>
      </c>
      <c r="P294" s="210">
        <v>0</v>
      </c>
      <c r="Q294" s="77">
        <f t="shared" si="43"/>
        <v>0</v>
      </c>
      <c r="R294" s="77" t="str">
        <f t="shared" si="44"/>
        <v>-</v>
      </c>
      <c r="S294" s="77" t="str">
        <f t="shared" si="45"/>
        <v>-</v>
      </c>
    </row>
    <row r="295" spans="3:19" ht="15" x14ac:dyDescent="0.25">
      <c r="C295" s="242"/>
      <c r="D295" s="243"/>
      <c r="E295" s="72" t="s">
        <v>13</v>
      </c>
      <c r="F295" s="74">
        <v>800110</v>
      </c>
      <c r="G295" s="74">
        <v>1013252</v>
      </c>
      <c r="H295" s="74">
        <v>856353</v>
      </c>
      <c r="I295" s="74">
        <v>2052577</v>
      </c>
      <c r="J295" s="74">
        <v>1446887</v>
      </c>
      <c r="K295" s="74">
        <v>1435858</v>
      </c>
      <c r="L295" s="74">
        <v>1430633</v>
      </c>
      <c r="M295" s="74">
        <v>1412548</v>
      </c>
      <c r="N295" s="74">
        <v>1484766</v>
      </c>
      <c r="O295" s="208">
        <v>1484766</v>
      </c>
      <c r="P295" s="210">
        <v>0</v>
      </c>
      <c r="Q295" s="77">
        <f t="shared" si="43"/>
        <v>4.4147542515134289E-3</v>
      </c>
      <c r="R295" s="77">
        <f t="shared" si="44"/>
        <v>0</v>
      </c>
      <c r="S295" s="77">
        <f t="shared" si="45"/>
        <v>0.85570234092812236</v>
      </c>
    </row>
    <row r="296" spans="3:19" ht="15" x14ac:dyDescent="0.25">
      <c r="C296" s="242"/>
      <c r="D296" s="243"/>
      <c r="E296" s="72" t="s">
        <v>14</v>
      </c>
      <c r="F296" s="74">
        <v>3127237</v>
      </c>
      <c r="G296" s="74">
        <v>2988628</v>
      </c>
      <c r="H296" s="74">
        <v>3167918</v>
      </c>
      <c r="I296" s="74">
        <v>3113800</v>
      </c>
      <c r="J296" s="74">
        <v>3142680</v>
      </c>
      <c r="K296" s="74">
        <v>2998896</v>
      </c>
      <c r="L296" s="74">
        <v>2937922</v>
      </c>
      <c r="M296" s="74">
        <v>2857747</v>
      </c>
      <c r="N296" s="74">
        <v>2684758</v>
      </c>
      <c r="O296" s="208">
        <v>2684758</v>
      </c>
      <c r="P296" s="210">
        <v>0</v>
      </c>
      <c r="Q296" s="77">
        <f t="shared" si="43"/>
        <v>7.9827708842906495E-3</v>
      </c>
      <c r="R296" s="77">
        <f t="shared" si="44"/>
        <v>0</v>
      </c>
      <c r="S296" s="77">
        <f t="shared" si="45"/>
        <v>-0.14149199437074966</v>
      </c>
    </row>
    <row r="297" spans="3:19" ht="15" x14ac:dyDescent="0.25">
      <c r="C297" s="242"/>
      <c r="D297" s="243"/>
      <c r="E297" s="72" t="s">
        <v>15</v>
      </c>
      <c r="F297" s="74">
        <v>0</v>
      </c>
      <c r="G297" s="74">
        <v>0</v>
      </c>
      <c r="H297" s="74">
        <v>0</v>
      </c>
      <c r="I297" s="74">
        <v>0</v>
      </c>
      <c r="J297" s="74">
        <v>0</v>
      </c>
      <c r="K297" s="74">
        <v>0</v>
      </c>
      <c r="L297" s="74">
        <v>0</v>
      </c>
      <c r="M297" s="74">
        <v>0</v>
      </c>
      <c r="N297" s="74">
        <v>0</v>
      </c>
      <c r="O297" s="74">
        <v>0</v>
      </c>
      <c r="P297" s="210">
        <v>0</v>
      </c>
      <c r="Q297" s="77">
        <f t="shared" si="43"/>
        <v>0</v>
      </c>
      <c r="R297" s="77" t="str">
        <f t="shared" si="44"/>
        <v>-</v>
      </c>
      <c r="S297" s="77" t="str">
        <f t="shared" si="45"/>
        <v>-</v>
      </c>
    </row>
    <row r="298" spans="3:19" ht="15" x14ac:dyDescent="0.25">
      <c r="C298" s="242"/>
      <c r="D298" s="243"/>
      <c r="E298" s="72" t="s">
        <v>16</v>
      </c>
      <c r="F298" s="74">
        <v>0</v>
      </c>
      <c r="G298" s="74">
        <v>0</v>
      </c>
      <c r="H298" s="74">
        <v>0</v>
      </c>
      <c r="I298" s="74">
        <v>0</v>
      </c>
      <c r="J298" s="74">
        <v>0</v>
      </c>
      <c r="K298" s="74">
        <v>0</v>
      </c>
      <c r="L298" s="74">
        <v>0</v>
      </c>
      <c r="M298" s="74">
        <v>0</v>
      </c>
      <c r="N298" s="74">
        <v>0</v>
      </c>
      <c r="O298" s="74">
        <v>0</v>
      </c>
      <c r="P298" s="210">
        <v>0</v>
      </c>
      <c r="Q298" s="77">
        <f t="shared" si="43"/>
        <v>0</v>
      </c>
      <c r="R298" s="77" t="str">
        <f t="shared" si="44"/>
        <v>-</v>
      </c>
      <c r="S298" s="77" t="str">
        <f t="shared" si="45"/>
        <v>-</v>
      </c>
    </row>
    <row r="299" spans="3:19" ht="15" x14ac:dyDescent="0.25">
      <c r="C299" s="242"/>
      <c r="D299" s="243"/>
      <c r="E299" s="72" t="s">
        <v>17</v>
      </c>
      <c r="F299" s="74">
        <v>28000696</v>
      </c>
      <c r="G299" s="74">
        <v>31088255</v>
      </c>
      <c r="H299" s="74">
        <v>34736474</v>
      </c>
      <c r="I299" s="74">
        <v>34477176</v>
      </c>
      <c r="J299" s="74">
        <v>36505047</v>
      </c>
      <c r="K299" s="74">
        <v>35896716</v>
      </c>
      <c r="L299" s="74">
        <v>37412921</v>
      </c>
      <c r="M299" s="74">
        <v>35458231</v>
      </c>
      <c r="N299" s="74">
        <v>32981470</v>
      </c>
      <c r="O299" s="74">
        <v>32461766</v>
      </c>
      <c r="P299" s="210">
        <v>33601498</v>
      </c>
      <c r="Q299" s="77">
        <f t="shared" si="43"/>
        <v>9.6520744319397181E-2</v>
      </c>
      <c r="R299" s="77">
        <f t="shared" si="44"/>
        <v>-1.5757454109838087E-2</v>
      </c>
      <c r="S299" s="77">
        <f t="shared" si="45"/>
        <v>0.15931996833221573</v>
      </c>
    </row>
    <row r="300" spans="3:19" ht="15" x14ac:dyDescent="0.25">
      <c r="C300" s="242"/>
      <c r="D300" s="243"/>
      <c r="E300" s="72" t="s">
        <v>18</v>
      </c>
      <c r="F300" s="74">
        <v>0</v>
      </c>
      <c r="G300" s="74">
        <v>0</v>
      </c>
      <c r="H300" s="74">
        <v>0</v>
      </c>
      <c r="I300" s="74">
        <v>0</v>
      </c>
      <c r="J300" s="74">
        <v>0</v>
      </c>
      <c r="K300" s="74">
        <v>0</v>
      </c>
      <c r="L300" s="74">
        <v>0</v>
      </c>
      <c r="M300" s="74">
        <v>0</v>
      </c>
      <c r="N300" s="74">
        <v>0</v>
      </c>
      <c r="O300" s="74">
        <v>0</v>
      </c>
      <c r="P300" s="210">
        <v>0</v>
      </c>
      <c r="Q300" s="77">
        <f t="shared" si="43"/>
        <v>0</v>
      </c>
      <c r="R300" s="77" t="str">
        <f t="shared" si="44"/>
        <v>-</v>
      </c>
      <c r="S300" s="77" t="str">
        <f t="shared" si="45"/>
        <v>-</v>
      </c>
    </row>
    <row r="301" spans="3:19" ht="15" x14ac:dyDescent="0.25">
      <c r="C301" s="242"/>
      <c r="D301" s="243"/>
      <c r="E301" s="72" t="s">
        <v>19</v>
      </c>
      <c r="F301" s="74">
        <v>0</v>
      </c>
      <c r="G301" s="74">
        <v>0</v>
      </c>
      <c r="H301" s="74">
        <v>0</v>
      </c>
      <c r="I301" s="74">
        <v>0</v>
      </c>
      <c r="J301" s="74">
        <v>0</v>
      </c>
      <c r="K301" s="74">
        <v>0</v>
      </c>
      <c r="L301" s="74">
        <v>0</v>
      </c>
      <c r="M301" s="74">
        <v>0</v>
      </c>
      <c r="N301" s="74">
        <v>0</v>
      </c>
      <c r="O301" s="74">
        <v>0</v>
      </c>
      <c r="P301" s="210">
        <v>0</v>
      </c>
      <c r="Q301" s="77">
        <f t="shared" si="43"/>
        <v>0</v>
      </c>
      <c r="R301" s="77" t="str">
        <f t="shared" si="44"/>
        <v>-</v>
      </c>
      <c r="S301" s="77" t="str">
        <f t="shared" si="45"/>
        <v>-</v>
      </c>
    </row>
    <row r="302" spans="3:19" ht="15" x14ac:dyDescent="0.25">
      <c r="C302" s="242"/>
      <c r="D302" s="243"/>
      <c r="E302" s="72" t="s">
        <v>20</v>
      </c>
      <c r="F302" s="74">
        <v>54958</v>
      </c>
      <c r="G302" s="74">
        <v>48365</v>
      </c>
      <c r="H302" s="74">
        <v>0</v>
      </c>
      <c r="I302" s="74">
        <v>0</v>
      </c>
      <c r="J302" s="74">
        <v>0</v>
      </c>
      <c r="K302" s="74">
        <v>0</v>
      </c>
      <c r="L302" s="74">
        <v>0</v>
      </c>
      <c r="M302" s="74">
        <v>0</v>
      </c>
      <c r="N302" s="74">
        <v>0</v>
      </c>
      <c r="O302" s="74">
        <v>0</v>
      </c>
      <c r="P302" s="210">
        <v>0</v>
      </c>
      <c r="Q302" s="77">
        <f t="shared" si="43"/>
        <v>0</v>
      </c>
      <c r="R302" s="77" t="str">
        <f t="shared" si="44"/>
        <v>-</v>
      </c>
      <c r="S302" s="77" t="str">
        <f t="shared" si="45"/>
        <v>-</v>
      </c>
    </row>
    <row r="303" spans="3:19" ht="15" x14ac:dyDescent="0.25">
      <c r="C303" s="242"/>
      <c r="D303" s="243"/>
      <c r="E303" s="72" t="s">
        <v>21</v>
      </c>
      <c r="F303" s="74">
        <v>133469</v>
      </c>
      <c r="G303" s="74">
        <v>143813</v>
      </c>
      <c r="H303" s="74">
        <v>151588</v>
      </c>
      <c r="I303" s="74">
        <v>166050</v>
      </c>
      <c r="J303" s="74">
        <v>170470</v>
      </c>
      <c r="K303" s="74">
        <v>184459</v>
      </c>
      <c r="L303" s="74">
        <v>184972</v>
      </c>
      <c r="M303" s="74">
        <v>193061</v>
      </c>
      <c r="N303" s="74">
        <v>187827</v>
      </c>
      <c r="O303" s="208">
        <v>187827</v>
      </c>
      <c r="P303" s="210">
        <v>0</v>
      </c>
      <c r="Q303" s="77">
        <f t="shared" si="43"/>
        <v>5.584786065945831E-4</v>
      </c>
      <c r="R303" s="77">
        <f t="shared" si="44"/>
        <v>0</v>
      </c>
      <c r="S303" s="77">
        <f t="shared" si="45"/>
        <v>0.40727060216229982</v>
      </c>
    </row>
    <row r="304" spans="3:19" ht="15" x14ac:dyDescent="0.25">
      <c r="C304" s="242"/>
      <c r="D304" s="243"/>
      <c r="E304" s="72" t="s">
        <v>22</v>
      </c>
      <c r="F304" s="74">
        <v>41229000</v>
      </c>
      <c r="G304" s="74">
        <v>41149000</v>
      </c>
      <c r="H304" s="74">
        <v>41526000</v>
      </c>
      <c r="I304" s="74">
        <v>0</v>
      </c>
      <c r="J304" s="74">
        <v>0</v>
      </c>
      <c r="K304" s="74">
        <v>0</v>
      </c>
      <c r="L304" s="74">
        <v>0</v>
      </c>
      <c r="M304" s="74">
        <v>0</v>
      </c>
      <c r="N304" s="74">
        <v>0</v>
      </c>
      <c r="O304" s="74">
        <v>0</v>
      </c>
      <c r="P304" s="210">
        <v>0</v>
      </c>
      <c r="Q304" s="77">
        <f t="shared" si="43"/>
        <v>0</v>
      </c>
      <c r="R304" s="77" t="str">
        <f t="shared" si="44"/>
        <v>-</v>
      </c>
      <c r="S304" s="77" t="str">
        <f t="shared" si="45"/>
        <v>-</v>
      </c>
    </row>
    <row r="305" spans="3:19" ht="15" x14ac:dyDescent="0.25">
      <c r="C305" s="242"/>
      <c r="D305" s="243"/>
      <c r="E305" s="72" t="s">
        <v>23</v>
      </c>
      <c r="F305" s="74">
        <v>5185951</v>
      </c>
      <c r="G305" s="74">
        <v>5349183</v>
      </c>
      <c r="H305" s="74">
        <v>5890942</v>
      </c>
      <c r="I305" s="74">
        <v>6411674</v>
      </c>
      <c r="J305" s="74">
        <v>6204839</v>
      </c>
      <c r="K305" s="74">
        <v>6286037</v>
      </c>
      <c r="L305" s="74">
        <v>6212439</v>
      </c>
      <c r="M305" s="74">
        <v>6276879</v>
      </c>
      <c r="N305" s="74">
        <v>6305508</v>
      </c>
      <c r="O305" s="74">
        <v>6449671</v>
      </c>
      <c r="P305" s="210">
        <v>6531778</v>
      </c>
      <c r="Q305" s="77">
        <f t="shared" si="43"/>
        <v>1.9177239018210862E-2</v>
      </c>
      <c r="R305" s="77">
        <f t="shared" si="44"/>
        <v>2.2863027055076257E-2</v>
      </c>
      <c r="S305" s="77">
        <f t="shared" si="45"/>
        <v>0.24368143856353441</v>
      </c>
    </row>
    <row r="306" spans="3:19" ht="15" x14ac:dyDescent="0.25">
      <c r="C306" s="242"/>
      <c r="D306" s="243"/>
      <c r="E306" s="72" t="s">
        <v>24</v>
      </c>
      <c r="F306" s="74">
        <v>0</v>
      </c>
      <c r="G306" s="74">
        <v>0</v>
      </c>
      <c r="H306" s="74">
        <v>0</v>
      </c>
      <c r="I306" s="74">
        <v>0</v>
      </c>
      <c r="J306" s="74">
        <v>0</v>
      </c>
      <c r="K306" s="74">
        <v>0</v>
      </c>
      <c r="L306" s="74">
        <v>0</v>
      </c>
      <c r="M306" s="74">
        <v>0</v>
      </c>
      <c r="N306" s="74">
        <v>0</v>
      </c>
      <c r="O306" s="74">
        <v>0</v>
      </c>
      <c r="P306" s="210">
        <v>0</v>
      </c>
      <c r="Q306" s="77">
        <f t="shared" si="43"/>
        <v>0</v>
      </c>
      <c r="R306" s="77" t="str">
        <f t="shared" si="44"/>
        <v>-</v>
      </c>
      <c r="S306" s="77" t="str">
        <f t="shared" si="45"/>
        <v>-</v>
      </c>
    </row>
    <row r="307" spans="3:19" ht="15" x14ac:dyDescent="0.25">
      <c r="C307" s="242"/>
      <c r="D307" s="243"/>
      <c r="E307" s="72" t="s">
        <v>25</v>
      </c>
      <c r="F307" s="74">
        <v>7259178</v>
      </c>
      <c r="G307" s="74">
        <v>7862802</v>
      </c>
      <c r="H307" s="74">
        <v>8522827</v>
      </c>
      <c r="I307" s="74">
        <v>8982379</v>
      </c>
      <c r="J307" s="74">
        <v>8871688</v>
      </c>
      <c r="K307" s="74">
        <v>9436783</v>
      </c>
      <c r="L307" s="74">
        <v>9665609</v>
      </c>
      <c r="M307" s="74">
        <v>9455129.4173900001</v>
      </c>
      <c r="N307" s="74">
        <v>8935600</v>
      </c>
      <c r="O307" s="74">
        <v>8706028</v>
      </c>
      <c r="P307" s="210">
        <v>8318619</v>
      </c>
      <c r="Q307" s="77">
        <f t="shared" si="43"/>
        <v>2.588621649929683E-2</v>
      </c>
      <c r="R307" s="77">
        <f t="shared" si="44"/>
        <v>-2.5691839384036852E-2</v>
      </c>
      <c r="S307" s="77">
        <f t="shared" si="45"/>
        <v>0.19931320047531553</v>
      </c>
    </row>
    <row r="308" spans="3:19" ht="15" x14ac:dyDescent="0.25">
      <c r="C308" s="242"/>
      <c r="D308" s="243"/>
      <c r="E308" s="72" t="s">
        <v>26</v>
      </c>
      <c r="F308" s="74">
        <v>1344994.87</v>
      </c>
      <c r="G308" s="74">
        <v>1318276.0416666667</v>
      </c>
      <c r="H308" s="74">
        <v>941164</v>
      </c>
      <c r="I308" s="74">
        <v>0</v>
      </c>
      <c r="J308" s="74">
        <v>0</v>
      </c>
      <c r="K308" s="74">
        <v>0</v>
      </c>
      <c r="L308" s="74">
        <v>800192</v>
      </c>
      <c r="M308" s="74">
        <v>969325</v>
      </c>
      <c r="N308" s="74">
        <v>0</v>
      </c>
      <c r="O308" s="74">
        <v>0</v>
      </c>
      <c r="P308" s="210">
        <v>0</v>
      </c>
      <c r="Q308" s="77">
        <f t="shared" si="43"/>
        <v>0</v>
      </c>
      <c r="R308" s="77" t="str">
        <f t="shared" si="44"/>
        <v>-</v>
      </c>
      <c r="S308" s="77" t="str">
        <f t="shared" si="45"/>
        <v>-</v>
      </c>
    </row>
    <row r="309" spans="3:19" ht="15" x14ac:dyDescent="0.25">
      <c r="C309" s="242"/>
      <c r="D309" s="243"/>
      <c r="E309" s="72" t="s">
        <v>27</v>
      </c>
      <c r="F309" s="74">
        <v>26079398</v>
      </c>
      <c r="G309" s="74">
        <v>27540338</v>
      </c>
      <c r="H309" s="74">
        <v>29006326</v>
      </c>
      <c r="I309" s="74">
        <v>32269754</v>
      </c>
      <c r="J309" s="74">
        <v>34019835</v>
      </c>
      <c r="K309" s="74">
        <v>35642708</v>
      </c>
      <c r="L309" s="74">
        <v>36230761</v>
      </c>
      <c r="M309" s="74">
        <v>38449215</v>
      </c>
      <c r="N309" s="74">
        <v>37884003</v>
      </c>
      <c r="O309" s="208">
        <v>37884003</v>
      </c>
      <c r="P309" s="210">
        <v>0</v>
      </c>
      <c r="Q309" s="77">
        <f t="shared" si="43"/>
        <v>0.11264304497045156</v>
      </c>
      <c r="R309" s="77">
        <f t="shared" si="44"/>
        <v>0</v>
      </c>
      <c r="S309" s="77">
        <f t="shared" si="45"/>
        <v>0.45264100804780849</v>
      </c>
    </row>
    <row r="310" spans="3:19" ht="15" x14ac:dyDescent="0.25">
      <c r="C310" s="242"/>
      <c r="D310" s="243"/>
      <c r="E310" s="72" t="s">
        <v>28</v>
      </c>
      <c r="F310" s="74">
        <v>1131696</v>
      </c>
      <c r="G310" s="74">
        <v>1199720</v>
      </c>
      <c r="H310" s="74">
        <v>1128112</v>
      </c>
      <c r="I310" s="74">
        <v>1372538</v>
      </c>
      <c r="J310" s="74">
        <v>1432803</v>
      </c>
      <c r="K310" s="74">
        <v>1341111</v>
      </c>
      <c r="L310" s="74">
        <v>499293</v>
      </c>
      <c r="M310" s="74">
        <v>224576</v>
      </c>
      <c r="N310" s="74">
        <v>209632</v>
      </c>
      <c r="O310" s="74">
        <v>202263</v>
      </c>
      <c r="P310" s="210">
        <v>0</v>
      </c>
      <c r="Q310" s="77">
        <f t="shared" si="43"/>
        <v>6.0140213284373472E-4</v>
      </c>
      <c r="R310" s="77">
        <f t="shared" si="44"/>
        <v>-3.5152076018928446E-2</v>
      </c>
      <c r="S310" s="77">
        <f t="shared" si="45"/>
        <v>-0.82127444119268778</v>
      </c>
    </row>
    <row r="311" spans="3:19" ht="15" x14ac:dyDescent="0.25">
      <c r="C311" s="242"/>
      <c r="D311" s="243"/>
      <c r="E311" s="72" t="s">
        <v>29</v>
      </c>
      <c r="F311" s="74">
        <v>20180.413</v>
      </c>
      <c r="G311" s="74">
        <v>23051.344000000001</v>
      </c>
      <c r="H311" s="74">
        <v>7427.1620000000003</v>
      </c>
      <c r="I311" s="74">
        <v>0</v>
      </c>
      <c r="J311" s="74">
        <v>0</v>
      </c>
      <c r="K311" s="74">
        <v>0</v>
      </c>
      <c r="L311" s="74">
        <v>9536</v>
      </c>
      <c r="M311" s="74">
        <v>9480</v>
      </c>
      <c r="N311" s="74">
        <v>9689</v>
      </c>
      <c r="O311" s="208">
        <v>9689</v>
      </c>
      <c r="P311" s="210">
        <v>0</v>
      </c>
      <c r="Q311" s="77">
        <f t="shared" si="43"/>
        <v>2.8808953022168888E-5</v>
      </c>
      <c r="R311" s="77">
        <f t="shared" si="44"/>
        <v>0</v>
      </c>
      <c r="S311" s="77">
        <f t="shared" si="45"/>
        <v>-0.5198809855873614</v>
      </c>
    </row>
    <row r="312" spans="3:19" ht="15" x14ac:dyDescent="0.25">
      <c r="C312" s="242"/>
      <c r="D312" s="243"/>
      <c r="E312" s="72" t="s">
        <v>30</v>
      </c>
      <c r="F312" s="74">
        <v>5365788</v>
      </c>
      <c r="G312" s="74">
        <v>5640967</v>
      </c>
      <c r="H312" s="74">
        <v>7440946</v>
      </c>
      <c r="I312" s="74">
        <v>9053554</v>
      </c>
      <c r="J312" s="74">
        <v>10669549</v>
      </c>
      <c r="K312" s="74">
        <v>13266971</v>
      </c>
      <c r="L312" s="74">
        <v>14960475</v>
      </c>
      <c r="M312" s="74">
        <v>17785233</v>
      </c>
      <c r="N312" s="74">
        <v>17676521</v>
      </c>
      <c r="O312" s="74">
        <v>20562591</v>
      </c>
      <c r="P312" s="210">
        <v>0</v>
      </c>
      <c r="Q312" s="77">
        <f t="shared" si="43"/>
        <v>6.1140129851694994E-2</v>
      </c>
      <c r="R312" s="77">
        <f t="shared" si="44"/>
        <v>0.16327138128594432</v>
      </c>
      <c r="S312" s="77">
        <f t="shared" si="45"/>
        <v>2.8321661235963851</v>
      </c>
    </row>
    <row r="313" spans="3:19" ht="15" x14ac:dyDescent="0.25">
      <c r="C313" s="242"/>
      <c r="D313" s="243"/>
      <c r="E313" s="72" t="s">
        <v>180</v>
      </c>
      <c r="F313" s="75">
        <v>101917255</v>
      </c>
      <c r="G313" s="75">
        <v>98856206</v>
      </c>
      <c r="H313" s="75">
        <v>99260629</v>
      </c>
      <c r="I313" s="75">
        <v>95432082</v>
      </c>
      <c r="J313" s="75">
        <v>95595652</v>
      </c>
      <c r="K313" s="75">
        <v>86471057</v>
      </c>
      <c r="L313" s="75">
        <v>84651792.402494103</v>
      </c>
      <c r="M313" s="75">
        <v>81157100</v>
      </c>
      <c r="N313" s="75">
        <v>76701927</v>
      </c>
      <c r="O313" s="212">
        <v>76701927</v>
      </c>
      <c r="P313" s="211">
        <v>0</v>
      </c>
      <c r="Q313" s="77">
        <f t="shared" si="43"/>
        <v>0.22806297983825241</v>
      </c>
      <c r="R313" s="77">
        <f t="shared" si="44"/>
        <v>0</v>
      </c>
      <c r="S313" s="77">
        <f t="shared" si="45"/>
        <v>-0.24740980317807815</v>
      </c>
    </row>
    <row r="314" spans="3:19" ht="15.75" thickBot="1" x14ac:dyDescent="0.3">
      <c r="C314" s="246"/>
      <c r="D314" s="247"/>
      <c r="E314" s="78" t="s">
        <v>221</v>
      </c>
      <c r="F314" s="86">
        <f t="shared" ref="F314:O314" si="46">SUM(F282:F313)</f>
        <v>437271457.28299999</v>
      </c>
      <c r="G314" s="86">
        <f t="shared" si="46"/>
        <v>447565120.38566667</v>
      </c>
      <c r="H314" s="86">
        <f t="shared" si="46"/>
        <v>466416732.162</v>
      </c>
      <c r="I314" s="86">
        <f t="shared" si="46"/>
        <v>348188612.75</v>
      </c>
      <c r="J314" s="86">
        <f t="shared" si="46"/>
        <v>354363522.07999998</v>
      </c>
      <c r="K314" s="86">
        <f t="shared" si="46"/>
        <v>349122391</v>
      </c>
      <c r="L314" s="86">
        <f t="shared" si="46"/>
        <v>350948118.69799924</v>
      </c>
      <c r="M314" s="86">
        <f t="shared" si="46"/>
        <v>346548526.41738999</v>
      </c>
      <c r="N314" s="86">
        <f t="shared" si="46"/>
        <v>336505694</v>
      </c>
      <c r="O314" s="86">
        <f t="shared" si="46"/>
        <v>336319060</v>
      </c>
      <c r="P314" s="86" t="s">
        <v>375</v>
      </c>
      <c r="Q314" s="77">
        <f t="shared" si="43"/>
        <v>1</v>
      </c>
      <c r="R314" s="231"/>
      <c r="S314" s="231"/>
    </row>
    <row r="315" spans="3:19" ht="16.5" thickTop="1" thickBot="1" x14ac:dyDescent="0.3">
      <c r="C315" s="248"/>
      <c r="D315" s="249"/>
      <c r="E315" s="63" t="s">
        <v>222</v>
      </c>
      <c r="F315" s="86">
        <v>326431584</v>
      </c>
      <c r="G315" s="86">
        <v>332333824</v>
      </c>
      <c r="H315" s="86">
        <v>343982048</v>
      </c>
      <c r="I315" s="86">
        <v>347176640</v>
      </c>
      <c r="J315" s="86">
        <v>353042048</v>
      </c>
      <c r="K315" s="86">
        <v>348010368</v>
      </c>
      <c r="L315" s="86">
        <v>349056064</v>
      </c>
      <c r="M315" s="86">
        <v>345569728</v>
      </c>
      <c r="N315" s="86">
        <v>336496000</v>
      </c>
      <c r="O315" s="86">
        <v>336309344</v>
      </c>
      <c r="P315" s="93" t="s">
        <v>375</v>
      </c>
      <c r="Q315" s="77">
        <f t="shared" si="43"/>
        <v>0.99997111076606837</v>
      </c>
      <c r="R315" s="77">
        <f>IF(OR(O315=0, N315=0),"-",O315/N315-1)</f>
        <v>-5.5470495934573094E-4</v>
      </c>
      <c r="S315" s="77">
        <f>IF(OR(O315=0, F315=0),"-",O315/F315-1)</f>
        <v>3.0259817015745538E-2</v>
      </c>
    </row>
    <row r="316" spans="3:19" ht="15.75" thickTop="1" x14ac:dyDescent="0.25">
      <c r="E316" s="63" t="s">
        <v>223</v>
      </c>
      <c r="F316" s="87"/>
      <c r="G316" s="87">
        <f>G315/F315-1</f>
        <v>1.8081093525557979E-2</v>
      </c>
      <c r="H316" s="87">
        <f t="shared" ref="H316:O316" si="47">H315/G315-1</f>
        <v>3.5049769715886692E-2</v>
      </c>
      <c r="I316" s="87">
        <f t="shared" si="47"/>
        <v>9.2870893076373306E-3</v>
      </c>
      <c r="J316" s="87">
        <f t="shared" si="47"/>
        <v>1.6894592908094364E-2</v>
      </c>
      <c r="K316" s="87">
        <f t="shared" si="47"/>
        <v>-1.4252353306085541E-2</v>
      </c>
      <c r="L316" s="87">
        <f t="shared" si="47"/>
        <v>3.0047840413764959E-3</v>
      </c>
      <c r="M316" s="87">
        <f t="shared" si="47"/>
        <v>-9.987896958581377E-3</v>
      </c>
      <c r="N316" s="87">
        <f t="shared" si="47"/>
        <v>-2.6257299944976609E-2</v>
      </c>
      <c r="O316" s="87">
        <f t="shared" si="47"/>
        <v>-5.5470495934573094E-4</v>
      </c>
      <c r="P316" s="107"/>
    </row>
    <row r="318" spans="3:19" ht="16.5" customHeight="1" x14ac:dyDescent="0.15"/>
    <row r="319" spans="3:19" ht="18.75" x14ac:dyDescent="0.15">
      <c r="C319" s="237" t="s">
        <v>351</v>
      </c>
      <c r="D319" s="238"/>
      <c r="E319" s="250" t="s">
        <v>267</v>
      </c>
      <c r="F319" s="251"/>
      <c r="G319" s="251"/>
      <c r="H319" s="251"/>
      <c r="I319" s="251"/>
      <c r="J319" s="251"/>
      <c r="K319" s="251"/>
      <c r="L319" s="251"/>
      <c r="M319" s="251"/>
      <c r="N319" s="251"/>
      <c r="O319" s="251"/>
      <c r="P319" s="252"/>
    </row>
    <row r="320" spans="3:19" ht="15" x14ac:dyDescent="0.15">
      <c r="C320" s="244" t="s">
        <v>230</v>
      </c>
      <c r="D320" s="245"/>
      <c r="E320" s="50">
        <v>9</v>
      </c>
      <c r="F320" s="51">
        <v>2004</v>
      </c>
      <c r="G320" s="51">
        <f t="shared" ref="G320:P320" si="48">F320+1</f>
        <v>2005</v>
      </c>
      <c r="H320" s="51">
        <f t="shared" si="48"/>
        <v>2006</v>
      </c>
      <c r="I320" s="51">
        <f t="shared" si="48"/>
        <v>2007</v>
      </c>
      <c r="J320" s="51">
        <f t="shared" si="48"/>
        <v>2008</v>
      </c>
      <c r="K320" s="51">
        <f t="shared" si="48"/>
        <v>2009</v>
      </c>
      <c r="L320" s="51">
        <f t="shared" si="48"/>
        <v>2010</v>
      </c>
      <c r="M320" s="51">
        <f t="shared" si="48"/>
        <v>2011</v>
      </c>
      <c r="N320" s="51">
        <f t="shared" si="48"/>
        <v>2012</v>
      </c>
      <c r="O320" s="51">
        <f t="shared" si="48"/>
        <v>2013</v>
      </c>
      <c r="P320" s="51">
        <f t="shared" si="48"/>
        <v>2014</v>
      </c>
      <c r="Q320" s="51" t="s">
        <v>224</v>
      </c>
      <c r="R320" s="54" t="s">
        <v>225</v>
      </c>
      <c r="S320" s="53" t="s">
        <v>281</v>
      </c>
    </row>
    <row r="321" spans="3:19" ht="15" x14ac:dyDescent="0.25">
      <c r="C321" s="242"/>
      <c r="D321" s="243"/>
      <c r="E321" s="72" t="s">
        <v>0</v>
      </c>
      <c r="F321" s="73">
        <v>9313902</v>
      </c>
      <c r="G321" s="73">
        <v>9825142</v>
      </c>
      <c r="H321" s="73">
        <v>10133700</v>
      </c>
      <c r="I321" s="73">
        <v>9495140</v>
      </c>
      <c r="J321" s="73">
        <v>9827139</v>
      </c>
      <c r="K321" s="73">
        <v>9689902</v>
      </c>
      <c r="L321" s="73">
        <v>9325242</v>
      </c>
      <c r="M321" s="73">
        <v>9211320</v>
      </c>
      <c r="N321" s="73">
        <v>9092702</v>
      </c>
      <c r="O321" s="213">
        <v>9092702</v>
      </c>
      <c r="P321" s="209">
        <v>0</v>
      </c>
      <c r="Q321" s="77">
        <f>O321/$O$353</f>
        <v>4.1761184507074722E-2</v>
      </c>
      <c r="R321" s="77">
        <f>IF(OR(O321=0, N321=0),"-",O321/N321-1)</f>
        <v>0</v>
      </c>
      <c r="S321" s="77">
        <f>IF(OR(O321=0, F321=0),"-",O321/F321-1)</f>
        <v>-2.3749444647366946E-2</v>
      </c>
    </row>
    <row r="322" spans="3:19" ht="15" x14ac:dyDescent="0.25">
      <c r="C322" s="242"/>
      <c r="D322" s="243"/>
      <c r="E322" s="72" t="s">
        <v>1</v>
      </c>
      <c r="F322" s="74">
        <v>0</v>
      </c>
      <c r="G322" s="74">
        <v>0</v>
      </c>
      <c r="H322" s="74">
        <v>0</v>
      </c>
      <c r="I322" s="74">
        <v>0</v>
      </c>
      <c r="J322" s="74">
        <v>0</v>
      </c>
      <c r="K322" s="74">
        <v>0</v>
      </c>
      <c r="L322" s="74">
        <v>0</v>
      </c>
      <c r="M322" s="74">
        <v>0</v>
      </c>
      <c r="N322" s="74">
        <v>0</v>
      </c>
      <c r="O322" s="74">
        <v>0</v>
      </c>
      <c r="P322" s="210">
        <v>0</v>
      </c>
      <c r="Q322" s="77">
        <f t="shared" ref="Q322:Q354" si="49">O322/$O$353</f>
        <v>0</v>
      </c>
      <c r="R322" s="77" t="str">
        <f t="shared" ref="R322:R352" si="50">IF(OR(O322=0, N322=0),"-",O322/N322-1)</f>
        <v>-</v>
      </c>
      <c r="S322" s="77" t="str">
        <f t="shared" ref="S322:S352" si="51">IF(OR(O322=0, F322=0),"-",O322/F322-1)</f>
        <v>-</v>
      </c>
    </row>
    <row r="323" spans="3:19" ht="15" x14ac:dyDescent="0.25">
      <c r="C323" s="242"/>
      <c r="D323" s="243"/>
      <c r="E323" s="72" t="s">
        <v>2</v>
      </c>
      <c r="F323" s="74">
        <v>0</v>
      </c>
      <c r="G323" s="74">
        <v>0</v>
      </c>
      <c r="H323" s="74">
        <v>0</v>
      </c>
      <c r="I323" s="74">
        <v>372773.75</v>
      </c>
      <c r="J323" s="74">
        <v>444668.08</v>
      </c>
      <c r="K323" s="74">
        <v>439058</v>
      </c>
      <c r="L323" s="74">
        <v>455739</v>
      </c>
      <c r="M323" s="74">
        <v>0</v>
      </c>
      <c r="N323" s="74">
        <v>0</v>
      </c>
      <c r="O323" s="74">
        <v>0</v>
      </c>
      <c r="P323" s="210">
        <v>0</v>
      </c>
      <c r="Q323" s="77">
        <f t="shared" si="49"/>
        <v>0</v>
      </c>
      <c r="R323" s="77" t="str">
        <f t="shared" si="50"/>
        <v>-</v>
      </c>
      <c r="S323" s="77" t="str">
        <f t="shared" si="51"/>
        <v>-</v>
      </c>
    </row>
    <row r="324" spans="3:19" ht="15" x14ac:dyDescent="0.25">
      <c r="C324" s="242"/>
      <c r="D324" s="243"/>
      <c r="E324" s="72" t="s">
        <v>3</v>
      </c>
      <c r="F324" s="74">
        <v>3287892</v>
      </c>
      <c r="G324" s="74">
        <v>3301237</v>
      </c>
      <c r="H324" s="74">
        <v>3225753</v>
      </c>
      <c r="I324" s="74">
        <v>3139903</v>
      </c>
      <c r="J324" s="74">
        <v>3812110</v>
      </c>
      <c r="K324" s="74">
        <v>3855198</v>
      </c>
      <c r="L324" s="74">
        <v>4549407</v>
      </c>
      <c r="M324" s="74">
        <v>4057207</v>
      </c>
      <c r="N324" s="74">
        <v>4225272</v>
      </c>
      <c r="O324" s="208">
        <v>4225272</v>
      </c>
      <c r="P324" s="210">
        <v>0</v>
      </c>
      <c r="Q324" s="77">
        <f t="shared" si="49"/>
        <v>1.9405932756245241E-2</v>
      </c>
      <c r="R324" s="77">
        <f t="shared" si="50"/>
        <v>0</v>
      </c>
      <c r="S324" s="77">
        <f t="shared" si="51"/>
        <v>0.28510060549434102</v>
      </c>
    </row>
    <row r="325" spans="3:19" ht="15" x14ac:dyDescent="0.25">
      <c r="C325" s="242"/>
      <c r="D325" s="243"/>
      <c r="E325" s="72" t="s">
        <v>4</v>
      </c>
      <c r="F325" s="74">
        <v>277521</v>
      </c>
      <c r="G325" s="74">
        <v>277211</v>
      </c>
      <c r="H325" s="74">
        <v>281582</v>
      </c>
      <c r="I325" s="74">
        <v>291913</v>
      </c>
      <c r="J325" s="74">
        <v>291331</v>
      </c>
      <c r="K325" s="74">
        <v>300707</v>
      </c>
      <c r="L325" s="74">
        <v>296451</v>
      </c>
      <c r="M325" s="74">
        <v>286625</v>
      </c>
      <c r="N325" s="74">
        <v>265569</v>
      </c>
      <c r="O325" s="208">
        <v>265569</v>
      </c>
      <c r="P325" s="210">
        <v>0</v>
      </c>
      <c r="Q325" s="77">
        <f t="shared" si="49"/>
        <v>1.2197118093564847E-3</v>
      </c>
      <c r="R325" s="77">
        <f t="shared" si="50"/>
        <v>0</v>
      </c>
      <c r="S325" s="77">
        <f t="shared" si="51"/>
        <v>-4.3067011145102585E-2</v>
      </c>
    </row>
    <row r="326" spans="3:19" ht="15" x14ac:dyDescent="0.25">
      <c r="C326" s="242"/>
      <c r="D326" s="243"/>
      <c r="E326" s="72" t="s">
        <v>5</v>
      </c>
      <c r="F326" s="74">
        <v>0</v>
      </c>
      <c r="G326" s="74">
        <v>0</v>
      </c>
      <c r="H326" s="74">
        <v>0</v>
      </c>
      <c r="I326" s="74">
        <v>0</v>
      </c>
      <c r="J326" s="74">
        <v>0</v>
      </c>
      <c r="K326" s="74">
        <v>0</v>
      </c>
      <c r="L326" s="74">
        <v>0</v>
      </c>
      <c r="M326" s="74">
        <v>0</v>
      </c>
      <c r="N326" s="74">
        <v>0</v>
      </c>
      <c r="O326" s="74">
        <v>0</v>
      </c>
      <c r="P326" s="210">
        <v>0</v>
      </c>
      <c r="Q326" s="77">
        <f t="shared" si="49"/>
        <v>0</v>
      </c>
      <c r="R326" s="77" t="str">
        <f t="shared" si="50"/>
        <v>-</v>
      </c>
      <c r="S326" s="77" t="str">
        <f t="shared" si="51"/>
        <v>-</v>
      </c>
    </row>
    <row r="327" spans="3:19" ht="15" x14ac:dyDescent="0.25">
      <c r="C327" s="242"/>
      <c r="D327" s="243"/>
      <c r="E327" s="72" t="s">
        <v>6</v>
      </c>
      <c r="F327" s="74">
        <v>75317673</v>
      </c>
      <c r="G327" s="74">
        <v>75008549</v>
      </c>
      <c r="H327" s="74">
        <v>75385898</v>
      </c>
      <c r="I327" s="74">
        <v>75772954</v>
      </c>
      <c r="J327" s="74">
        <v>75195392</v>
      </c>
      <c r="K327" s="74">
        <v>74433259</v>
      </c>
      <c r="L327" s="74">
        <v>73759064</v>
      </c>
      <c r="M327" s="74">
        <v>73286812</v>
      </c>
      <c r="N327" s="74">
        <v>72592435</v>
      </c>
      <c r="O327" s="74">
        <v>71506045</v>
      </c>
      <c r="P327" s="210">
        <v>70705018</v>
      </c>
      <c r="Q327" s="77">
        <f t="shared" si="49"/>
        <v>0.32841471529762967</v>
      </c>
      <c r="R327" s="77">
        <f t="shared" si="50"/>
        <v>-1.4965609019727766E-2</v>
      </c>
      <c r="S327" s="77">
        <f t="shared" si="51"/>
        <v>-5.0607352141641471E-2</v>
      </c>
    </row>
    <row r="328" spans="3:19" ht="15" x14ac:dyDescent="0.25">
      <c r="C328" s="242"/>
      <c r="D328" s="243"/>
      <c r="E328" s="72" t="s">
        <v>7</v>
      </c>
      <c r="F328" s="74">
        <v>953925</v>
      </c>
      <c r="G328" s="74">
        <v>1022752</v>
      </c>
      <c r="H328" s="74">
        <v>1095731</v>
      </c>
      <c r="I328" s="74">
        <v>1113209</v>
      </c>
      <c r="J328" s="74">
        <v>1293226</v>
      </c>
      <c r="K328" s="74">
        <v>1378350</v>
      </c>
      <c r="L328" s="74">
        <v>1142774</v>
      </c>
      <c r="M328" s="74">
        <v>1208941</v>
      </c>
      <c r="N328" s="74">
        <v>1398422</v>
      </c>
      <c r="O328" s="208">
        <v>1398422</v>
      </c>
      <c r="P328" s="210">
        <v>0</v>
      </c>
      <c r="Q328" s="77">
        <f t="shared" si="49"/>
        <v>6.4227068214434439E-3</v>
      </c>
      <c r="R328" s="77">
        <f t="shared" si="50"/>
        <v>0</v>
      </c>
      <c r="S328" s="77">
        <f t="shared" si="51"/>
        <v>0.46596640197080474</v>
      </c>
    </row>
    <row r="329" spans="3:19" ht="15" x14ac:dyDescent="0.25">
      <c r="C329" s="242"/>
      <c r="D329" s="243"/>
      <c r="E329" s="72" t="s">
        <v>8</v>
      </c>
      <c r="F329" s="74">
        <v>155820</v>
      </c>
      <c r="G329" s="74">
        <v>168034</v>
      </c>
      <c r="H329" s="74">
        <v>209534</v>
      </c>
      <c r="I329" s="74">
        <v>267393</v>
      </c>
      <c r="J329" s="74">
        <v>293179</v>
      </c>
      <c r="K329" s="74">
        <v>426995</v>
      </c>
      <c r="L329" s="74">
        <v>598905</v>
      </c>
      <c r="M329" s="74">
        <v>403832</v>
      </c>
      <c r="N329" s="74">
        <v>401318</v>
      </c>
      <c r="O329" s="208">
        <v>401318</v>
      </c>
      <c r="P329" s="210">
        <v>0</v>
      </c>
      <c r="Q329" s="77">
        <f t="shared" si="49"/>
        <v>1.8431831422618065E-3</v>
      </c>
      <c r="R329" s="77">
        <f t="shared" si="50"/>
        <v>0</v>
      </c>
      <c r="S329" s="77">
        <f t="shared" si="51"/>
        <v>1.5755230394044411</v>
      </c>
    </row>
    <row r="330" spans="3:19" ht="15" x14ac:dyDescent="0.25">
      <c r="C330" s="242"/>
      <c r="D330" s="243"/>
      <c r="E330" s="72" t="s">
        <v>9</v>
      </c>
      <c r="F330" s="74">
        <v>19636413</v>
      </c>
      <c r="G330" s="74">
        <v>20807321</v>
      </c>
      <c r="H330" s="74">
        <v>22187162</v>
      </c>
      <c r="I330" s="74">
        <v>23222197</v>
      </c>
      <c r="J330" s="74">
        <v>23855963</v>
      </c>
      <c r="K330" s="74">
        <v>24283685</v>
      </c>
      <c r="L330" s="74">
        <v>24707300</v>
      </c>
      <c r="M330" s="74">
        <v>23877230</v>
      </c>
      <c r="N330" s="74">
        <v>23328745</v>
      </c>
      <c r="O330" s="74">
        <v>22551546</v>
      </c>
      <c r="P330" s="210">
        <v>20299484</v>
      </c>
      <c r="Q330" s="77">
        <f t="shared" si="49"/>
        <v>0.10357529295755903</v>
      </c>
      <c r="R330" s="77">
        <f t="shared" si="50"/>
        <v>-3.3315079743895359E-2</v>
      </c>
      <c r="S330" s="77">
        <f t="shared" si="51"/>
        <v>0.14845547402165549</v>
      </c>
    </row>
    <row r="331" spans="3:19" ht="15" x14ac:dyDescent="0.25">
      <c r="C331" s="242"/>
      <c r="D331" s="243"/>
      <c r="E331" s="72" t="s">
        <v>10</v>
      </c>
      <c r="F331" s="74">
        <v>2037687</v>
      </c>
      <c r="G331" s="74">
        <v>2091599</v>
      </c>
      <c r="H331" s="74">
        <v>2170589</v>
      </c>
      <c r="I331" s="74">
        <v>2202839</v>
      </c>
      <c r="J331" s="74">
        <v>2335760</v>
      </c>
      <c r="K331" s="74">
        <v>2295939</v>
      </c>
      <c r="L331" s="74">
        <v>2265887.2955051502</v>
      </c>
      <c r="M331" s="74">
        <v>2365753</v>
      </c>
      <c r="N331" s="74">
        <v>2408043</v>
      </c>
      <c r="O331" s="74">
        <v>2450000</v>
      </c>
      <c r="P331" s="210">
        <v>0</v>
      </c>
      <c r="Q331" s="77">
        <f t="shared" si="49"/>
        <v>1.1252420022379823E-2</v>
      </c>
      <c r="R331" s="77">
        <f t="shared" si="50"/>
        <v>1.7423692184898698E-2</v>
      </c>
      <c r="S331" s="77">
        <f t="shared" si="51"/>
        <v>0.20234363766368446</v>
      </c>
    </row>
    <row r="332" spans="3:19" ht="15" x14ac:dyDescent="0.25">
      <c r="C332" s="242"/>
      <c r="D332" s="243"/>
      <c r="E332" s="72" t="s">
        <v>11</v>
      </c>
      <c r="F332" s="74">
        <v>60830408</v>
      </c>
      <c r="G332" s="74">
        <v>66105000</v>
      </c>
      <c r="H332" s="74">
        <v>73095000</v>
      </c>
      <c r="I332" s="74">
        <v>0</v>
      </c>
      <c r="J332" s="74">
        <v>0</v>
      </c>
      <c r="K332" s="74">
        <v>0</v>
      </c>
      <c r="L332" s="74">
        <v>0</v>
      </c>
      <c r="M332" s="74">
        <v>0</v>
      </c>
      <c r="N332" s="74">
        <v>0</v>
      </c>
      <c r="O332" s="74">
        <v>0</v>
      </c>
      <c r="P332" s="210">
        <v>0</v>
      </c>
      <c r="Q332" s="77">
        <f t="shared" si="49"/>
        <v>0</v>
      </c>
      <c r="R332" s="77" t="str">
        <f t="shared" si="50"/>
        <v>-</v>
      </c>
      <c r="S332" s="77" t="str">
        <f t="shared" si="51"/>
        <v>-</v>
      </c>
    </row>
    <row r="333" spans="3:19" ht="15" x14ac:dyDescent="0.25">
      <c r="C333" s="242"/>
      <c r="D333" s="243"/>
      <c r="E333" s="72" t="s">
        <v>12</v>
      </c>
      <c r="F333" s="74">
        <v>0</v>
      </c>
      <c r="G333" s="74">
        <v>0</v>
      </c>
      <c r="H333" s="74">
        <v>0</v>
      </c>
      <c r="I333" s="74">
        <v>0</v>
      </c>
      <c r="J333" s="74">
        <v>0</v>
      </c>
      <c r="K333" s="74">
        <v>0</v>
      </c>
      <c r="L333" s="74">
        <v>0</v>
      </c>
      <c r="M333" s="74">
        <v>0</v>
      </c>
      <c r="N333" s="74">
        <v>0</v>
      </c>
      <c r="O333" s="74">
        <v>0</v>
      </c>
      <c r="P333" s="210">
        <v>0</v>
      </c>
      <c r="Q333" s="77">
        <f t="shared" si="49"/>
        <v>0</v>
      </c>
      <c r="R333" s="77" t="str">
        <f t="shared" si="50"/>
        <v>-</v>
      </c>
      <c r="S333" s="77" t="str">
        <f t="shared" si="51"/>
        <v>-</v>
      </c>
    </row>
    <row r="334" spans="3:19" ht="15" x14ac:dyDescent="0.25">
      <c r="C334" s="242"/>
      <c r="D334" s="243"/>
      <c r="E334" s="72" t="s">
        <v>13</v>
      </c>
      <c r="F334" s="74">
        <v>0</v>
      </c>
      <c r="G334" s="74">
        <v>0</v>
      </c>
      <c r="H334" s="74">
        <v>0</v>
      </c>
      <c r="I334" s="74">
        <v>0</v>
      </c>
      <c r="J334" s="74">
        <v>0</v>
      </c>
      <c r="K334" s="74">
        <v>0</v>
      </c>
      <c r="L334" s="74">
        <v>0</v>
      </c>
      <c r="M334" s="74">
        <v>0</v>
      </c>
      <c r="N334" s="74">
        <v>0</v>
      </c>
      <c r="O334" s="208">
        <v>0</v>
      </c>
      <c r="P334" s="210">
        <v>0</v>
      </c>
      <c r="Q334" s="77">
        <f t="shared" si="49"/>
        <v>0</v>
      </c>
      <c r="R334" s="77" t="str">
        <f t="shared" si="50"/>
        <v>-</v>
      </c>
      <c r="S334" s="77" t="str">
        <f t="shared" si="51"/>
        <v>-</v>
      </c>
    </row>
    <row r="335" spans="3:19" ht="15" x14ac:dyDescent="0.25">
      <c r="C335" s="242"/>
      <c r="D335" s="243"/>
      <c r="E335" s="72" t="s">
        <v>14</v>
      </c>
      <c r="F335" s="74">
        <v>3127237</v>
      </c>
      <c r="G335" s="74">
        <v>2988628</v>
      </c>
      <c r="H335" s="74">
        <v>3167918</v>
      </c>
      <c r="I335" s="74">
        <v>3113800</v>
      </c>
      <c r="J335" s="74">
        <v>3142680</v>
      </c>
      <c r="K335" s="74">
        <v>2998896</v>
      </c>
      <c r="L335" s="74">
        <v>2937922</v>
      </c>
      <c r="M335" s="74">
        <v>2857747</v>
      </c>
      <c r="N335" s="74">
        <v>2684758</v>
      </c>
      <c r="O335" s="208">
        <v>2684758</v>
      </c>
      <c r="P335" s="210">
        <v>0</v>
      </c>
      <c r="Q335" s="77">
        <f t="shared" si="49"/>
        <v>1.2330622316099759E-2</v>
      </c>
      <c r="R335" s="77">
        <f t="shared" si="50"/>
        <v>0</v>
      </c>
      <c r="S335" s="77">
        <f t="shared" si="51"/>
        <v>-0.14149199437074966</v>
      </c>
    </row>
    <row r="336" spans="3:19" ht="15" x14ac:dyDescent="0.25">
      <c r="C336" s="242"/>
      <c r="D336" s="243"/>
      <c r="E336" s="72" t="s">
        <v>15</v>
      </c>
      <c r="F336" s="74">
        <v>0</v>
      </c>
      <c r="G336" s="74">
        <v>0</v>
      </c>
      <c r="H336" s="74">
        <v>0</v>
      </c>
      <c r="I336" s="74">
        <v>0</v>
      </c>
      <c r="J336" s="74">
        <v>0</v>
      </c>
      <c r="K336" s="74">
        <v>0</v>
      </c>
      <c r="L336" s="74">
        <v>0</v>
      </c>
      <c r="M336" s="74">
        <v>0</v>
      </c>
      <c r="N336" s="74">
        <v>0</v>
      </c>
      <c r="O336" s="74">
        <v>0</v>
      </c>
      <c r="P336" s="210">
        <v>0</v>
      </c>
      <c r="Q336" s="77">
        <f t="shared" si="49"/>
        <v>0</v>
      </c>
      <c r="R336" s="77" t="str">
        <f t="shared" si="50"/>
        <v>-</v>
      </c>
      <c r="S336" s="77" t="str">
        <f t="shared" si="51"/>
        <v>-</v>
      </c>
    </row>
    <row r="337" spans="3:19" ht="15" x14ac:dyDescent="0.25">
      <c r="C337" s="242"/>
      <c r="D337" s="243"/>
      <c r="E337" s="72" t="s">
        <v>16</v>
      </c>
      <c r="F337" s="74">
        <v>0</v>
      </c>
      <c r="G337" s="74">
        <v>0</v>
      </c>
      <c r="H337" s="74">
        <v>0</v>
      </c>
      <c r="I337" s="74">
        <v>0</v>
      </c>
      <c r="J337" s="74">
        <v>0</v>
      </c>
      <c r="K337" s="74">
        <v>0</v>
      </c>
      <c r="L337" s="74">
        <v>0</v>
      </c>
      <c r="M337" s="74">
        <v>0</v>
      </c>
      <c r="N337" s="74">
        <v>0</v>
      </c>
      <c r="O337" s="74">
        <v>0</v>
      </c>
      <c r="P337" s="210">
        <v>0</v>
      </c>
      <c r="Q337" s="77">
        <f t="shared" si="49"/>
        <v>0</v>
      </c>
      <c r="R337" s="77" t="str">
        <f t="shared" si="50"/>
        <v>-</v>
      </c>
      <c r="S337" s="77" t="str">
        <f t="shared" si="51"/>
        <v>-</v>
      </c>
    </row>
    <row r="338" spans="3:19" ht="15" x14ac:dyDescent="0.25">
      <c r="C338" s="242"/>
      <c r="D338" s="243"/>
      <c r="E338" s="72" t="s">
        <v>17</v>
      </c>
      <c r="F338" s="74">
        <v>21937864</v>
      </c>
      <c r="G338" s="74">
        <v>23458363</v>
      </c>
      <c r="H338" s="74">
        <v>24049684</v>
      </c>
      <c r="I338" s="74">
        <v>22234713</v>
      </c>
      <c r="J338" s="74">
        <v>22719619</v>
      </c>
      <c r="K338" s="74">
        <v>22920793</v>
      </c>
      <c r="L338" s="74">
        <v>23435166</v>
      </c>
      <c r="M338" s="74">
        <v>22966293</v>
      </c>
      <c r="N338" s="74">
        <v>22630176</v>
      </c>
      <c r="O338" s="74">
        <v>22606289</v>
      </c>
      <c r="P338" s="210">
        <v>23704769</v>
      </c>
      <c r="Q338" s="77">
        <f t="shared" si="49"/>
        <v>0.10382671794910397</v>
      </c>
      <c r="R338" s="77">
        <f t="shared" si="50"/>
        <v>-1.0555375265309808E-3</v>
      </c>
      <c r="S338" s="77">
        <f t="shared" si="51"/>
        <v>3.0469010109644312E-2</v>
      </c>
    </row>
    <row r="339" spans="3:19" ht="15" x14ac:dyDescent="0.25">
      <c r="C339" s="242"/>
      <c r="D339" s="243"/>
      <c r="E339" s="72" t="s">
        <v>18</v>
      </c>
      <c r="F339" s="74">
        <v>0</v>
      </c>
      <c r="G339" s="74">
        <v>0</v>
      </c>
      <c r="H339" s="74">
        <v>0</v>
      </c>
      <c r="I339" s="74">
        <v>0</v>
      </c>
      <c r="J339" s="74">
        <v>0</v>
      </c>
      <c r="K339" s="74">
        <v>0</v>
      </c>
      <c r="L339" s="74">
        <v>0</v>
      </c>
      <c r="M339" s="74">
        <v>0</v>
      </c>
      <c r="N339" s="74">
        <v>0</v>
      </c>
      <c r="O339" s="74">
        <v>0</v>
      </c>
      <c r="P339" s="210">
        <v>0</v>
      </c>
      <c r="Q339" s="77">
        <f t="shared" si="49"/>
        <v>0</v>
      </c>
      <c r="R339" s="77" t="str">
        <f t="shared" si="50"/>
        <v>-</v>
      </c>
      <c r="S339" s="77" t="str">
        <f t="shared" si="51"/>
        <v>-</v>
      </c>
    </row>
    <row r="340" spans="3:19" ht="15" x14ac:dyDescent="0.25">
      <c r="C340" s="242"/>
      <c r="D340" s="243"/>
      <c r="E340" s="72" t="s">
        <v>19</v>
      </c>
      <c r="F340" s="74">
        <v>0</v>
      </c>
      <c r="G340" s="74">
        <v>0</v>
      </c>
      <c r="H340" s="74">
        <v>0</v>
      </c>
      <c r="I340" s="74">
        <v>0</v>
      </c>
      <c r="J340" s="74">
        <v>0</v>
      </c>
      <c r="K340" s="74">
        <v>0</v>
      </c>
      <c r="L340" s="74">
        <v>0</v>
      </c>
      <c r="M340" s="74">
        <v>0</v>
      </c>
      <c r="N340" s="74">
        <v>0</v>
      </c>
      <c r="O340" s="74">
        <v>0</v>
      </c>
      <c r="P340" s="210">
        <v>0</v>
      </c>
      <c r="Q340" s="77">
        <f t="shared" si="49"/>
        <v>0</v>
      </c>
      <c r="R340" s="77" t="str">
        <f t="shared" si="50"/>
        <v>-</v>
      </c>
      <c r="S340" s="77" t="str">
        <f t="shared" si="51"/>
        <v>-</v>
      </c>
    </row>
    <row r="341" spans="3:19" ht="15" x14ac:dyDescent="0.25">
      <c r="C341" s="242"/>
      <c r="D341" s="243"/>
      <c r="E341" s="72" t="s">
        <v>20</v>
      </c>
      <c r="F341" s="74">
        <v>53892</v>
      </c>
      <c r="G341" s="74">
        <v>46746</v>
      </c>
      <c r="H341" s="74">
        <v>0</v>
      </c>
      <c r="I341" s="74">
        <v>0</v>
      </c>
      <c r="J341" s="74">
        <v>0</v>
      </c>
      <c r="K341" s="74">
        <v>0</v>
      </c>
      <c r="L341" s="74">
        <v>0</v>
      </c>
      <c r="M341" s="74">
        <v>0</v>
      </c>
      <c r="N341" s="74">
        <v>0</v>
      </c>
      <c r="O341" s="74">
        <v>0</v>
      </c>
      <c r="P341" s="210">
        <v>0</v>
      </c>
      <c r="Q341" s="77">
        <f t="shared" si="49"/>
        <v>0</v>
      </c>
      <c r="R341" s="77" t="str">
        <f t="shared" si="50"/>
        <v>-</v>
      </c>
      <c r="S341" s="77" t="str">
        <f t="shared" si="51"/>
        <v>-</v>
      </c>
    </row>
    <row r="342" spans="3:19" ht="15" x14ac:dyDescent="0.25">
      <c r="C342" s="242"/>
      <c r="D342" s="243"/>
      <c r="E342" s="72" t="s">
        <v>21</v>
      </c>
      <c r="F342" s="74">
        <v>116225</v>
      </c>
      <c r="G342" s="74">
        <v>143594</v>
      </c>
      <c r="H342" s="74">
        <v>151457</v>
      </c>
      <c r="I342" s="74">
        <v>165925</v>
      </c>
      <c r="J342" s="74">
        <v>170327</v>
      </c>
      <c r="K342" s="74">
        <v>184295</v>
      </c>
      <c r="L342" s="74">
        <v>184779</v>
      </c>
      <c r="M342" s="74">
        <v>192872</v>
      </c>
      <c r="N342" s="74">
        <v>187632</v>
      </c>
      <c r="O342" s="208">
        <v>187632</v>
      </c>
      <c r="P342" s="210">
        <v>0</v>
      </c>
      <c r="Q342" s="77">
        <f t="shared" si="49"/>
        <v>8.617608463833351E-4</v>
      </c>
      <c r="R342" s="77">
        <f t="shared" si="50"/>
        <v>0</v>
      </c>
      <c r="S342" s="77">
        <f t="shared" si="51"/>
        <v>0.61438588943858896</v>
      </c>
    </row>
    <row r="343" spans="3:19" ht="15" x14ac:dyDescent="0.25">
      <c r="C343" s="242"/>
      <c r="D343" s="243"/>
      <c r="E343" s="72" t="s">
        <v>22</v>
      </c>
      <c r="F343" s="74">
        <v>36417000</v>
      </c>
      <c r="G343" s="74">
        <v>36415000</v>
      </c>
      <c r="H343" s="74">
        <v>36660000</v>
      </c>
      <c r="I343" s="74">
        <v>0</v>
      </c>
      <c r="J343" s="74">
        <v>0</v>
      </c>
      <c r="K343" s="74">
        <v>0</v>
      </c>
      <c r="L343" s="74">
        <v>0</v>
      </c>
      <c r="M343" s="74">
        <v>0</v>
      </c>
      <c r="N343" s="74">
        <v>0</v>
      </c>
      <c r="O343" s="74">
        <v>0</v>
      </c>
      <c r="P343" s="210">
        <v>0</v>
      </c>
      <c r="Q343" s="77">
        <f t="shared" si="49"/>
        <v>0</v>
      </c>
      <c r="R343" s="77" t="str">
        <f t="shared" si="50"/>
        <v>-</v>
      </c>
      <c r="S343" s="77" t="str">
        <f t="shared" si="51"/>
        <v>-</v>
      </c>
    </row>
    <row r="344" spans="3:19" ht="15" x14ac:dyDescent="0.25">
      <c r="C344" s="242"/>
      <c r="D344" s="243"/>
      <c r="E344" s="72" t="s">
        <v>23</v>
      </c>
      <c r="F344" s="74">
        <v>1605393</v>
      </c>
      <c r="G344" s="74">
        <v>1742369</v>
      </c>
      <c r="H344" s="74">
        <v>1829016</v>
      </c>
      <c r="I344" s="74">
        <v>1847615</v>
      </c>
      <c r="J344" s="74">
        <v>1836698</v>
      </c>
      <c r="K344" s="74">
        <v>1822281</v>
      </c>
      <c r="L344" s="74">
        <v>1810643</v>
      </c>
      <c r="M344" s="74">
        <v>1876039</v>
      </c>
      <c r="N344" s="74">
        <v>1939720</v>
      </c>
      <c r="O344" s="74">
        <v>1965671</v>
      </c>
      <c r="P344" s="210">
        <v>2007279</v>
      </c>
      <c r="Q344" s="77">
        <f t="shared" si="49"/>
        <v>9.0279819256372934E-3</v>
      </c>
      <c r="R344" s="77">
        <f t="shared" si="50"/>
        <v>1.3378735075165515E-2</v>
      </c>
      <c r="S344" s="77">
        <f t="shared" si="51"/>
        <v>0.22441732335945153</v>
      </c>
    </row>
    <row r="345" spans="3:19" ht="15" x14ac:dyDescent="0.25">
      <c r="C345" s="242"/>
      <c r="D345" s="243"/>
      <c r="E345" s="72" t="s">
        <v>24</v>
      </c>
      <c r="F345" s="74">
        <v>0</v>
      </c>
      <c r="G345" s="74">
        <v>0</v>
      </c>
      <c r="H345" s="74">
        <v>0</v>
      </c>
      <c r="I345" s="74">
        <v>0</v>
      </c>
      <c r="J345" s="74">
        <v>0</v>
      </c>
      <c r="K345" s="74">
        <v>0</v>
      </c>
      <c r="L345" s="74">
        <v>0</v>
      </c>
      <c r="M345" s="74">
        <v>0</v>
      </c>
      <c r="N345" s="74">
        <v>0</v>
      </c>
      <c r="O345" s="74">
        <v>0</v>
      </c>
      <c r="P345" s="210">
        <v>0</v>
      </c>
      <c r="Q345" s="77">
        <f t="shared" si="49"/>
        <v>0</v>
      </c>
      <c r="R345" s="77" t="str">
        <f t="shared" si="50"/>
        <v>-</v>
      </c>
      <c r="S345" s="77" t="str">
        <f t="shared" si="51"/>
        <v>-</v>
      </c>
    </row>
    <row r="346" spans="3:19" ht="15" x14ac:dyDescent="0.25">
      <c r="C346" s="242"/>
      <c r="D346" s="243"/>
      <c r="E346" s="72" t="s">
        <v>25</v>
      </c>
      <c r="F346" s="74">
        <v>2869680</v>
      </c>
      <c r="G346" s="74">
        <v>3143094</v>
      </c>
      <c r="H346" s="74">
        <v>3596855</v>
      </c>
      <c r="I346" s="74">
        <v>3877077</v>
      </c>
      <c r="J346" s="74">
        <v>4052798</v>
      </c>
      <c r="K346" s="74">
        <v>5039487</v>
      </c>
      <c r="L346" s="74">
        <v>4916061</v>
      </c>
      <c r="M346" s="74">
        <v>5221563</v>
      </c>
      <c r="N346" s="74">
        <v>4952664</v>
      </c>
      <c r="O346" s="74">
        <v>4890630</v>
      </c>
      <c r="P346" s="210">
        <v>4524092</v>
      </c>
      <c r="Q346" s="77">
        <f t="shared" si="49"/>
        <v>2.2461805279204668E-2</v>
      </c>
      <c r="R346" s="77">
        <f t="shared" si="50"/>
        <v>-1.2525380280188569E-2</v>
      </c>
      <c r="S346" s="77">
        <f>IF(OR(O346=0, F346=0),"-",O346/F346-1)</f>
        <v>0.70424228485406037</v>
      </c>
    </row>
    <row r="347" spans="3:19" ht="15" x14ac:dyDescent="0.25">
      <c r="C347" s="242"/>
      <c r="D347" s="243"/>
      <c r="E347" s="72" t="s">
        <v>26</v>
      </c>
      <c r="F347" s="74">
        <v>1266898.8700000001</v>
      </c>
      <c r="G347" s="74">
        <v>908216.14583333337</v>
      </c>
      <c r="H347" s="74">
        <v>734258</v>
      </c>
      <c r="I347" s="74">
        <f>H347+($H$347*(($L$347/$H$347-1)/4))</f>
        <v>729022.75</v>
      </c>
      <c r="J347" s="74">
        <f>I347+($H$347*(($L$347/$H$347-1)/4))</f>
        <v>723787.5</v>
      </c>
      <c r="K347" s="74">
        <f>J347+($H$347*(($L$347/$H$347-1)/4))</f>
        <v>718552.25</v>
      </c>
      <c r="L347" s="74">
        <v>713317</v>
      </c>
      <c r="M347" s="74">
        <v>736323</v>
      </c>
      <c r="N347" s="74">
        <v>0</v>
      </c>
      <c r="O347" s="74">
        <v>0</v>
      </c>
      <c r="P347" s="210">
        <v>0</v>
      </c>
      <c r="Q347" s="77">
        <f t="shared" si="49"/>
        <v>0</v>
      </c>
      <c r="R347" s="77" t="str">
        <f t="shared" si="50"/>
        <v>-</v>
      </c>
      <c r="S347" s="77" t="str">
        <f t="shared" si="51"/>
        <v>-</v>
      </c>
    </row>
    <row r="348" spans="3:19" ht="15" x14ac:dyDescent="0.25">
      <c r="C348" s="242"/>
      <c r="D348" s="243"/>
      <c r="E348" s="72" t="s">
        <v>27</v>
      </c>
      <c r="F348" s="74">
        <v>5219914</v>
      </c>
      <c r="G348" s="74">
        <v>4982560</v>
      </c>
      <c r="H348" s="74">
        <v>4831531</v>
      </c>
      <c r="I348" s="74">
        <v>5789193</v>
      </c>
      <c r="J348" s="74">
        <v>5719244</v>
      </c>
      <c r="K348" s="74">
        <v>5775060</v>
      </c>
      <c r="L348" s="74">
        <v>6062156</v>
      </c>
      <c r="M348" s="74">
        <v>6018296</v>
      </c>
      <c r="N348" s="74">
        <v>6339246</v>
      </c>
      <c r="O348" s="208">
        <v>6339246</v>
      </c>
      <c r="P348" s="210">
        <v>0</v>
      </c>
      <c r="Q348" s="77">
        <f t="shared" si="49"/>
        <v>2.9115044333547432E-2</v>
      </c>
      <c r="R348" s="77">
        <f t="shared" si="50"/>
        <v>0</v>
      </c>
      <c r="S348" s="77">
        <f t="shared" si="51"/>
        <v>0.21443495046086958</v>
      </c>
    </row>
    <row r="349" spans="3:19" ht="15" x14ac:dyDescent="0.25">
      <c r="C349" s="242"/>
      <c r="D349" s="243"/>
      <c r="E349" s="72" t="s">
        <v>28</v>
      </c>
      <c r="F349" s="74">
        <v>734093</v>
      </c>
      <c r="G349" s="74">
        <v>742035</v>
      </c>
      <c r="H349" s="74">
        <v>599128</v>
      </c>
      <c r="I349" s="74">
        <v>732168</v>
      </c>
      <c r="J349" s="74">
        <v>721932</v>
      </c>
      <c r="K349" s="74">
        <v>641831</v>
      </c>
      <c r="L349" s="74">
        <v>94320</v>
      </c>
      <c r="M349" s="74">
        <v>135494</v>
      </c>
      <c r="N349" s="74">
        <v>151950</v>
      </c>
      <c r="O349" s="208">
        <v>151950</v>
      </c>
      <c r="P349" s="210">
        <v>0</v>
      </c>
      <c r="Q349" s="77">
        <f t="shared" si="49"/>
        <v>6.978796826124956E-4</v>
      </c>
      <c r="R349" s="77">
        <f t="shared" si="50"/>
        <v>0</v>
      </c>
      <c r="S349" s="77">
        <f t="shared" si="51"/>
        <v>-0.79300987749508578</v>
      </c>
    </row>
    <row r="350" spans="3:19" ht="15" x14ac:dyDescent="0.25">
      <c r="C350" s="242"/>
      <c r="D350" s="243"/>
      <c r="E350" s="72" t="s">
        <v>29</v>
      </c>
      <c r="F350" s="74">
        <v>20180.413</v>
      </c>
      <c r="G350" s="74">
        <v>23051.344000000001</v>
      </c>
      <c r="H350" s="74">
        <v>7427.1620000000003</v>
      </c>
      <c r="I350" s="74">
        <f>H350+($H$350*(($L$350/$H$350-1)/4))</f>
        <v>7902.6215000000002</v>
      </c>
      <c r="J350" s="74">
        <f>I350+($H$350*(($L$350/$H$350-1)/4))</f>
        <v>8378.0810000000001</v>
      </c>
      <c r="K350" s="74">
        <f>J350+($H$350*(($L$350/$H$350-1)/4))</f>
        <v>8853.5404999999992</v>
      </c>
      <c r="L350" s="74">
        <v>9329</v>
      </c>
      <c r="M350" s="74">
        <v>9407</v>
      </c>
      <c r="N350" s="74">
        <v>9605</v>
      </c>
      <c r="O350" s="208">
        <v>9605</v>
      </c>
      <c r="P350" s="210">
        <v>0</v>
      </c>
      <c r="Q350" s="77">
        <f t="shared" si="49"/>
        <v>4.4114079312227838E-5</v>
      </c>
      <c r="R350" s="77">
        <f t="shared" si="50"/>
        <v>0</v>
      </c>
      <c r="S350" s="77">
        <f t="shared" si="51"/>
        <v>-0.52404343756492988</v>
      </c>
    </row>
    <row r="351" spans="3:19" ht="15" x14ac:dyDescent="0.25">
      <c r="C351" s="242"/>
      <c r="D351" s="243"/>
      <c r="E351" s="72" t="s">
        <v>30</v>
      </c>
      <c r="F351" s="74">
        <v>2660599</v>
      </c>
      <c r="G351" s="74">
        <v>1773770</v>
      </c>
      <c r="H351" s="74">
        <v>2059176</v>
      </c>
      <c r="I351" s="74">
        <v>2096797</v>
      </c>
      <c r="J351" s="74">
        <v>2473704</v>
      </c>
      <c r="K351" s="74">
        <v>2630007</v>
      </c>
      <c r="L351" s="74">
        <v>2235644</v>
      </c>
      <c r="M351" s="74">
        <v>2121595</v>
      </c>
      <c r="N351" s="74">
        <v>3012111</v>
      </c>
      <c r="O351" s="74">
        <v>3957408</v>
      </c>
      <c r="P351" s="210">
        <v>0</v>
      </c>
      <c r="Q351" s="77">
        <f t="shared" si="49"/>
        <v>1.8175680414663713E-2</v>
      </c>
      <c r="R351" s="77">
        <f t="shared" si="50"/>
        <v>0.31383205997388552</v>
      </c>
      <c r="S351" s="77">
        <f t="shared" si="51"/>
        <v>0.48741242103751814</v>
      </c>
    </row>
    <row r="352" spans="3:19" ht="15" x14ac:dyDescent="0.25">
      <c r="C352" s="242"/>
      <c r="D352" s="243"/>
      <c r="E352" s="72" t="s">
        <v>180</v>
      </c>
      <c r="F352" s="75">
        <v>89382838</v>
      </c>
      <c r="G352" s="75">
        <v>85792401</v>
      </c>
      <c r="H352" s="75">
        <v>86065178</v>
      </c>
      <c r="I352" s="75">
        <v>81947110</v>
      </c>
      <c r="J352" s="75">
        <v>82088424</v>
      </c>
      <c r="K352" s="75">
        <v>73338156</v>
      </c>
      <c r="L352" s="75">
        <v>70753925.402494103</v>
      </c>
      <c r="M352" s="75">
        <v>67462930</v>
      </c>
      <c r="N352" s="75">
        <v>63046878</v>
      </c>
      <c r="O352" s="212">
        <v>63046878</v>
      </c>
      <c r="P352" s="211">
        <v>0</v>
      </c>
      <c r="Q352" s="77">
        <f t="shared" si="49"/>
        <v>0.2895632458594849</v>
      </c>
      <c r="R352" s="77">
        <f t="shared" si="50"/>
        <v>0</v>
      </c>
      <c r="S352" s="77">
        <f t="shared" si="51"/>
        <v>-0.29464224440937981</v>
      </c>
    </row>
    <row r="353" spans="3:19" ht="15.75" thickBot="1" x14ac:dyDescent="0.3">
      <c r="C353" s="246"/>
      <c r="D353" s="247"/>
      <c r="E353" s="78" t="s">
        <v>221</v>
      </c>
      <c r="F353" s="86">
        <f t="shared" ref="F353:O353" si="52">SUM(F321:F352)</f>
        <v>337223055.28299999</v>
      </c>
      <c r="G353" s="86">
        <f t="shared" si="52"/>
        <v>340766672.48983335</v>
      </c>
      <c r="H353" s="86">
        <f t="shared" si="52"/>
        <v>351536577.162</v>
      </c>
      <c r="I353" s="86">
        <f t="shared" si="52"/>
        <v>238419645.12149999</v>
      </c>
      <c r="J353" s="86">
        <f t="shared" si="52"/>
        <v>241006359.66099998</v>
      </c>
      <c r="K353" s="86">
        <f t="shared" si="52"/>
        <v>233181304.79049999</v>
      </c>
      <c r="L353" s="86">
        <f t="shared" si="52"/>
        <v>230254031.69799927</v>
      </c>
      <c r="M353" s="86">
        <f t="shared" si="52"/>
        <v>224296279</v>
      </c>
      <c r="N353" s="86">
        <f t="shared" si="52"/>
        <v>218667246</v>
      </c>
      <c r="O353" s="86">
        <f t="shared" si="52"/>
        <v>217730941</v>
      </c>
      <c r="P353" s="86" t="s">
        <v>375</v>
      </c>
      <c r="Q353" s="77">
        <f t="shared" si="49"/>
        <v>1</v>
      </c>
      <c r="R353" s="231"/>
      <c r="S353" s="231"/>
    </row>
    <row r="354" spans="3:19" ht="16.5" thickTop="1" thickBot="1" x14ac:dyDescent="0.3">
      <c r="C354" s="248"/>
      <c r="D354" s="249"/>
      <c r="E354" s="63" t="s">
        <v>222</v>
      </c>
      <c r="F354" s="86">
        <v>238654880</v>
      </c>
      <c r="G354" s="86">
        <v>237291728</v>
      </c>
      <c r="H354" s="86">
        <v>241047328</v>
      </c>
      <c r="I354" s="86">
        <v>237317824</v>
      </c>
      <c r="J354" s="86">
        <v>239837920</v>
      </c>
      <c r="K354" s="86">
        <v>232023664</v>
      </c>
      <c r="L354" s="86">
        <v>229084992</v>
      </c>
      <c r="M354" s="86">
        <v>223559952</v>
      </c>
      <c r="N354" s="86">
        <v>218667248</v>
      </c>
      <c r="O354" s="86">
        <v>217730928</v>
      </c>
      <c r="P354" s="93" t="s">
        <v>375</v>
      </c>
      <c r="Q354" s="77">
        <f t="shared" si="49"/>
        <v>0.99999994029328154</v>
      </c>
      <c r="R354" s="77">
        <f>IF(OR(O354=0, N354=0),"-",O354/N354-1)</f>
        <v>-4.2819398358184824E-3</v>
      </c>
      <c r="S354" s="77">
        <f>IF(OR(O354=0, F354=0),"-",O354/F354-1)</f>
        <v>-8.7674519791927197E-2</v>
      </c>
    </row>
    <row r="355" spans="3:19" ht="15.75" thickTop="1" x14ac:dyDescent="0.25">
      <c r="E355" s="63" t="s">
        <v>223</v>
      </c>
      <c r="F355" s="87"/>
      <c r="G355" s="87">
        <f>G354/F354-1</f>
        <v>-5.7118128068447405E-3</v>
      </c>
      <c r="H355" s="87">
        <f t="shared" ref="H355" si="53">H354/G354-1</f>
        <v>1.5826931817867651E-2</v>
      </c>
      <c r="I355" s="87">
        <f>I354/H354-1</f>
        <v>-1.5472081897543344E-2</v>
      </c>
      <c r="J355" s="87">
        <f t="shared" ref="J355" si="54">J354/I354-1</f>
        <v>1.0619075961188607E-2</v>
      </c>
      <c r="K355" s="87">
        <f t="shared" ref="K355" si="55">K354/J354-1</f>
        <v>-3.2581403307700429E-2</v>
      </c>
      <c r="L355" s="87">
        <f>L354/K354-1</f>
        <v>-1.2665397784598409E-2</v>
      </c>
      <c r="M355" s="87">
        <f>M354/L354-1</f>
        <v>-2.4117861025134246E-2</v>
      </c>
      <c r="N355" s="87">
        <f t="shared" ref="N355" si="56">N354/M354-1</f>
        <v>-2.1885422483898243E-2</v>
      </c>
      <c r="O355" s="87">
        <f t="shared" ref="O355" si="57">O354/N354-1</f>
        <v>-4.2819398358184824E-3</v>
      </c>
      <c r="P355" s="107"/>
    </row>
    <row r="357" spans="3:19" ht="16.5" customHeight="1" x14ac:dyDescent="0.15"/>
    <row r="358" spans="3:19" ht="18.75" x14ac:dyDescent="0.15">
      <c r="C358" s="237" t="s">
        <v>352</v>
      </c>
      <c r="D358" s="238"/>
      <c r="E358" s="250" t="s">
        <v>268</v>
      </c>
      <c r="F358" s="251"/>
      <c r="G358" s="251"/>
      <c r="H358" s="251"/>
      <c r="I358" s="251"/>
      <c r="J358" s="251"/>
      <c r="K358" s="251"/>
      <c r="L358" s="251"/>
      <c r="M358" s="251"/>
      <c r="N358" s="251"/>
      <c r="O358" s="251"/>
      <c r="P358" s="252"/>
    </row>
    <row r="359" spans="3:19" ht="15" x14ac:dyDescent="0.15">
      <c r="C359" s="244" t="s">
        <v>230</v>
      </c>
      <c r="D359" s="245"/>
      <c r="E359" s="50">
        <v>10</v>
      </c>
      <c r="F359" s="51">
        <v>2004</v>
      </c>
      <c r="G359" s="51">
        <f t="shared" ref="G359:P359" si="58">F359+1</f>
        <v>2005</v>
      </c>
      <c r="H359" s="51">
        <f t="shared" si="58"/>
        <v>2006</v>
      </c>
      <c r="I359" s="51">
        <f t="shared" si="58"/>
        <v>2007</v>
      </c>
      <c r="J359" s="51">
        <f t="shared" si="58"/>
        <v>2008</v>
      </c>
      <c r="K359" s="51">
        <f t="shared" si="58"/>
        <v>2009</v>
      </c>
      <c r="L359" s="51">
        <f t="shared" si="58"/>
        <v>2010</v>
      </c>
      <c r="M359" s="51">
        <f t="shared" si="58"/>
        <v>2011</v>
      </c>
      <c r="N359" s="51">
        <f t="shared" si="58"/>
        <v>2012</v>
      </c>
      <c r="O359" s="51">
        <f t="shared" si="58"/>
        <v>2013</v>
      </c>
      <c r="P359" s="51">
        <f t="shared" si="58"/>
        <v>2014</v>
      </c>
      <c r="Q359" s="51" t="s">
        <v>224</v>
      </c>
      <c r="R359" s="54" t="s">
        <v>225</v>
      </c>
      <c r="S359" s="53" t="s">
        <v>281</v>
      </c>
    </row>
    <row r="360" spans="3:19" ht="15" x14ac:dyDescent="0.25">
      <c r="C360" s="242"/>
      <c r="D360" s="243"/>
      <c r="E360" s="72" t="s">
        <v>0</v>
      </c>
      <c r="F360" s="73">
        <v>593227</v>
      </c>
      <c r="G360" s="73">
        <v>611525</v>
      </c>
      <c r="H360" s="73">
        <v>661941</v>
      </c>
      <c r="I360" s="73">
        <v>679375</v>
      </c>
      <c r="J360" s="73">
        <v>720115</v>
      </c>
      <c r="K360" s="73">
        <v>670336</v>
      </c>
      <c r="L360" s="73">
        <v>682220</v>
      </c>
      <c r="M360" s="73">
        <v>703015</v>
      </c>
      <c r="N360" s="73">
        <v>698139</v>
      </c>
      <c r="O360" s="213">
        <v>698139</v>
      </c>
      <c r="P360" s="209">
        <v>0</v>
      </c>
      <c r="Q360" s="77">
        <f>O360/$O$392</f>
        <v>6.1658001526835671E-3</v>
      </c>
      <c r="R360" s="77">
        <f>IF(OR(O360=0, N360=0),"-",O360/N360-1)</f>
        <v>0</v>
      </c>
      <c r="S360" s="77">
        <f>IF(OR(O360=0, F360=0),"-",O360/F360-1)</f>
        <v>0.17684967137369001</v>
      </c>
    </row>
    <row r="361" spans="3:19" ht="15" x14ac:dyDescent="0.25">
      <c r="C361" s="242"/>
      <c r="D361" s="243"/>
      <c r="E361" s="72" t="s">
        <v>1</v>
      </c>
      <c r="F361" s="74">
        <v>0</v>
      </c>
      <c r="G361" s="74">
        <v>0</v>
      </c>
      <c r="H361" s="74">
        <v>0</v>
      </c>
      <c r="I361" s="74">
        <v>0</v>
      </c>
      <c r="J361" s="74">
        <v>0</v>
      </c>
      <c r="K361" s="74">
        <v>0</v>
      </c>
      <c r="L361" s="74">
        <v>0</v>
      </c>
      <c r="M361" s="74">
        <v>0</v>
      </c>
      <c r="N361" s="74">
        <v>0</v>
      </c>
      <c r="O361" s="74">
        <v>0</v>
      </c>
      <c r="P361" s="210">
        <v>0</v>
      </c>
      <c r="Q361" s="77">
        <f t="shared" ref="Q361:Q393" si="59">O361/$O$392</f>
        <v>0</v>
      </c>
      <c r="R361" s="77" t="str">
        <f t="shared" ref="R361:R391" si="60">IF(OR(O361=0, N361=0),"-",O361/N361-1)</f>
        <v>-</v>
      </c>
      <c r="S361" s="77" t="str">
        <f t="shared" ref="S361:S391" si="61">IF(OR(O361=0, F361=0),"-",O361/F361-1)</f>
        <v>-</v>
      </c>
    </row>
    <row r="362" spans="3:19" ht="15" x14ac:dyDescent="0.25">
      <c r="C362" s="242"/>
      <c r="D362" s="243"/>
      <c r="E362" s="72" t="s">
        <v>2</v>
      </c>
      <c r="F362" s="74">
        <v>0</v>
      </c>
      <c r="G362" s="74">
        <v>0</v>
      </c>
      <c r="H362" s="74">
        <v>0</v>
      </c>
      <c r="I362" s="74">
        <v>639242</v>
      </c>
      <c r="J362" s="74">
        <v>876805</v>
      </c>
      <c r="K362" s="74">
        <v>672948</v>
      </c>
      <c r="L362" s="74">
        <v>626628</v>
      </c>
      <c r="M362" s="74">
        <v>0</v>
      </c>
      <c r="N362" s="74">
        <v>0</v>
      </c>
      <c r="O362" s="74">
        <v>0</v>
      </c>
      <c r="P362" s="210">
        <v>0</v>
      </c>
      <c r="Q362" s="77">
        <f t="shared" si="59"/>
        <v>0</v>
      </c>
      <c r="R362" s="77" t="str">
        <f t="shared" si="60"/>
        <v>-</v>
      </c>
      <c r="S362" s="77" t="str">
        <f t="shared" si="61"/>
        <v>-</v>
      </c>
    </row>
    <row r="363" spans="3:19" ht="15" x14ac:dyDescent="0.25">
      <c r="C363" s="242"/>
      <c r="D363" s="243"/>
      <c r="E363" s="72" t="s">
        <v>3</v>
      </c>
      <c r="F363" s="74">
        <v>2143695</v>
      </c>
      <c r="G363" s="74">
        <v>2640942</v>
      </c>
      <c r="H363" s="74">
        <v>2661346</v>
      </c>
      <c r="I363" s="74">
        <v>2137735</v>
      </c>
      <c r="J363" s="74">
        <v>2174641</v>
      </c>
      <c r="K363" s="74">
        <v>2530604</v>
      </c>
      <c r="L363" s="74">
        <v>2706494</v>
      </c>
      <c r="M363" s="74">
        <v>2226451</v>
      </c>
      <c r="N363" s="74">
        <v>2268025</v>
      </c>
      <c r="O363" s="208">
        <v>2268025</v>
      </c>
      <c r="P363" s="210">
        <v>0</v>
      </c>
      <c r="Q363" s="77">
        <f t="shared" si="59"/>
        <v>2.0030665657254712E-2</v>
      </c>
      <c r="R363" s="77">
        <f t="shared" si="60"/>
        <v>0</v>
      </c>
      <c r="S363" s="77">
        <f t="shared" si="61"/>
        <v>5.7997989452790666E-2</v>
      </c>
    </row>
    <row r="364" spans="3:19" ht="15" x14ac:dyDescent="0.25">
      <c r="C364" s="242"/>
      <c r="D364" s="243"/>
      <c r="E364" s="72" t="s">
        <v>4</v>
      </c>
      <c r="F364" s="74">
        <v>261301</v>
      </c>
      <c r="G364" s="74">
        <v>294333</v>
      </c>
      <c r="H364" s="74">
        <v>325501</v>
      </c>
      <c r="I364" s="74">
        <v>0</v>
      </c>
      <c r="J364" s="74">
        <v>0</v>
      </c>
      <c r="K364" s="74">
        <v>0</v>
      </c>
      <c r="L364" s="74">
        <v>0</v>
      </c>
      <c r="M364" s="74">
        <v>0</v>
      </c>
      <c r="N364" s="74">
        <v>0</v>
      </c>
      <c r="O364" s="74">
        <v>0</v>
      </c>
      <c r="P364" s="210">
        <v>0</v>
      </c>
      <c r="Q364" s="77">
        <f t="shared" si="59"/>
        <v>0</v>
      </c>
      <c r="R364" s="77" t="str">
        <f t="shared" si="60"/>
        <v>-</v>
      </c>
      <c r="S364" s="77" t="str">
        <f t="shared" si="61"/>
        <v>-</v>
      </c>
    </row>
    <row r="365" spans="3:19" ht="15" x14ac:dyDescent="0.25">
      <c r="C365" s="242"/>
      <c r="D365" s="243"/>
      <c r="E365" s="72" t="s">
        <v>5</v>
      </c>
      <c r="F365" s="74">
        <v>0</v>
      </c>
      <c r="G365" s="74">
        <v>0</v>
      </c>
      <c r="H365" s="74">
        <v>0</v>
      </c>
      <c r="I365" s="74">
        <v>0</v>
      </c>
      <c r="J365" s="74">
        <v>0</v>
      </c>
      <c r="K365" s="74">
        <v>0</v>
      </c>
      <c r="L365" s="74">
        <v>0</v>
      </c>
      <c r="M365" s="74">
        <v>0</v>
      </c>
      <c r="N365" s="74">
        <v>0</v>
      </c>
      <c r="O365" s="74">
        <v>0</v>
      </c>
      <c r="P365" s="210">
        <v>0</v>
      </c>
      <c r="Q365" s="77">
        <f t="shared" si="59"/>
        <v>0</v>
      </c>
      <c r="R365" s="77" t="str">
        <f t="shared" si="60"/>
        <v>-</v>
      </c>
      <c r="S365" s="77" t="str">
        <f t="shared" si="61"/>
        <v>-</v>
      </c>
    </row>
    <row r="366" spans="3:19" ht="15" x14ac:dyDescent="0.25">
      <c r="C366" s="242"/>
      <c r="D366" s="243"/>
      <c r="E366" s="72" t="s">
        <v>6</v>
      </c>
      <c r="F366" s="74">
        <v>19619628</v>
      </c>
      <c r="G366" s="74">
        <v>19193393</v>
      </c>
      <c r="H366" s="74">
        <v>18636139</v>
      </c>
      <c r="I366" s="74">
        <v>18157956</v>
      </c>
      <c r="J366" s="74">
        <v>17636240</v>
      </c>
      <c r="K366" s="74">
        <v>17049116</v>
      </c>
      <c r="L366" s="74">
        <v>16770150</v>
      </c>
      <c r="M366" s="74">
        <v>16443812</v>
      </c>
      <c r="N366" s="74">
        <v>16314940</v>
      </c>
      <c r="O366" s="74">
        <v>16181000</v>
      </c>
      <c r="P366" s="210">
        <v>17576821</v>
      </c>
      <c r="Q366" s="77">
        <f t="shared" si="59"/>
        <v>0.1429068026146266</v>
      </c>
      <c r="R366" s="77">
        <f t="shared" si="60"/>
        <v>-8.2096532380749876E-3</v>
      </c>
      <c r="S366" s="77">
        <f t="shared" si="61"/>
        <v>-0.17526468901449099</v>
      </c>
    </row>
    <row r="367" spans="3:19" ht="15" x14ac:dyDescent="0.25">
      <c r="C367" s="242"/>
      <c r="D367" s="243"/>
      <c r="E367" s="72" t="s">
        <v>7</v>
      </c>
      <c r="F367" s="74">
        <v>3055831</v>
      </c>
      <c r="G367" s="74">
        <v>3361712</v>
      </c>
      <c r="H367" s="74">
        <v>3132667</v>
      </c>
      <c r="I367" s="74">
        <v>3310651</v>
      </c>
      <c r="J367" s="74">
        <v>3485264</v>
      </c>
      <c r="K367" s="74">
        <v>3898196</v>
      </c>
      <c r="L367" s="74">
        <v>3891501</v>
      </c>
      <c r="M367" s="74">
        <v>4059209</v>
      </c>
      <c r="N367" s="74">
        <v>3997145</v>
      </c>
      <c r="O367" s="208">
        <v>3997145</v>
      </c>
      <c r="P367" s="210">
        <v>0</v>
      </c>
      <c r="Q367" s="77">
        <f t="shared" si="59"/>
        <v>3.5301848559238715E-2</v>
      </c>
      <c r="R367" s="77">
        <f t="shared" si="60"/>
        <v>0</v>
      </c>
      <c r="S367" s="77">
        <f t="shared" si="61"/>
        <v>0.30803863171752632</v>
      </c>
    </row>
    <row r="368" spans="3:19" ht="15" x14ac:dyDescent="0.25">
      <c r="C368" s="242"/>
      <c r="D368" s="243"/>
      <c r="E368" s="72" t="s">
        <v>8</v>
      </c>
      <c r="F368" s="74">
        <v>0</v>
      </c>
      <c r="G368" s="74">
        <v>0</v>
      </c>
      <c r="H368" s="74">
        <v>0</v>
      </c>
      <c r="I368" s="74">
        <v>0</v>
      </c>
      <c r="J368" s="74">
        <v>0</v>
      </c>
      <c r="K368" s="74">
        <v>0</v>
      </c>
      <c r="L368" s="74">
        <v>0</v>
      </c>
      <c r="M368" s="74">
        <v>0</v>
      </c>
      <c r="N368" s="74">
        <v>0</v>
      </c>
      <c r="O368" s="208">
        <v>0</v>
      </c>
      <c r="P368" s="210">
        <v>0</v>
      </c>
      <c r="Q368" s="77">
        <f t="shared" si="59"/>
        <v>0</v>
      </c>
      <c r="R368" s="77" t="str">
        <f t="shared" si="60"/>
        <v>-</v>
      </c>
      <c r="S368" s="77" t="str">
        <f t="shared" si="61"/>
        <v>-</v>
      </c>
    </row>
    <row r="369" spans="3:19" ht="15" x14ac:dyDescent="0.25">
      <c r="C369" s="242"/>
      <c r="D369" s="243"/>
      <c r="E369" s="72" t="s">
        <v>9</v>
      </c>
      <c r="F369" s="74">
        <v>6970366</v>
      </c>
      <c r="G369" s="74">
        <v>7482816</v>
      </c>
      <c r="H369" s="74">
        <v>8837460</v>
      </c>
      <c r="I369" s="74">
        <v>8476804</v>
      </c>
      <c r="J369" s="74">
        <v>8444545</v>
      </c>
      <c r="K369" s="74">
        <v>8368703</v>
      </c>
      <c r="L369" s="74">
        <v>8257454</v>
      </c>
      <c r="M369" s="74">
        <v>8108660</v>
      </c>
      <c r="N369" s="74">
        <v>8217534</v>
      </c>
      <c r="O369" s="74">
        <v>7732376</v>
      </c>
      <c r="P369" s="210">
        <v>7634086</v>
      </c>
      <c r="Q369" s="77">
        <f t="shared" si="59"/>
        <v>6.82905340074208E-2</v>
      </c>
      <c r="R369" s="77">
        <f t="shared" si="60"/>
        <v>-5.9039366311109842E-2</v>
      </c>
      <c r="S369" s="77">
        <f t="shared" si="61"/>
        <v>0.10932137566377431</v>
      </c>
    </row>
    <row r="370" spans="3:19" ht="15" x14ac:dyDescent="0.25">
      <c r="C370" s="242"/>
      <c r="D370" s="243"/>
      <c r="E370" s="72" t="s">
        <v>10</v>
      </c>
      <c r="F370" s="74">
        <v>2003948</v>
      </c>
      <c r="G370" s="74">
        <v>2392293</v>
      </c>
      <c r="H370" s="74">
        <v>2389432</v>
      </c>
      <c r="I370" s="74">
        <v>2560342</v>
      </c>
      <c r="J370" s="74">
        <v>2452921</v>
      </c>
      <c r="K370" s="74">
        <v>2593995</v>
      </c>
      <c r="L370" s="74">
        <v>2515457</v>
      </c>
      <c r="M370" s="74">
        <v>2503179</v>
      </c>
      <c r="N370" s="74">
        <v>2430936</v>
      </c>
      <c r="O370" s="74">
        <v>2333130</v>
      </c>
      <c r="P370" s="210">
        <v>0</v>
      </c>
      <c r="Q370" s="77">
        <f t="shared" si="59"/>
        <v>2.0605657770487843E-2</v>
      </c>
      <c r="R370" s="77">
        <f t="shared" si="60"/>
        <v>-4.0233885219520427E-2</v>
      </c>
      <c r="S370" s="77">
        <f t="shared" si="61"/>
        <v>0.16426673746025355</v>
      </c>
    </row>
    <row r="371" spans="3:19" ht="15" x14ac:dyDescent="0.25">
      <c r="C371" s="242"/>
      <c r="D371" s="243"/>
      <c r="E371" s="72" t="s">
        <v>11</v>
      </c>
      <c r="F371" s="74">
        <v>6821516</v>
      </c>
      <c r="G371" s="74">
        <v>6016000</v>
      </c>
      <c r="H371" s="74">
        <v>6258000</v>
      </c>
      <c r="I371" s="74">
        <v>0</v>
      </c>
      <c r="J371" s="74">
        <v>0</v>
      </c>
      <c r="K371" s="74">
        <v>0</v>
      </c>
      <c r="L371" s="74">
        <v>0</v>
      </c>
      <c r="M371" s="74">
        <v>0</v>
      </c>
      <c r="N371" s="74">
        <v>0</v>
      </c>
      <c r="O371" s="74">
        <v>0</v>
      </c>
      <c r="P371" s="210">
        <v>0</v>
      </c>
      <c r="Q371" s="77">
        <f t="shared" si="59"/>
        <v>0</v>
      </c>
      <c r="R371" s="77" t="str">
        <f t="shared" si="60"/>
        <v>-</v>
      </c>
      <c r="S371" s="77" t="str">
        <f t="shared" si="61"/>
        <v>-</v>
      </c>
    </row>
    <row r="372" spans="3:19" ht="15" x14ac:dyDescent="0.25">
      <c r="C372" s="242"/>
      <c r="D372" s="243"/>
      <c r="E372" s="72" t="s">
        <v>12</v>
      </c>
      <c r="F372" s="74">
        <v>0</v>
      </c>
      <c r="G372" s="74">
        <v>0</v>
      </c>
      <c r="H372" s="74">
        <v>0</v>
      </c>
      <c r="I372" s="74">
        <v>0</v>
      </c>
      <c r="J372" s="74">
        <v>0</v>
      </c>
      <c r="K372" s="74">
        <v>0</v>
      </c>
      <c r="L372" s="74">
        <v>0</v>
      </c>
      <c r="M372" s="74">
        <v>0</v>
      </c>
      <c r="N372" s="74">
        <v>0</v>
      </c>
      <c r="O372" s="74">
        <v>0</v>
      </c>
      <c r="P372" s="210">
        <v>0</v>
      </c>
      <c r="Q372" s="77">
        <f t="shared" si="59"/>
        <v>0</v>
      </c>
      <c r="R372" s="77" t="str">
        <f t="shared" si="60"/>
        <v>-</v>
      </c>
      <c r="S372" s="77" t="str">
        <f t="shared" si="61"/>
        <v>-</v>
      </c>
    </row>
    <row r="373" spans="3:19" ht="15" x14ac:dyDescent="0.25">
      <c r="C373" s="242"/>
      <c r="D373" s="243"/>
      <c r="E373" s="72" t="s">
        <v>13</v>
      </c>
      <c r="F373" s="74">
        <v>0</v>
      </c>
      <c r="G373" s="74">
        <v>0</v>
      </c>
      <c r="H373" s="74">
        <v>0</v>
      </c>
      <c r="I373" s="74">
        <v>0</v>
      </c>
      <c r="J373" s="74">
        <v>0</v>
      </c>
      <c r="K373" s="74">
        <v>0</v>
      </c>
      <c r="L373" s="74">
        <v>0</v>
      </c>
      <c r="M373" s="74">
        <v>0</v>
      </c>
      <c r="N373" s="74">
        <v>0</v>
      </c>
      <c r="O373" s="208">
        <v>0</v>
      </c>
      <c r="P373" s="210">
        <v>0</v>
      </c>
      <c r="Q373" s="77">
        <f t="shared" si="59"/>
        <v>0</v>
      </c>
      <c r="R373" s="77" t="str">
        <f t="shared" si="60"/>
        <v>-</v>
      </c>
      <c r="S373" s="77" t="str">
        <f t="shared" si="61"/>
        <v>-</v>
      </c>
    </row>
    <row r="374" spans="3:19" ht="15" x14ac:dyDescent="0.25">
      <c r="C374" s="242"/>
      <c r="D374" s="243"/>
      <c r="E374" s="72" t="s">
        <v>14</v>
      </c>
      <c r="F374" s="74">
        <v>0</v>
      </c>
      <c r="G374" s="74">
        <v>0</v>
      </c>
      <c r="H374" s="74">
        <v>0</v>
      </c>
      <c r="I374" s="74">
        <v>0</v>
      </c>
      <c r="J374" s="74">
        <v>0</v>
      </c>
      <c r="K374" s="74">
        <v>0</v>
      </c>
      <c r="L374" s="74">
        <v>0</v>
      </c>
      <c r="M374" s="74">
        <v>0</v>
      </c>
      <c r="N374" s="74">
        <v>0</v>
      </c>
      <c r="O374" s="208">
        <v>0</v>
      </c>
      <c r="P374" s="210">
        <v>0</v>
      </c>
      <c r="Q374" s="77">
        <f t="shared" si="59"/>
        <v>0</v>
      </c>
      <c r="R374" s="77" t="str">
        <f t="shared" si="60"/>
        <v>-</v>
      </c>
      <c r="S374" s="77" t="str">
        <f t="shared" si="61"/>
        <v>-</v>
      </c>
    </row>
    <row r="375" spans="3:19" ht="15" x14ac:dyDescent="0.25">
      <c r="C375" s="242"/>
      <c r="D375" s="243"/>
      <c r="E375" s="72" t="s">
        <v>15</v>
      </c>
      <c r="F375" s="74">
        <v>0</v>
      </c>
      <c r="G375" s="74">
        <v>0</v>
      </c>
      <c r="H375" s="74">
        <v>0</v>
      </c>
      <c r="I375" s="74">
        <v>0</v>
      </c>
      <c r="J375" s="74">
        <v>0</v>
      </c>
      <c r="K375" s="74">
        <v>0</v>
      </c>
      <c r="L375" s="74">
        <v>0</v>
      </c>
      <c r="M375" s="74">
        <v>0</v>
      </c>
      <c r="N375" s="74">
        <v>0</v>
      </c>
      <c r="O375" s="74">
        <v>0</v>
      </c>
      <c r="P375" s="210">
        <v>0</v>
      </c>
      <c r="Q375" s="77">
        <f t="shared" si="59"/>
        <v>0</v>
      </c>
      <c r="R375" s="77" t="str">
        <f t="shared" si="60"/>
        <v>-</v>
      </c>
      <c r="S375" s="77" t="str">
        <f t="shared" si="61"/>
        <v>-</v>
      </c>
    </row>
    <row r="376" spans="3:19" ht="15" x14ac:dyDescent="0.25">
      <c r="C376" s="242"/>
      <c r="D376" s="243"/>
      <c r="E376" s="72" t="s">
        <v>16</v>
      </c>
      <c r="F376" s="74">
        <v>0</v>
      </c>
      <c r="G376" s="74">
        <v>0</v>
      </c>
      <c r="H376" s="74">
        <v>0</v>
      </c>
      <c r="I376" s="74">
        <v>0</v>
      </c>
      <c r="J376" s="74">
        <v>0</v>
      </c>
      <c r="K376" s="74">
        <v>0</v>
      </c>
      <c r="L376" s="74">
        <v>0</v>
      </c>
      <c r="M376" s="74">
        <v>0</v>
      </c>
      <c r="N376" s="74">
        <v>0</v>
      </c>
      <c r="O376" s="74">
        <v>0</v>
      </c>
      <c r="P376" s="210">
        <v>0</v>
      </c>
      <c r="Q376" s="77">
        <f t="shared" si="59"/>
        <v>0</v>
      </c>
      <c r="R376" s="77" t="str">
        <f t="shared" si="60"/>
        <v>-</v>
      </c>
      <c r="S376" s="77" t="str">
        <f t="shared" si="61"/>
        <v>-</v>
      </c>
    </row>
    <row r="377" spans="3:19" ht="15" x14ac:dyDescent="0.25">
      <c r="C377" s="242"/>
      <c r="D377" s="243"/>
      <c r="E377" s="72" t="s">
        <v>17</v>
      </c>
      <c r="F377" s="74">
        <v>6062832</v>
      </c>
      <c r="G377" s="74">
        <v>7629892</v>
      </c>
      <c r="H377" s="74">
        <v>10686790</v>
      </c>
      <c r="I377" s="74">
        <v>12242463</v>
      </c>
      <c r="J377" s="74">
        <v>13785428</v>
      </c>
      <c r="K377" s="74">
        <v>12975923</v>
      </c>
      <c r="L377" s="74">
        <v>13977755</v>
      </c>
      <c r="M377" s="74">
        <v>12491938</v>
      </c>
      <c r="N377" s="74">
        <v>10351294</v>
      </c>
      <c r="O377" s="74">
        <v>9855477</v>
      </c>
      <c r="P377" s="210">
        <v>9896729</v>
      </c>
      <c r="Q377" s="77">
        <f t="shared" si="59"/>
        <v>8.7041264836041798E-2</v>
      </c>
      <c r="R377" s="77">
        <f t="shared" si="60"/>
        <v>-4.7899035618155561E-2</v>
      </c>
      <c r="S377" s="77">
        <f t="shared" si="61"/>
        <v>0.6255566705460418</v>
      </c>
    </row>
    <row r="378" spans="3:19" ht="15" x14ac:dyDescent="0.25">
      <c r="C378" s="242"/>
      <c r="D378" s="243"/>
      <c r="E378" s="72" t="s">
        <v>18</v>
      </c>
      <c r="F378" s="74">
        <v>0</v>
      </c>
      <c r="G378" s="74">
        <v>0</v>
      </c>
      <c r="H378" s="74">
        <v>0</v>
      </c>
      <c r="I378" s="74">
        <v>0</v>
      </c>
      <c r="J378" s="74">
        <v>0</v>
      </c>
      <c r="K378" s="74">
        <v>0</v>
      </c>
      <c r="L378" s="74">
        <v>0</v>
      </c>
      <c r="M378" s="74">
        <v>0</v>
      </c>
      <c r="N378" s="74">
        <v>0</v>
      </c>
      <c r="O378" s="74">
        <v>0</v>
      </c>
      <c r="P378" s="210">
        <v>0</v>
      </c>
      <c r="Q378" s="77">
        <f t="shared" si="59"/>
        <v>0</v>
      </c>
      <c r="R378" s="77" t="str">
        <f t="shared" si="60"/>
        <v>-</v>
      </c>
      <c r="S378" s="77" t="str">
        <f t="shared" si="61"/>
        <v>-</v>
      </c>
    </row>
    <row r="379" spans="3:19" ht="15" x14ac:dyDescent="0.25">
      <c r="C379" s="242"/>
      <c r="D379" s="243"/>
      <c r="E379" s="72" t="s">
        <v>19</v>
      </c>
      <c r="F379" s="74">
        <v>0</v>
      </c>
      <c r="G379" s="74">
        <v>0</v>
      </c>
      <c r="H379" s="74">
        <v>0</v>
      </c>
      <c r="I379" s="74">
        <v>0</v>
      </c>
      <c r="J379" s="74">
        <v>0</v>
      </c>
      <c r="K379" s="74">
        <v>0</v>
      </c>
      <c r="L379" s="74">
        <v>0</v>
      </c>
      <c r="M379" s="74">
        <v>0</v>
      </c>
      <c r="N379" s="74">
        <v>0</v>
      </c>
      <c r="O379" s="74">
        <v>0</v>
      </c>
      <c r="P379" s="210">
        <v>0</v>
      </c>
      <c r="Q379" s="77">
        <f t="shared" si="59"/>
        <v>0</v>
      </c>
      <c r="R379" s="77" t="str">
        <f t="shared" si="60"/>
        <v>-</v>
      </c>
      <c r="S379" s="77" t="str">
        <f t="shared" si="61"/>
        <v>-</v>
      </c>
    </row>
    <row r="380" spans="3:19" ht="15" x14ac:dyDescent="0.25">
      <c r="C380" s="242"/>
      <c r="D380" s="243"/>
      <c r="E380" s="72" t="s">
        <v>20</v>
      </c>
      <c r="F380" s="74">
        <v>1066</v>
      </c>
      <c r="G380" s="74">
        <v>1619</v>
      </c>
      <c r="H380" s="74">
        <v>0</v>
      </c>
      <c r="I380" s="74">
        <v>0</v>
      </c>
      <c r="J380" s="74">
        <v>0</v>
      </c>
      <c r="K380" s="74">
        <v>0</v>
      </c>
      <c r="L380" s="74">
        <v>0</v>
      </c>
      <c r="M380" s="74">
        <v>0</v>
      </c>
      <c r="N380" s="74">
        <v>0</v>
      </c>
      <c r="O380" s="74">
        <v>0</v>
      </c>
      <c r="P380" s="210">
        <v>0</v>
      </c>
      <c r="Q380" s="77">
        <f t="shared" si="59"/>
        <v>0</v>
      </c>
      <c r="R380" s="77" t="str">
        <f t="shared" si="60"/>
        <v>-</v>
      </c>
      <c r="S380" s="77" t="str">
        <f t="shared" si="61"/>
        <v>-</v>
      </c>
    </row>
    <row r="381" spans="3:19" ht="15" x14ac:dyDescent="0.25">
      <c r="C381" s="242"/>
      <c r="D381" s="243"/>
      <c r="E381" s="72" t="s">
        <v>21</v>
      </c>
      <c r="F381" s="74">
        <v>17244</v>
      </c>
      <c r="G381" s="74">
        <v>219</v>
      </c>
      <c r="H381" s="74">
        <v>131</v>
      </c>
      <c r="I381" s="74">
        <v>125</v>
      </c>
      <c r="J381" s="74">
        <v>143</v>
      </c>
      <c r="K381" s="74">
        <v>164</v>
      </c>
      <c r="L381" s="74">
        <v>193</v>
      </c>
      <c r="M381" s="74">
        <v>189</v>
      </c>
      <c r="N381" s="74">
        <v>195</v>
      </c>
      <c r="O381" s="208">
        <v>195</v>
      </c>
      <c r="P381" s="210">
        <v>0</v>
      </c>
      <c r="Q381" s="77">
        <f t="shared" si="59"/>
        <v>1.7221943334684004E-6</v>
      </c>
      <c r="R381" s="77">
        <f t="shared" si="60"/>
        <v>0</v>
      </c>
      <c r="S381" s="77">
        <f t="shared" si="61"/>
        <v>-0.98869171885873353</v>
      </c>
    </row>
    <row r="382" spans="3:19" ht="15" x14ac:dyDescent="0.25">
      <c r="C382" s="242"/>
      <c r="D382" s="243"/>
      <c r="E382" s="72" t="s">
        <v>22</v>
      </c>
      <c r="F382" s="74">
        <v>4811000</v>
      </c>
      <c r="G382" s="74">
        <v>4733000</v>
      </c>
      <c r="H382" s="74">
        <v>4865000</v>
      </c>
      <c r="I382" s="74">
        <v>0</v>
      </c>
      <c r="J382" s="74">
        <v>0</v>
      </c>
      <c r="K382" s="74">
        <v>0</v>
      </c>
      <c r="L382" s="74">
        <v>0</v>
      </c>
      <c r="M382" s="74">
        <v>0</v>
      </c>
      <c r="N382" s="74">
        <v>0</v>
      </c>
      <c r="O382" s="74">
        <v>0</v>
      </c>
      <c r="P382" s="210">
        <v>0</v>
      </c>
      <c r="Q382" s="77">
        <f t="shared" si="59"/>
        <v>0</v>
      </c>
      <c r="R382" s="77" t="str">
        <f t="shared" si="60"/>
        <v>-</v>
      </c>
      <c r="S382" s="77" t="str">
        <f t="shared" si="61"/>
        <v>-</v>
      </c>
    </row>
    <row r="383" spans="3:19" ht="15" x14ac:dyDescent="0.25">
      <c r="C383" s="242"/>
      <c r="D383" s="243"/>
      <c r="E383" s="72" t="s">
        <v>23</v>
      </c>
      <c r="F383" s="74">
        <v>3580558</v>
      </c>
      <c r="G383" s="74">
        <v>3606814</v>
      </c>
      <c r="H383" s="74">
        <v>4061926</v>
      </c>
      <c r="I383" s="74">
        <v>4564059</v>
      </c>
      <c r="J383" s="74">
        <v>4368141</v>
      </c>
      <c r="K383" s="74">
        <v>4463756</v>
      </c>
      <c r="L383" s="74">
        <v>4401796</v>
      </c>
      <c r="M383" s="74">
        <v>4400840</v>
      </c>
      <c r="N383" s="74">
        <v>4365788</v>
      </c>
      <c r="O383" s="74">
        <v>4484000</v>
      </c>
      <c r="P383" s="210">
        <v>4524499</v>
      </c>
      <c r="Q383" s="77">
        <f t="shared" si="59"/>
        <v>3.9601637903960554E-2</v>
      </c>
      <c r="R383" s="77">
        <f t="shared" si="60"/>
        <v>2.7076898832467444E-2</v>
      </c>
      <c r="S383" s="77">
        <f t="shared" si="61"/>
        <v>0.25231877266057423</v>
      </c>
    </row>
    <row r="384" spans="3:19" ht="15" x14ac:dyDescent="0.25">
      <c r="C384" s="242"/>
      <c r="D384" s="243"/>
      <c r="E384" s="72" t="s">
        <v>24</v>
      </c>
      <c r="F384" s="74">
        <v>0</v>
      </c>
      <c r="G384" s="74">
        <v>0</v>
      </c>
      <c r="H384" s="74">
        <v>0</v>
      </c>
      <c r="I384" s="74">
        <v>0</v>
      </c>
      <c r="J384" s="74">
        <v>0</v>
      </c>
      <c r="K384" s="74">
        <v>0</v>
      </c>
      <c r="L384" s="74">
        <v>0</v>
      </c>
      <c r="M384" s="74">
        <v>0</v>
      </c>
      <c r="N384" s="74">
        <v>0</v>
      </c>
      <c r="O384" s="74">
        <v>0</v>
      </c>
      <c r="P384" s="210">
        <v>0</v>
      </c>
      <c r="Q384" s="77">
        <f t="shared" si="59"/>
        <v>0</v>
      </c>
      <c r="R384" s="77" t="str">
        <f t="shared" si="60"/>
        <v>-</v>
      </c>
      <c r="S384" s="77" t="str">
        <f t="shared" si="61"/>
        <v>-</v>
      </c>
    </row>
    <row r="385" spans="3:19" ht="15" x14ac:dyDescent="0.25">
      <c r="C385" s="242"/>
      <c r="D385" s="243"/>
      <c r="E385" s="72" t="s">
        <v>25</v>
      </c>
      <c r="F385" s="74">
        <v>4389498</v>
      </c>
      <c r="G385" s="74">
        <v>4719708</v>
      </c>
      <c r="H385" s="74">
        <v>4925972</v>
      </c>
      <c r="I385" s="74">
        <v>5105302</v>
      </c>
      <c r="J385" s="74">
        <v>4818890</v>
      </c>
      <c r="K385" s="74">
        <v>4397296</v>
      </c>
      <c r="L385" s="74">
        <v>4749548</v>
      </c>
      <c r="M385" s="74">
        <v>4233566.4173900001</v>
      </c>
      <c r="N385" s="74">
        <v>3982936</v>
      </c>
      <c r="O385" s="74">
        <v>3815398</v>
      </c>
      <c r="P385" s="210">
        <v>3794527</v>
      </c>
      <c r="Q385" s="77">
        <f t="shared" si="59"/>
        <v>3.3696701618085481E-2</v>
      </c>
      <c r="R385" s="77">
        <f t="shared" si="60"/>
        <v>-4.2063944788467644E-2</v>
      </c>
      <c r="S385" s="77">
        <f t="shared" si="61"/>
        <v>-0.13078944334864717</v>
      </c>
    </row>
    <row r="386" spans="3:19" ht="15" x14ac:dyDescent="0.25">
      <c r="C386" s="242"/>
      <c r="D386" s="243"/>
      <c r="E386" s="72" t="s">
        <v>26</v>
      </c>
      <c r="F386" s="74">
        <v>78096</v>
      </c>
      <c r="G386" s="74">
        <v>410059.89583333337</v>
      </c>
      <c r="H386" s="74">
        <v>206906</v>
      </c>
      <c r="I386" s="74">
        <v>0</v>
      </c>
      <c r="J386" s="74">
        <v>0</v>
      </c>
      <c r="K386" s="74">
        <v>0</v>
      </c>
      <c r="L386" s="74">
        <v>86875</v>
      </c>
      <c r="M386" s="74">
        <v>233002</v>
      </c>
      <c r="N386" s="74">
        <v>0</v>
      </c>
      <c r="O386" s="74">
        <v>0</v>
      </c>
      <c r="P386" s="210">
        <v>0</v>
      </c>
      <c r="Q386" s="77">
        <f t="shared" si="59"/>
        <v>0</v>
      </c>
      <c r="R386" s="77" t="str">
        <f t="shared" si="60"/>
        <v>-</v>
      </c>
      <c r="S386" s="77" t="str">
        <f t="shared" si="61"/>
        <v>-</v>
      </c>
    </row>
    <row r="387" spans="3:19" ht="15" x14ac:dyDescent="0.25">
      <c r="C387" s="242"/>
      <c r="D387" s="243"/>
      <c r="E387" s="72" t="s">
        <v>27</v>
      </c>
      <c r="F387" s="74">
        <v>20859484</v>
      </c>
      <c r="G387" s="74">
        <v>22557778</v>
      </c>
      <c r="H387" s="74">
        <v>24174795</v>
      </c>
      <c r="I387" s="74">
        <v>26480561</v>
      </c>
      <c r="J387" s="74">
        <v>28300591</v>
      </c>
      <c r="K387" s="74">
        <v>29867648</v>
      </c>
      <c r="L387" s="74">
        <v>30168605</v>
      </c>
      <c r="M387" s="74">
        <v>32430919</v>
      </c>
      <c r="N387" s="74">
        <v>31544757</v>
      </c>
      <c r="O387" s="208">
        <v>31544757</v>
      </c>
      <c r="P387" s="210">
        <v>0</v>
      </c>
      <c r="Q387" s="77">
        <f t="shared" si="59"/>
        <v>0.27859590644121879</v>
      </c>
      <c r="R387" s="77">
        <f t="shared" si="60"/>
        <v>0</v>
      </c>
      <c r="S387" s="77">
        <f t="shared" si="61"/>
        <v>0.51225011126833242</v>
      </c>
    </row>
    <row r="388" spans="3:19" ht="15" x14ac:dyDescent="0.25">
      <c r="C388" s="242"/>
      <c r="D388" s="243"/>
      <c r="E388" s="72" t="s">
        <v>28</v>
      </c>
      <c r="F388" s="74">
        <v>397603</v>
      </c>
      <c r="G388" s="74">
        <v>457685</v>
      </c>
      <c r="H388" s="74">
        <v>528984</v>
      </c>
      <c r="I388" s="74">
        <v>640370</v>
      </c>
      <c r="J388" s="74">
        <v>710871</v>
      </c>
      <c r="K388" s="74">
        <v>699280</v>
      </c>
      <c r="L388" s="74">
        <v>404973</v>
      </c>
      <c r="M388" s="74">
        <v>89082</v>
      </c>
      <c r="N388" s="74">
        <v>57682</v>
      </c>
      <c r="O388" s="224">
        <v>57682</v>
      </c>
      <c r="P388" s="210">
        <v>0</v>
      </c>
      <c r="Q388" s="77">
        <f t="shared" si="59"/>
        <v>5.0943391560576547E-4</v>
      </c>
      <c r="R388" s="77">
        <f t="shared" si="60"/>
        <v>0</v>
      </c>
      <c r="S388" s="77">
        <f t="shared" si="61"/>
        <v>-0.85492564190914055</v>
      </c>
    </row>
    <row r="389" spans="3:19" ht="15" x14ac:dyDescent="0.25">
      <c r="C389" s="242"/>
      <c r="D389" s="243"/>
      <c r="E389" s="72" t="s">
        <v>29</v>
      </c>
      <c r="F389" s="74">
        <v>0</v>
      </c>
      <c r="G389" s="74">
        <v>0</v>
      </c>
      <c r="H389" s="74">
        <v>0</v>
      </c>
      <c r="I389" s="74">
        <v>0</v>
      </c>
      <c r="J389" s="74">
        <v>0</v>
      </c>
      <c r="K389" s="74">
        <v>0</v>
      </c>
      <c r="L389" s="74">
        <v>207</v>
      </c>
      <c r="M389" s="74">
        <v>73</v>
      </c>
      <c r="N389" s="74">
        <v>84</v>
      </c>
      <c r="O389" s="208">
        <v>84</v>
      </c>
      <c r="P389" s="210">
        <v>0</v>
      </c>
      <c r="Q389" s="77">
        <f t="shared" si="59"/>
        <v>7.4186832826331092E-7</v>
      </c>
      <c r="R389" s="77">
        <f t="shared" si="60"/>
        <v>0</v>
      </c>
      <c r="S389" s="77" t="str">
        <f t="shared" si="61"/>
        <v>-</v>
      </c>
    </row>
    <row r="390" spans="3:19" ht="15" x14ac:dyDescent="0.25">
      <c r="C390" s="242"/>
      <c r="D390" s="243"/>
      <c r="E390" s="72" t="s">
        <v>30</v>
      </c>
      <c r="F390" s="74">
        <v>2705189</v>
      </c>
      <c r="G390" s="74">
        <v>3867197</v>
      </c>
      <c r="H390" s="74">
        <v>5381770</v>
      </c>
      <c r="I390" s="74">
        <v>6956757</v>
      </c>
      <c r="J390" s="74">
        <v>8195845</v>
      </c>
      <c r="K390" s="74">
        <v>10636964</v>
      </c>
      <c r="L390" s="74">
        <v>12724831</v>
      </c>
      <c r="M390" s="74">
        <v>15663638</v>
      </c>
      <c r="N390" s="74">
        <v>14664410</v>
      </c>
      <c r="O390" s="74">
        <v>16605183</v>
      </c>
      <c r="P390" s="210">
        <v>0</v>
      </c>
      <c r="Q390" s="77">
        <f t="shared" si="59"/>
        <v>0.14665308753233752</v>
      </c>
      <c r="R390" s="77">
        <f t="shared" si="60"/>
        <v>0.13234579502346167</v>
      </c>
      <c r="S390" s="77">
        <f t="shared" si="61"/>
        <v>5.1382709304229763</v>
      </c>
    </row>
    <row r="391" spans="3:19" ht="15" x14ac:dyDescent="0.25">
      <c r="C391" s="242"/>
      <c r="D391" s="243"/>
      <c r="E391" s="72" t="s">
        <v>180</v>
      </c>
      <c r="F391" s="75">
        <v>12534417</v>
      </c>
      <c r="G391" s="75">
        <v>13063805</v>
      </c>
      <c r="H391" s="75">
        <v>13195451</v>
      </c>
      <c r="I391" s="75">
        <v>13484972</v>
      </c>
      <c r="J391" s="75">
        <v>13507228</v>
      </c>
      <c r="K391" s="75">
        <v>13132901</v>
      </c>
      <c r="L391" s="75">
        <v>13897867</v>
      </c>
      <c r="M391" s="75">
        <v>13694170</v>
      </c>
      <c r="N391" s="75">
        <v>13655049</v>
      </c>
      <c r="O391" s="212">
        <v>13655049</v>
      </c>
      <c r="P391" s="211">
        <v>0</v>
      </c>
      <c r="Q391" s="77">
        <f t="shared" si="59"/>
        <v>0.12059819492837615</v>
      </c>
      <c r="R391" s="77">
        <f t="shared" si="60"/>
        <v>0</v>
      </c>
      <c r="S391" s="77">
        <f t="shared" si="61"/>
        <v>8.940439750807716E-2</v>
      </c>
    </row>
    <row r="392" spans="3:19" ht="15.75" thickBot="1" x14ac:dyDescent="0.3">
      <c r="C392" s="246"/>
      <c r="D392" s="247"/>
      <c r="E392" s="78" t="s">
        <v>221</v>
      </c>
      <c r="F392" s="86">
        <f t="shared" ref="F392:O392" si="62">SUM(F360:F391)</f>
        <v>96906499</v>
      </c>
      <c r="G392" s="86">
        <f t="shared" si="62"/>
        <v>103040790.89583334</v>
      </c>
      <c r="H392" s="86">
        <f t="shared" si="62"/>
        <v>110930211</v>
      </c>
      <c r="I392" s="86">
        <f t="shared" si="62"/>
        <v>105436714</v>
      </c>
      <c r="J392" s="86">
        <f t="shared" si="62"/>
        <v>109477668</v>
      </c>
      <c r="K392" s="86">
        <f t="shared" si="62"/>
        <v>111957830</v>
      </c>
      <c r="L392" s="86">
        <f t="shared" si="62"/>
        <v>115862554</v>
      </c>
      <c r="M392" s="86">
        <f t="shared" si="62"/>
        <v>117281743.41739</v>
      </c>
      <c r="N392" s="86">
        <f t="shared" si="62"/>
        <v>112548914</v>
      </c>
      <c r="O392" s="86">
        <f t="shared" si="62"/>
        <v>113227640</v>
      </c>
      <c r="P392" s="86" t="s">
        <v>375</v>
      </c>
      <c r="Q392" s="77">
        <f t="shared" si="59"/>
        <v>1</v>
      </c>
      <c r="R392" s="231"/>
      <c r="S392" s="231"/>
    </row>
    <row r="393" spans="3:19" ht="16.5" thickTop="1" thickBot="1" x14ac:dyDescent="0.3">
      <c r="C393" s="248"/>
      <c r="D393" s="249"/>
      <c r="E393" s="63" t="s">
        <v>222</v>
      </c>
      <c r="F393" s="86">
        <v>84933512</v>
      </c>
      <c r="G393" s="86">
        <v>91585792</v>
      </c>
      <c r="H393" s="86">
        <v>99274800</v>
      </c>
      <c r="I393" s="86">
        <v>104797472</v>
      </c>
      <c r="J393" s="86">
        <v>108600864</v>
      </c>
      <c r="K393" s="86">
        <v>111284888</v>
      </c>
      <c r="L393" s="86">
        <v>115148840</v>
      </c>
      <c r="M393" s="86">
        <v>117048664</v>
      </c>
      <c r="N393" s="86">
        <v>112548832</v>
      </c>
      <c r="O393" s="86">
        <v>113227560</v>
      </c>
      <c r="P393" s="93" t="s">
        <v>375</v>
      </c>
      <c r="Q393" s="77">
        <f t="shared" si="59"/>
        <v>0.99999929345873495</v>
      </c>
      <c r="R393" s="77">
        <f>IF(OR(O393=0, N393=0),"-",O393/N393-1)</f>
        <v>6.0305201567973921E-3</v>
      </c>
      <c r="S393" s="77">
        <f>IF(OR(O393=0, F393=0),"-",O393/F393-1)</f>
        <v>0.33313173250153594</v>
      </c>
    </row>
    <row r="394" spans="3:19" ht="15.75" thickTop="1" x14ac:dyDescent="0.25">
      <c r="E394" s="63" t="s">
        <v>223</v>
      </c>
      <c r="F394" s="87"/>
      <c r="G394" s="87">
        <f t="shared" ref="G394:J394" si="63">G393/F393-1</f>
        <v>7.832338311878595E-2</v>
      </c>
      <c r="H394" s="87">
        <f t="shared" si="63"/>
        <v>8.3954157430881748E-2</v>
      </c>
      <c r="I394" s="87">
        <f t="shared" si="63"/>
        <v>5.5630149846688237E-2</v>
      </c>
      <c r="J394" s="87">
        <f t="shared" si="63"/>
        <v>3.6292783856465505E-2</v>
      </c>
      <c r="K394" s="87">
        <f t="shared" ref="K394" si="64">K393/J393-1</f>
        <v>2.4714573173193255E-2</v>
      </c>
      <c r="L394" s="87">
        <f t="shared" ref="L394" si="65">L393/K393-1</f>
        <v>3.4721264220529235E-2</v>
      </c>
      <c r="M394" s="87">
        <f t="shared" ref="M394" si="66">M393/L393-1</f>
        <v>1.6498854873396862E-2</v>
      </c>
      <c r="N394" s="87">
        <f t="shared" ref="N394" si="67">N393/M393-1</f>
        <v>-3.844411244198398E-2</v>
      </c>
      <c r="O394" s="87">
        <f t="shared" ref="O394" si="68">O393/N393-1</f>
        <v>6.0305201567973921E-3</v>
      </c>
      <c r="P394" s="107"/>
    </row>
    <row r="395" spans="3:19" x14ac:dyDescent="0.15">
      <c r="F395" s="48"/>
      <c r="G395" s="48"/>
      <c r="H395" s="48"/>
      <c r="I395" s="48"/>
      <c r="J395" s="48"/>
      <c r="K395" s="48"/>
      <c r="L395" s="48"/>
      <c r="M395" s="48"/>
      <c r="N395" s="48"/>
      <c r="O395" s="48"/>
    </row>
    <row r="396" spans="3:19" ht="17.25" customHeight="1" x14ac:dyDescent="0.15"/>
    <row r="397" spans="3:19" ht="18.75" x14ac:dyDescent="0.15">
      <c r="C397" s="237" t="s">
        <v>353</v>
      </c>
      <c r="D397" s="238"/>
      <c r="E397" s="250" t="s">
        <v>269</v>
      </c>
      <c r="F397" s="251"/>
      <c r="G397" s="251"/>
      <c r="H397" s="251"/>
      <c r="I397" s="251"/>
      <c r="J397" s="251"/>
      <c r="K397" s="251"/>
      <c r="L397" s="251"/>
      <c r="M397" s="251"/>
      <c r="N397" s="251"/>
      <c r="O397" s="251"/>
      <c r="P397" s="252"/>
    </row>
    <row r="398" spans="3:19" ht="15" x14ac:dyDescent="0.15">
      <c r="C398" s="244" t="s">
        <v>230</v>
      </c>
      <c r="D398" s="245"/>
      <c r="E398" s="50">
        <v>11</v>
      </c>
      <c r="F398" s="51">
        <v>2004</v>
      </c>
      <c r="G398" s="51">
        <f t="shared" ref="G398:P398" si="69">F398+1</f>
        <v>2005</v>
      </c>
      <c r="H398" s="51">
        <f t="shared" si="69"/>
        <v>2006</v>
      </c>
      <c r="I398" s="51">
        <f t="shared" si="69"/>
        <v>2007</v>
      </c>
      <c r="J398" s="51">
        <f t="shared" si="69"/>
        <v>2008</v>
      </c>
      <c r="K398" s="51">
        <f t="shared" si="69"/>
        <v>2009</v>
      </c>
      <c r="L398" s="51">
        <f t="shared" si="69"/>
        <v>2010</v>
      </c>
      <c r="M398" s="51">
        <f t="shared" si="69"/>
        <v>2011</v>
      </c>
      <c r="N398" s="51">
        <f t="shared" si="69"/>
        <v>2012</v>
      </c>
      <c r="O398" s="51">
        <f t="shared" si="69"/>
        <v>2013</v>
      </c>
      <c r="P398" s="51">
        <f t="shared" si="69"/>
        <v>2014</v>
      </c>
      <c r="Q398" s="51" t="s">
        <v>224</v>
      </c>
      <c r="R398" s="54" t="s">
        <v>225</v>
      </c>
      <c r="S398" s="53" t="s">
        <v>281</v>
      </c>
    </row>
    <row r="399" spans="3:19" ht="15" x14ac:dyDescent="0.25">
      <c r="C399" s="242"/>
      <c r="D399" s="243"/>
      <c r="E399" s="72" t="s">
        <v>0</v>
      </c>
      <c r="F399" s="73">
        <v>0</v>
      </c>
      <c r="G399" s="73">
        <v>0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73">
        <v>0</v>
      </c>
      <c r="N399" s="73">
        <v>0</v>
      </c>
      <c r="O399" s="213">
        <v>0</v>
      </c>
      <c r="P399" s="209">
        <v>0</v>
      </c>
      <c r="Q399" s="77">
        <f>O399/$O$431</f>
        <v>0</v>
      </c>
      <c r="R399" s="77" t="str">
        <f>IF(OR(O399=0, N399=0),"-",O399/N399-1)</f>
        <v>-</v>
      </c>
      <c r="S399" s="77" t="str">
        <f>IF(OR(O399=0, F399=0),"-",O399/F399-1)</f>
        <v>-</v>
      </c>
    </row>
    <row r="400" spans="3:19" ht="15" x14ac:dyDescent="0.25">
      <c r="C400" s="242"/>
      <c r="D400" s="243"/>
      <c r="E400" s="72" t="s">
        <v>1</v>
      </c>
      <c r="F400" s="74">
        <v>0</v>
      </c>
      <c r="G400" s="74">
        <v>0</v>
      </c>
      <c r="H400" s="74">
        <v>0</v>
      </c>
      <c r="I400" s="74">
        <v>0</v>
      </c>
      <c r="J400" s="74">
        <v>0</v>
      </c>
      <c r="K400" s="74">
        <v>0</v>
      </c>
      <c r="L400" s="74">
        <v>0</v>
      </c>
      <c r="M400" s="74">
        <v>0</v>
      </c>
      <c r="N400" s="74">
        <v>0</v>
      </c>
      <c r="O400" s="74">
        <v>0</v>
      </c>
      <c r="P400" s="210">
        <v>0</v>
      </c>
      <c r="Q400" s="77">
        <f t="shared" ref="Q400:Q432" si="70">O400/$O$431</f>
        <v>0</v>
      </c>
      <c r="R400" s="77" t="str">
        <f t="shared" ref="R400:R430" si="71">IF(OR(O400=0, N400=0),"-",O400/N400-1)</f>
        <v>-</v>
      </c>
      <c r="S400" s="77" t="str">
        <f t="shared" ref="S400:S430" si="72">IF(OR(O400=0, F400=0),"-",O400/F400-1)</f>
        <v>-</v>
      </c>
    </row>
    <row r="401" spans="3:19" ht="15" x14ac:dyDescent="0.25">
      <c r="C401" s="242"/>
      <c r="D401" s="243"/>
      <c r="E401" s="72" t="s">
        <v>2</v>
      </c>
      <c r="F401" s="74">
        <v>0</v>
      </c>
      <c r="G401" s="74">
        <v>0</v>
      </c>
      <c r="H401" s="74">
        <v>0</v>
      </c>
      <c r="I401" s="74">
        <v>1217426.75</v>
      </c>
      <c r="J401" s="74">
        <v>1453317.08</v>
      </c>
      <c r="K401" s="74">
        <v>1248169</v>
      </c>
      <c r="L401" s="74">
        <v>1240748</v>
      </c>
      <c r="M401" s="74">
        <v>0</v>
      </c>
      <c r="N401" s="74">
        <v>0</v>
      </c>
      <c r="O401" s="74">
        <v>0</v>
      </c>
      <c r="P401" s="210">
        <v>0</v>
      </c>
      <c r="Q401" s="77">
        <f t="shared" si="70"/>
        <v>0</v>
      </c>
      <c r="R401" s="77" t="str">
        <f t="shared" si="71"/>
        <v>-</v>
      </c>
      <c r="S401" s="77" t="str">
        <f t="shared" si="72"/>
        <v>-</v>
      </c>
    </row>
    <row r="402" spans="3:19" ht="15" x14ac:dyDescent="0.25">
      <c r="C402" s="242"/>
      <c r="D402" s="243"/>
      <c r="E402" s="72" t="s">
        <v>3</v>
      </c>
      <c r="F402" s="74">
        <v>0</v>
      </c>
      <c r="G402" s="74">
        <v>0</v>
      </c>
      <c r="H402" s="74">
        <v>0</v>
      </c>
      <c r="I402" s="74">
        <v>0</v>
      </c>
      <c r="J402" s="74">
        <v>5218906</v>
      </c>
      <c r="K402" s="74">
        <v>5570802</v>
      </c>
      <c r="L402" s="74">
        <v>6423584</v>
      </c>
      <c r="M402" s="74">
        <v>5543717</v>
      </c>
      <c r="N402" s="74">
        <v>5732593</v>
      </c>
      <c r="O402" s="208">
        <v>5732593</v>
      </c>
      <c r="P402" s="210">
        <v>0</v>
      </c>
      <c r="Q402" s="77">
        <f t="shared" si="70"/>
        <v>3.8858972917304516E-2</v>
      </c>
      <c r="R402" s="77">
        <f t="shared" si="71"/>
        <v>0</v>
      </c>
      <c r="S402" s="77" t="str">
        <f t="shared" si="72"/>
        <v>-</v>
      </c>
    </row>
    <row r="403" spans="3:19" ht="15" x14ac:dyDescent="0.25">
      <c r="C403" s="242"/>
      <c r="D403" s="243"/>
      <c r="E403" s="72" t="s">
        <v>4</v>
      </c>
      <c r="F403" s="74">
        <v>0</v>
      </c>
      <c r="G403" s="74">
        <v>0</v>
      </c>
      <c r="H403" s="74">
        <v>0</v>
      </c>
      <c r="I403" s="74">
        <v>82173</v>
      </c>
      <c r="J403" s="74">
        <v>79003</v>
      </c>
      <c r="K403" s="74">
        <v>81936</v>
      </c>
      <c r="L403" s="74">
        <v>80475</v>
      </c>
      <c r="M403" s="74">
        <v>0</v>
      </c>
      <c r="N403" s="74">
        <v>0</v>
      </c>
      <c r="O403" s="74">
        <v>0</v>
      </c>
      <c r="P403" s="210">
        <v>0</v>
      </c>
      <c r="Q403" s="77">
        <f t="shared" si="70"/>
        <v>0</v>
      </c>
      <c r="R403" s="77" t="str">
        <f t="shared" si="71"/>
        <v>-</v>
      </c>
      <c r="S403" s="77" t="str">
        <f t="shared" si="72"/>
        <v>-</v>
      </c>
    </row>
    <row r="404" spans="3:19" ht="15" x14ac:dyDescent="0.25">
      <c r="C404" s="242"/>
      <c r="D404" s="243"/>
      <c r="E404" s="72" t="s">
        <v>5</v>
      </c>
      <c r="F404" s="74">
        <v>5880122</v>
      </c>
      <c r="G404" s="74">
        <v>5866454</v>
      </c>
      <c r="H404" s="74">
        <v>5875896</v>
      </c>
      <c r="I404" s="74">
        <v>5683386</v>
      </c>
      <c r="J404" s="74">
        <v>5297167</v>
      </c>
      <c r="K404" s="74">
        <v>4896088</v>
      </c>
      <c r="L404" s="74">
        <v>4442187</v>
      </c>
      <c r="M404" s="74">
        <v>3903338</v>
      </c>
      <c r="N404" s="74">
        <v>3691193</v>
      </c>
      <c r="O404" s="74">
        <v>3691193</v>
      </c>
      <c r="P404" s="210">
        <v>3691194</v>
      </c>
      <c r="Q404" s="77">
        <f t="shared" si="70"/>
        <v>2.5021132464757925E-2</v>
      </c>
      <c r="R404" s="77">
        <f t="shared" si="71"/>
        <v>0</v>
      </c>
      <c r="S404" s="77">
        <f t="shared" si="72"/>
        <v>-0.37225911299119308</v>
      </c>
    </row>
    <row r="405" spans="3:19" ht="15" x14ac:dyDescent="0.25">
      <c r="C405" s="242"/>
      <c r="D405" s="243"/>
      <c r="E405" s="72" t="s">
        <v>6</v>
      </c>
      <c r="F405" s="74">
        <v>86021953</v>
      </c>
      <c r="G405" s="74">
        <v>84626825</v>
      </c>
      <c r="H405" s="74">
        <v>83444262</v>
      </c>
      <c r="I405" s="74">
        <v>82122807</v>
      </c>
      <c r="J405" s="74">
        <v>79978830</v>
      </c>
      <c r="K405" s="74">
        <v>78140138</v>
      </c>
      <c r="L405" s="74">
        <v>76889156</v>
      </c>
      <c r="M405" s="74">
        <v>75456691</v>
      </c>
      <c r="N405" s="74">
        <v>74674661</v>
      </c>
      <c r="O405" s="74">
        <v>73543046</v>
      </c>
      <c r="P405" s="210">
        <v>74103156</v>
      </c>
      <c r="Q405" s="77">
        <f t="shared" si="70"/>
        <v>0.49851912263265163</v>
      </c>
      <c r="R405" s="77">
        <f t="shared" si="71"/>
        <v>-1.5153935549838016E-2</v>
      </c>
      <c r="S405" s="77">
        <f t="shared" si="72"/>
        <v>-0.14506653900313093</v>
      </c>
    </row>
    <row r="406" spans="3:19" ht="15" x14ac:dyDescent="0.25">
      <c r="C406" s="242"/>
      <c r="D406" s="243"/>
      <c r="E406" s="72" t="s">
        <v>7</v>
      </c>
      <c r="F406" s="74">
        <v>0</v>
      </c>
      <c r="G406" s="74">
        <v>0</v>
      </c>
      <c r="H406" s="74">
        <v>0</v>
      </c>
      <c r="I406" s="74">
        <v>0</v>
      </c>
      <c r="J406" s="74">
        <v>0</v>
      </c>
      <c r="K406" s="74">
        <v>0</v>
      </c>
      <c r="L406" s="74">
        <v>0</v>
      </c>
      <c r="M406" s="74">
        <v>0</v>
      </c>
      <c r="N406" s="74">
        <v>0</v>
      </c>
      <c r="O406" s="208">
        <v>0</v>
      </c>
      <c r="P406" s="210">
        <v>0</v>
      </c>
      <c r="Q406" s="77">
        <f t="shared" si="70"/>
        <v>0</v>
      </c>
      <c r="R406" s="77" t="str">
        <f t="shared" si="71"/>
        <v>-</v>
      </c>
      <c r="S406" s="77" t="str">
        <f t="shared" si="72"/>
        <v>-</v>
      </c>
    </row>
    <row r="407" spans="3:19" ht="15" x14ac:dyDescent="0.25">
      <c r="C407" s="242"/>
      <c r="D407" s="243"/>
      <c r="E407" s="72" t="s">
        <v>8</v>
      </c>
      <c r="F407" s="74">
        <v>0</v>
      </c>
      <c r="G407" s="74">
        <v>0</v>
      </c>
      <c r="H407" s="74">
        <v>0</v>
      </c>
      <c r="I407" s="74">
        <v>0</v>
      </c>
      <c r="J407" s="74">
        <v>0</v>
      </c>
      <c r="K407" s="74">
        <v>0</v>
      </c>
      <c r="L407" s="74">
        <v>0</v>
      </c>
      <c r="M407" s="74">
        <v>0</v>
      </c>
      <c r="N407" s="74">
        <v>0</v>
      </c>
      <c r="O407" s="208">
        <v>0</v>
      </c>
      <c r="P407" s="210">
        <v>0</v>
      </c>
      <c r="Q407" s="77">
        <f t="shared" si="70"/>
        <v>0</v>
      </c>
      <c r="R407" s="77" t="str">
        <f t="shared" si="71"/>
        <v>-</v>
      </c>
      <c r="S407" s="77" t="str">
        <f t="shared" si="72"/>
        <v>-</v>
      </c>
    </row>
    <row r="408" spans="3:19" ht="15" x14ac:dyDescent="0.25">
      <c r="C408" s="242"/>
      <c r="D408" s="243"/>
      <c r="E408" s="72" t="s">
        <v>9</v>
      </c>
      <c r="F408" s="74">
        <v>0</v>
      </c>
      <c r="G408" s="74">
        <v>0</v>
      </c>
      <c r="H408" s="74">
        <v>30277281</v>
      </c>
      <c r="I408" s="74">
        <v>30885503</v>
      </c>
      <c r="J408" s="74">
        <v>31356731</v>
      </c>
      <c r="K408" s="74">
        <v>31701452</v>
      </c>
      <c r="L408" s="74">
        <v>31916357</v>
      </c>
      <c r="M408" s="74">
        <v>30895277</v>
      </c>
      <c r="N408" s="74">
        <v>30501405</v>
      </c>
      <c r="O408" s="74">
        <v>29340760</v>
      </c>
      <c r="P408" s="210">
        <v>27120208</v>
      </c>
      <c r="Q408" s="77">
        <f t="shared" si="70"/>
        <v>0.19888936790264575</v>
      </c>
      <c r="R408" s="77">
        <f t="shared" si="71"/>
        <v>-3.8052181530654039E-2</v>
      </c>
      <c r="S408" s="77" t="str">
        <f t="shared" si="72"/>
        <v>-</v>
      </c>
    </row>
    <row r="409" spans="3:19" ht="15" x14ac:dyDescent="0.25">
      <c r="C409" s="242"/>
      <c r="D409" s="243"/>
      <c r="E409" s="72" t="s">
        <v>10</v>
      </c>
      <c r="F409" s="74">
        <v>0</v>
      </c>
      <c r="G409" s="74">
        <v>0</v>
      </c>
      <c r="H409" s="74">
        <v>0</v>
      </c>
      <c r="I409" s="74">
        <v>0</v>
      </c>
      <c r="J409" s="74">
        <v>0</v>
      </c>
      <c r="K409" s="74">
        <v>0</v>
      </c>
      <c r="L409" s="74">
        <v>0</v>
      </c>
      <c r="M409" s="74">
        <v>0</v>
      </c>
      <c r="N409" s="74">
        <v>0</v>
      </c>
      <c r="O409" s="74">
        <v>0</v>
      </c>
      <c r="P409" s="210">
        <v>0</v>
      </c>
      <c r="Q409" s="77">
        <f t="shared" si="70"/>
        <v>0</v>
      </c>
      <c r="R409" s="77" t="str">
        <f t="shared" si="71"/>
        <v>-</v>
      </c>
      <c r="S409" s="77" t="str">
        <f t="shared" si="72"/>
        <v>-</v>
      </c>
    </row>
    <row r="410" spans="3:19" ht="15" x14ac:dyDescent="0.25">
      <c r="C410" s="242"/>
      <c r="D410" s="243"/>
      <c r="E410" s="72" t="s">
        <v>11</v>
      </c>
      <c r="F410" s="74">
        <v>55135119</v>
      </c>
      <c r="G410" s="74">
        <v>57079000</v>
      </c>
      <c r="H410" s="74">
        <v>60856000</v>
      </c>
      <c r="I410" s="74">
        <v>0</v>
      </c>
      <c r="J410" s="74">
        <v>0</v>
      </c>
      <c r="K410" s="74">
        <v>0</v>
      </c>
      <c r="L410" s="74">
        <v>0</v>
      </c>
      <c r="M410" s="74">
        <v>0</v>
      </c>
      <c r="N410" s="74">
        <v>0</v>
      </c>
      <c r="O410" s="74">
        <v>0</v>
      </c>
      <c r="P410" s="210">
        <v>0</v>
      </c>
      <c r="Q410" s="77">
        <f t="shared" si="70"/>
        <v>0</v>
      </c>
      <c r="R410" s="77" t="str">
        <f t="shared" si="71"/>
        <v>-</v>
      </c>
      <c r="S410" s="77" t="str">
        <f t="shared" si="72"/>
        <v>-</v>
      </c>
    </row>
    <row r="411" spans="3:19" ht="15" x14ac:dyDescent="0.25">
      <c r="C411" s="242"/>
      <c r="D411" s="243"/>
      <c r="E411" s="72" t="s">
        <v>12</v>
      </c>
      <c r="F411" s="74">
        <v>0</v>
      </c>
      <c r="G411" s="74">
        <v>0</v>
      </c>
      <c r="H411" s="74">
        <v>0</v>
      </c>
      <c r="I411" s="74">
        <v>0</v>
      </c>
      <c r="J411" s="74">
        <v>0</v>
      </c>
      <c r="K411" s="74">
        <v>0</v>
      </c>
      <c r="L411" s="74">
        <v>0</v>
      </c>
      <c r="M411" s="74">
        <v>0</v>
      </c>
      <c r="N411" s="74">
        <v>0</v>
      </c>
      <c r="O411" s="74">
        <v>0</v>
      </c>
      <c r="P411" s="210">
        <v>0</v>
      </c>
      <c r="Q411" s="77">
        <f t="shared" si="70"/>
        <v>0</v>
      </c>
      <c r="R411" s="77" t="str">
        <f t="shared" si="71"/>
        <v>-</v>
      </c>
      <c r="S411" s="77" t="str">
        <f t="shared" si="72"/>
        <v>-</v>
      </c>
    </row>
    <row r="412" spans="3:19" ht="15" x14ac:dyDescent="0.25">
      <c r="C412" s="242"/>
      <c r="D412" s="243"/>
      <c r="E412" s="72" t="s">
        <v>13</v>
      </c>
      <c r="F412" s="74">
        <v>0</v>
      </c>
      <c r="G412" s="74">
        <v>0</v>
      </c>
      <c r="H412" s="74">
        <v>0</v>
      </c>
      <c r="I412" s="74">
        <v>0</v>
      </c>
      <c r="J412" s="74">
        <v>1430951</v>
      </c>
      <c r="K412" s="74">
        <v>1382314</v>
      </c>
      <c r="L412" s="74">
        <v>1375201</v>
      </c>
      <c r="M412" s="74">
        <v>1358467</v>
      </c>
      <c r="N412" s="74">
        <v>1433433</v>
      </c>
      <c r="O412" s="208">
        <v>1433433</v>
      </c>
      <c r="P412" s="210">
        <v>0</v>
      </c>
      <c r="Q412" s="77">
        <f t="shared" si="70"/>
        <v>9.7166734365706012E-3</v>
      </c>
      <c r="R412" s="77">
        <f t="shared" si="71"/>
        <v>0</v>
      </c>
      <c r="S412" s="77" t="str">
        <f t="shared" si="72"/>
        <v>-</v>
      </c>
    </row>
    <row r="413" spans="3:19" ht="15" x14ac:dyDescent="0.25">
      <c r="C413" s="242"/>
      <c r="D413" s="243"/>
      <c r="E413" s="72" t="s">
        <v>14</v>
      </c>
      <c r="F413" s="74">
        <v>0</v>
      </c>
      <c r="G413" s="74">
        <v>0</v>
      </c>
      <c r="H413" s="74">
        <v>0</v>
      </c>
      <c r="I413" s="74">
        <v>0</v>
      </c>
      <c r="J413" s="74">
        <v>0</v>
      </c>
      <c r="K413" s="74">
        <v>0</v>
      </c>
      <c r="L413" s="74">
        <v>0</v>
      </c>
      <c r="M413" s="74">
        <v>0</v>
      </c>
      <c r="N413" s="74">
        <v>0</v>
      </c>
      <c r="O413" s="208">
        <v>0</v>
      </c>
      <c r="P413" s="210">
        <v>0</v>
      </c>
      <c r="Q413" s="77">
        <f t="shared" si="70"/>
        <v>0</v>
      </c>
      <c r="R413" s="77" t="str">
        <f t="shared" si="71"/>
        <v>-</v>
      </c>
      <c r="S413" s="77" t="str">
        <f t="shared" si="72"/>
        <v>-</v>
      </c>
    </row>
    <row r="414" spans="3:19" ht="15" x14ac:dyDescent="0.25">
      <c r="C414" s="242"/>
      <c r="D414" s="243"/>
      <c r="E414" s="72" t="s">
        <v>15</v>
      </c>
      <c r="F414" s="74">
        <v>0</v>
      </c>
      <c r="G414" s="74">
        <v>0</v>
      </c>
      <c r="H414" s="74">
        <v>0</v>
      </c>
      <c r="I414" s="74">
        <v>0</v>
      </c>
      <c r="J414" s="74">
        <v>0</v>
      </c>
      <c r="K414" s="74">
        <v>0</v>
      </c>
      <c r="L414" s="74">
        <v>0</v>
      </c>
      <c r="M414" s="74">
        <v>0</v>
      </c>
      <c r="N414" s="74">
        <v>0</v>
      </c>
      <c r="O414" s="74">
        <v>0</v>
      </c>
      <c r="P414" s="210">
        <v>0</v>
      </c>
      <c r="Q414" s="77">
        <f t="shared" si="70"/>
        <v>0</v>
      </c>
      <c r="R414" s="77" t="str">
        <f t="shared" si="71"/>
        <v>-</v>
      </c>
      <c r="S414" s="77" t="str">
        <f t="shared" si="72"/>
        <v>-</v>
      </c>
    </row>
    <row r="415" spans="3:19" ht="15" x14ac:dyDescent="0.25">
      <c r="C415" s="242"/>
      <c r="D415" s="243"/>
      <c r="E415" s="72" t="s">
        <v>16</v>
      </c>
      <c r="F415" s="74">
        <v>0</v>
      </c>
      <c r="G415" s="74">
        <v>0</v>
      </c>
      <c r="H415" s="74">
        <v>0</v>
      </c>
      <c r="I415" s="74">
        <v>0</v>
      </c>
      <c r="J415" s="74">
        <v>0</v>
      </c>
      <c r="K415" s="74">
        <v>0</v>
      </c>
      <c r="L415" s="74">
        <v>0</v>
      </c>
      <c r="M415" s="74">
        <v>0</v>
      </c>
      <c r="N415" s="74">
        <v>0</v>
      </c>
      <c r="O415" s="74">
        <v>0</v>
      </c>
      <c r="P415" s="210">
        <v>0</v>
      </c>
      <c r="Q415" s="77">
        <f t="shared" si="70"/>
        <v>0</v>
      </c>
      <c r="R415" s="77" t="str">
        <f t="shared" si="71"/>
        <v>-</v>
      </c>
      <c r="S415" s="77" t="str">
        <f t="shared" si="72"/>
        <v>-</v>
      </c>
    </row>
    <row r="416" spans="3:19" ht="15" x14ac:dyDescent="0.25">
      <c r="C416" s="242"/>
      <c r="D416" s="243"/>
      <c r="E416" s="72" t="s">
        <v>17</v>
      </c>
      <c r="F416" s="74">
        <v>0</v>
      </c>
      <c r="G416" s="74">
        <v>0</v>
      </c>
      <c r="H416" s="74">
        <v>0</v>
      </c>
      <c r="I416" s="74">
        <v>0</v>
      </c>
      <c r="J416" s="74">
        <v>0</v>
      </c>
      <c r="K416" s="74">
        <v>0</v>
      </c>
      <c r="L416" s="74">
        <v>0</v>
      </c>
      <c r="M416" s="74">
        <v>0</v>
      </c>
      <c r="N416" s="74">
        <v>0</v>
      </c>
      <c r="O416" s="74">
        <v>0</v>
      </c>
      <c r="P416" s="210">
        <v>0</v>
      </c>
      <c r="Q416" s="77">
        <f t="shared" si="70"/>
        <v>0</v>
      </c>
      <c r="R416" s="77" t="str">
        <f t="shared" si="71"/>
        <v>-</v>
      </c>
      <c r="S416" s="77" t="str">
        <f t="shared" si="72"/>
        <v>-</v>
      </c>
    </row>
    <row r="417" spans="3:19" ht="15" x14ac:dyDescent="0.25">
      <c r="C417" s="242"/>
      <c r="D417" s="243"/>
      <c r="E417" s="72" t="s">
        <v>18</v>
      </c>
      <c r="F417" s="74">
        <v>0</v>
      </c>
      <c r="G417" s="74">
        <v>0</v>
      </c>
      <c r="H417" s="74">
        <v>0</v>
      </c>
      <c r="I417" s="74">
        <v>0</v>
      </c>
      <c r="J417" s="74">
        <v>0</v>
      </c>
      <c r="K417" s="74">
        <v>0</v>
      </c>
      <c r="L417" s="74">
        <v>0</v>
      </c>
      <c r="M417" s="74">
        <v>0</v>
      </c>
      <c r="N417" s="74">
        <v>0</v>
      </c>
      <c r="O417" s="74">
        <v>0</v>
      </c>
      <c r="P417" s="210">
        <v>0</v>
      </c>
      <c r="Q417" s="77">
        <f t="shared" si="70"/>
        <v>0</v>
      </c>
      <c r="R417" s="77" t="str">
        <f t="shared" si="71"/>
        <v>-</v>
      </c>
      <c r="S417" s="77" t="str">
        <f t="shared" si="72"/>
        <v>-</v>
      </c>
    </row>
    <row r="418" spans="3:19" ht="15" x14ac:dyDescent="0.25">
      <c r="C418" s="242"/>
      <c r="D418" s="243"/>
      <c r="E418" s="72" t="s">
        <v>19</v>
      </c>
      <c r="F418" s="74">
        <v>0</v>
      </c>
      <c r="G418" s="74">
        <v>0</v>
      </c>
      <c r="H418" s="74">
        <v>0</v>
      </c>
      <c r="I418" s="74">
        <v>0</v>
      </c>
      <c r="J418" s="74">
        <v>0</v>
      </c>
      <c r="K418" s="74">
        <v>0</v>
      </c>
      <c r="L418" s="74">
        <v>0</v>
      </c>
      <c r="M418" s="74">
        <v>0</v>
      </c>
      <c r="N418" s="74">
        <v>0</v>
      </c>
      <c r="O418" s="74">
        <v>0</v>
      </c>
      <c r="P418" s="210">
        <v>0</v>
      </c>
      <c r="Q418" s="77">
        <f t="shared" si="70"/>
        <v>0</v>
      </c>
      <c r="R418" s="77" t="str">
        <f t="shared" si="71"/>
        <v>-</v>
      </c>
      <c r="S418" s="77" t="str">
        <f t="shared" si="72"/>
        <v>-</v>
      </c>
    </row>
    <row r="419" spans="3:19" ht="15" x14ac:dyDescent="0.25">
      <c r="C419" s="242"/>
      <c r="D419" s="243"/>
      <c r="E419" s="72" t="s">
        <v>20</v>
      </c>
      <c r="F419" s="74">
        <v>0</v>
      </c>
      <c r="G419" s="74">
        <v>0</v>
      </c>
      <c r="H419" s="74">
        <v>0</v>
      </c>
      <c r="I419" s="74">
        <v>0</v>
      </c>
      <c r="J419" s="74">
        <v>0</v>
      </c>
      <c r="K419" s="74">
        <v>0</v>
      </c>
      <c r="L419" s="74">
        <v>0</v>
      </c>
      <c r="M419" s="74">
        <v>0</v>
      </c>
      <c r="N419" s="74">
        <v>0</v>
      </c>
      <c r="O419" s="74">
        <v>0</v>
      </c>
      <c r="P419" s="210">
        <v>0</v>
      </c>
      <c r="Q419" s="77">
        <f t="shared" si="70"/>
        <v>0</v>
      </c>
      <c r="R419" s="77" t="str">
        <f t="shared" si="71"/>
        <v>-</v>
      </c>
      <c r="S419" s="77" t="str">
        <f t="shared" si="72"/>
        <v>-</v>
      </c>
    </row>
    <row r="420" spans="3:19" ht="15" x14ac:dyDescent="0.25">
      <c r="C420" s="242"/>
      <c r="D420" s="243"/>
      <c r="E420" s="72" t="s">
        <v>21</v>
      </c>
      <c r="F420" s="74">
        <v>119413</v>
      </c>
      <c r="G420" s="74">
        <v>144197</v>
      </c>
      <c r="H420" s="74">
        <v>149438</v>
      </c>
      <c r="I420" s="74">
        <v>161456</v>
      </c>
      <c r="J420" s="74">
        <v>169143</v>
      </c>
      <c r="K420" s="74">
        <v>172944</v>
      </c>
      <c r="L420" s="74">
        <v>169785</v>
      </c>
      <c r="M420" s="74">
        <v>179500</v>
      </c>
      <c r="N420" s="74">
        <v>172266</v>
      </c>
      <c r="O420" s="208">
        <v>172266</v>
      </c>
      <c r="P420" s="210">
        <v>0</v>
      </c>
      <c r="Q420" s="77">
        <f t="shared" si="70"/>
        <v>1.1677228487304752E-3</v>
      </c>
      <c r="R420" s="77">
        <f t="shared" si="71"/>
        <v>0</v>
      </c>
      <c r="S420" s="77">
        <f t="shared" si="72"/>
        <v>0.44260675135872973</v>
      </c>
    </row>
    <row r="421" spans="3:19" ht="15" x14ac:dyDescent="0.25">
      <c r="C421" s="242"/>
      <c r="D421" s="243"/>
      <c r="E421" s="72" t="s">
        <v>22</v>
      </c>
      <c r="F421" s="74">
        <v>36417000</v>
      </c>
      <c r="G421" s="74">
        <v>36415000</v>
      </c>
      <c r="H421" s="74">
        <v>36660000</v>
      </c>
      <c r="I421" s="74">
        <v>0</v>
      </c>
      <c r="J421" s="74">
        <v>0</v>
      </c>
      <c r="K421" s="74">
        <v>0</v>
      </c>
      <c r="L421" s="74">
        <v>0</v>
      </c>
      <c r="M421" s="74">
        <v>0</v>
      </c>
      <c r="N421" s="74">
        <v>0</v>
      </c>
      <c r="O421" s="74">
        <v>0</v>
      </c>
      <c r="P421" s="210">
        <v>0</v>
      </c>
      <c r="Q421" s="77">
        <f t="shared" si="70"/>
        <v>0</v>
      </c>
      <c r="R421" s="77" t="str">
        <f t="shared" si="71"/>
        <v>-</v>
      </c>
      <c r="S421" s="77" t="str">
        <f t="shared" si="72"/>
        <v>-</v>
      </c>
    </row>
    <row r="422" spans="3:19" ht="15" x14ac:dyDescent="0.25">
      <c r="C422" s="242"/>
      <c r="D422" s="243"/>
      <c r="E422" s="72" t="s">
        <v>23</v>
      </c>
      <c r="F422" s="74">
        <v>4995517</v>
      </c>
      <c r="G422" s="74">
        <v>5080595</v>
      </c>
      <c r="H422" s="74">
        <v>5145596</v>
      </c>
      <c r="I422" s="74">
        <v>5428470</v>
      </c>
      <c r="J422" s="74">
        <v>5163775</v>
      </c>
      <c r="K422" s="74">
        <v>5197586</v>
      </c>
      <c r="L422" s="74">
        <v>5116750</v>
      </c>
      <c r="M422" s="74">
        <v>5058596</v>
      </c>
      <c r="N422" s="74">
        <v>5016695</v>
      </c>
      <c r="O422" s="74">
        <v>5092761</v>
      </c>
      <c r="P422" s="210">
        <v>5087079</v>
      </c>
      <c r="Q422" s="77">
        <f t="shared" si="70"/>
        <v>3.4521805712232609E-2</v>
      </c>
      <c r="R422" s="77">
        <f t="shared" si="71"/>
        <v>1.5162572171519395E-2</v>
      </c>
      <c r="S422" s="77">
        <f t="shared" si="72"/>
        <v>1.9466253442836923E-2</v>
      </c>
    </row>
    <row r="423" spans="3:19" ht="15" x14ac:dyDescent="0.25">
      <c r="C423" s="242"/>
      <c r="D423" s="243"/>
      <c r="E423" s="72" t="s">
        <v>24</v>
      </c>
      <c r="F423" s="74">
        <v>0</v>
      </c>
      <c r="G423" s="74">
        <v>0</v>
      </c>
      <c r="H423" s="74">
        <v>0</v>
      </c>
      <c r="I423" s="74">
        <v>0</v>
      </c>
      <c r="J423" s="74">
        <v>0</v>
      </c>
      <c r="K423" s="74">
        <v>0</v>
      </c>
      <c r="L423" s="74">
        <v>0</v>
      </c>
      <c r="M423" s="74">
        <v>0</v>
      </c>
      <c r="N423" s="74">
        <v>0</v>
      </c>
      <c r="O423" s="74">
        <v>0</v>
      </c>
      <c r="P423" s="210">
        <v>0</v>
      </c>
      <c r="Q423" s="77">
        <f t="shared" si="70"/>
        <v>0</v>
      </c>
      <c r="R423" s="77" t="str">
        <f t="shared" si="71"/>
        <v>-</v>
      </c>
      <c r="S423" s="77" t="str">
        <f t="shared" si="72"/>
        <v>-</v>
      </c>
    </row>
    <row r="424" spans="3:19" ht="15" x14ac:dyDescent="0.25">
      <c r="C424" s="242"/>
      <c r="D424" s="243"/>
      <c r="E424" s="72" t="s">
        <v>25</v>
      </c>
      <c r="F424" s="74">
        <v>6798327</v>
      </c>
      <c r="G424" s="74">
        <v>7249748</v>
      </c>
      <c r="H424" s="74">
        <v>7730898</v>
      </c>
      <c r="I424" s="74">
        <v>8065904</v>
      </c>
      <c r="J424" s="74">
        <v>7938881</v>
      </c>
      <c r="K424" s="74">
        <v>8427165</v>
      </c>
      <c r="L424" s="74">
        <v>8548920</v>
      </c>
      <c r="M424" s="74">
        <v>8401165.4173900001</v>
      </c>
      <c r="N424" s="74">
        <v>7927523</v>
      </c>
      <c r="O424" s="74">
        <v>7791336</v>
      </c>
      <c r="P424" s="210">
        <v>7477355</v>
      </c>
      <c r="Q424" s="77">
        <f t="shared" si="70"/>
        <v>5.2814374684129806E-2</v>
      </c>
      <c r="R424" s="77">
        <f t="shared" si="71"/>
        <v>-1.7179010392022853E-2</v>
      </c>
      <c r="S424" s="77">
        <f t="shared" si="72"/>
        <v>0.14606667199150625</v>
      </c>
    </row>
    <row r="425" spans="3:19" ht="15" x14ac:dyDescent="0.25">
      <c r="C425" s="242"/>
      <c r="D425" s="243"/>
      <c r="E425" s="72" t="s">
        <v>26</v>
      </c>
      <c r="F425" s="74">
        <v>0</v>
      </c>
      <c r="G425" s="74">
        <v>0</v>
      </c>
      <c r="H425" s="74">
        <v>0</v>
      </c>
      <c r="I425" s="74">
        <v>0</v>
      </c>
      <c r="J425" s="74">
        <v>0</v>
      </c>
      <c r="K425" s="74">
        <v>0</v>
      </c>
      <c r="L425" s="74">
        <v>931158</v>
      </c>
      <c r="M425" s="74">
        <v>1157130</v>
      </c>
      <c r="N425" s="74">
        <v>0</v>
      </c>
      <c r="O425" s="74">
        <v>0</v>
      </c>
      <c r="P425" s="210">
        <v>0</v>
      </c>
      <c r="Q425" s="77">
        <f t="shared" si="70"/>
        <v>0</v>
      </c>
      <c r="R425" s="77" t="str">
        <f t="shared" si="71"/>
        <v>-</v>
      </c>
      <c r="S425" s="77" t="str">
        <f t="shared" si="72"/>
        <v>-</v>
      </c>
    </row>
    <row r="426" spans="3:19" ht="15" x14ac:dyDescent="0.25">
      <c r="C426" s="242"/>
      <c r="D426" s="243"/>
      <c r="E426" s="72" t="s">
        <v>27</v>
      </c>
      <c r="F426" s="74">
        <v>0</v>
      </c>
      <c r="G426" s="74">
        <v>0</v>
      </c>
      <c r="H426" s="74">
        <v>0</v>
      </c>
      <c r="I426" s="74">
        <v>0</v>
      </c>
      <c r="J426" s="74">
        <v>0</v>
      </c>
      <c r="K426" s="74">
        <v>0</v>
      </c>
      <c r="L426" s="74">
        <v>0</v>
      </c>
      <c r="M426" s="74">
        <v>0</v>
      </c>
      <c r="N426" s="74">
        <v>0</v>
      </c>
      <c r="O426" s="208">
        <v>0</v>
      </c>
      <c r="P426" s="210">
        <v>0</v>
      </c>
      <c r="Q426" s="77">
        <f t="shared" si="70"/>
        <v>0</v>
      </c>
      <c r="R426" s="77" t="str">
        <f t="shared" si="71"/>
        <v>-</v>
      </c>
      <c r="S426" s="77" t="str">
        <f t="shared" si="72"/>
        <v>-</v>
      </c>
    </row>
    <row r="427" spans="3:19" ht="15" x14ac:dyDescent="0.25">
      <c r="C427" s="242"/>
      <c r="D427" s="243"/>
      <c r="E427" s="72" t="s">
        <v>28</v>
      </c>
      <c r="F427" s="74">
        <v>772705</v>
      </c>
      <c r="G427" s="74">
        <v>781658</v>
      </c>
      <c r="H427" s="74">
        <v>641541</v>
      </c>
      <c r="I427" s="74">
        <v>776359</v>
      </c>
      <c r="J427" s="74">
        <v>768708</v>
      </c>
      <c r="K427" s="74">
        <v>689067</v>
      </c>
      <c r="L427" s="74">
        <v>95312</v>
      </c>
      <c r="M427" s="74">
        <v>137154</v>
      </c>
      <c r="N427" s="74">
        <v>151950</v>
      </c>
      <c r="O427" s="74">
        <v>163040</v>
      </c>
      <c r="P427" s="210">
        <v>0</v>
      </c>
      <c r="Q427" s="77">
        <f t="shared" si="70"/>
        <v>1.1051834561493078E-3</v>
      </c>
      <c r="R427" s="77">
        <f t="shared" si="71"/>
        <v>7.2984534386311362E-2</v>
      </c>
      <c r="S427" s="77">
        <f t="shared" si="72"/>
        <v>-0.78900097708698658</v>
      </c>
    </row>
    <row r="428" spans="3:19" ht="15" x14ac:dyDescent="0.25">
      <c r="C428" s="242"/>
      <c r="D428" s="243"/>
      <c r="E428" s="72" t="s">
        <v>29</v>
      </c>
      <c r="F428" s="74">
        <v>0</v>
      </c>
      <c r="G428" s="74">
        <v>0</v>
      </c>
      <c r="H428" s="74">
        <v>0</v>
      </c>
      <c r="I428" s="74">
        <v>0</v>
      </c>
      <c r="J428" s="74">
        <v>0</v>
      </c>
      <c r="K428" s="74">
        <v>0</v>
      </c>
      <c r="L428" s="74">
        <v>0</v>
      </c>
      <c r="M428" s="74">
        <v>0</v>
      </c>
      <c r="N428" s="74">
        <v>0</v>
      </c>
      <c r="O428" s="208">
        <v>0</v>
      </c>
      <c r="P428" s="210">
        <v>0</v>
      </c>
      <c r="Q428" s="77">
        <f t="shared" si="70"/>
        <v>0</v>
      </c>
      <c r="R428" s="77" t="str">
        <f t="shared" si="71"/>
        <v>-</v>
      </c>
      <c r="S428" s="77" t="str">
        <f t="shared" si="72"/>
        <v>-</v>
      </c>
    </row>
    <row r="429" spans="3:19" ht="15" x14ac:dyDescent="0.25">
      <c r="C429" s="242"/>
      <c r="D429" s="243"/>
      <c r="E429" s="72" t="s">
        <v>30</v>
      </c>
      <c r="F429" s="74">
        <v>5365788</v>
      </c>
      <c r="G429" s="74">
        <v>5640967</v>
      </c>
      <c r="H429" s="74">
        <v>7440946</v>
      </c>
      <c r="I429" s="74">
        <v>9053554</v>
      </c>
      <c r="J429" s="74">
        <v>10669549</v>
      </c>
      <c r="K429" s="74">
        <v>13266971</v>
      </c>
      <c r="L429" s="74">
        <v>14960475</v>
      </c>
      <c r="M429" s="74">
        <v>17785233</v>
      </c>
      <c r="N429" s="74">
        <v>17676521</v>
      </c>
      <c r="O429" s="74">
        <v>20562591</v>
      </c>
      <c r="P429" s="210">
        <v>0</v>
      </c>
      <c r="Q429" s="77">
        <f t="shared" si="70"/>
        <v>0.13938564394482736</v>
      </c>
      <c r="R429" s="77">
        <f t="shared" si="71"/>
        <v>0.16327138128594432</v>
      </c>
      <c r="S429" s="77">
        <f t="shared" si="72"/>
        <v>2.8321661235963851</v>
      </c>
    </row>
    <row r="430" spans="3:19" ht="15" x14ac:dyDescent="0.25">
      <c r="C430" s="242"/>
      <c r="D430" s="243"/>
      <c r="E430" s="72" t="s">
        <v>180</v>
      </c>
      <c r="F430" s="75">
        <v>0</v>
      </c>
      <c r="G430" s="75">
        <v>0</v>
      </c>
      <c r="H430" s="75">
        <v>0</v>
      </c>
      <c r="I430" s="75">
        <v>0</v>
      </c>
      <c r="J430" s="75">
        <v>0</v>
      </c>
      <c r="K430" s="75">
        <v>0</v>
      </c>
      <c r="L430" s="75">
        <v>0</v>
      </c>
      <c r="M430" s="75">
        <v>0</v>
      </c>
      <c r="N430" s="75">
        <v>0</v>
      </c>
      <c r="O430" s="212">
        <v>0</v>
      </c>
      <c r="P430" s="211">
        <v>0</v>
      </c>
      <c r="Q430" s="77">
        <f t="shared" si="70"/>
        <v>0</v>
      </c>
      <c r="R430" s="77" t="str">
        <f t="shared" si="71"/>
        <v>-</v>
      </c>
      <c r="S430" s="77" t="str">
        <f t="shared" si="72"/>
        <v>-</v>
      </c>
    </row>
    <row r="431" spans="3:19" ht="15.75" thickBot="1" x14ac:dyDescent="0.3">
      <c r="C431" s="246"/>
      <c r="D431" s="247"/>
      <c r="E431" s="78" t="s">
        <v>221</v>
      </c>
      <c r="F431" s="86">
        <f t="shared" ref="F431:O431" si="73">SUM(F399:F430)</f>
        <v>201505944</v>
      </c>
      <c r="G431" s="86">
        <f t="shared" si="73"/>
        <v>202884444</v>
      </c>
      <c r="H431" s="86">
        <f t="shared" si="73"/>
        <v>238221858</v>
      </c>
      <c r="I431" s="86">
        <f t="shared" si="73"/>
        <v>143477038.75</v>
      </c>
      <c r="J431" s="86">
        <f t="shared" si="73"/>
        <v>149524961.07999998</v>
      </c>
      <c r="K431" s="86">
        <f t="shared" si="73"/>
        <v>150774632</v>
      </c>
      <c r="L431" s="86">
        <f t="shared" si="73"/>
        <v>152190108</v>
      </c>
      <c r="M431" s="86">
        <f t="shared" si="73"/>
        <v>149876268.41738999</v>
      </c>
      <c r="N431" s="86">
        <f t="shared" si="73"/>
        <v>146978240</v>
      </c>
      <c r="O431" s="86">
        <f t="shared" si="73"/>
        <v>147523019</v>
      </c>
      <c r="P431" s="86" t="s">
        <v>375</v>
      </c>
      <c r="Q431" s="77">
        <f t="shared" si="70"/>
        <v>1</v>
      </c>
      <c r="R431" s="231"/>
      <c r="S431" s="231"/>
    </row>
    <row r="432" spans="3:19" ht="16.5" thickTop="1" thickBot="1" x14ac:dyDescent="0.3">
      <c r="C432" s="248"/>
      <c r="D432" s="249"/>
      <c r="E432" s="63" t="s">
        <v>222</v>
      </c>
      <c r="F432" s="86">
        <v>109953824</v>
      </c>
      <c r="G432" s="86">
        <v>109390448</v>
      </c>
      <c r="H432" s="86">
        <v>110428584</v>
      </c>
      <c r="I432" s="86">
        <v>111291936</v>
      </c>
      <c r="J432" s="86">
        <v>109986064</v>
      </c>
      <c r="K432" s="86">
        <v>110789952</v>
      </c>
      <c r="L432" s="86">
        <v>110222576</v>
      </c>
      <c r="M432" s="86">
        <v>110921664</v>
      </c>
      <c r="N432" s="86">
        <v>109310808</v>
      </c>
      <c r="O432" s="86">
        <v>111016232</v>
      </c>
      <c r="P432" s="93" t="s">
        <v>375</v>
      </c>
      <c r="Q432" s="77">
        <f t="shared" si="70"/>
        <v>0.75253497896487598</v>
      </c>
      <c r="R432" s="77">
        <f>IF(OR(O432=0, N432=0),"-",O432/N432-1)</f>
        <v>1.5601604554967619E-2</v>
      </c>
      <c r="S432" s="77">
        <f>IF(OR(O432=0, F432=0),"-",O432/F432-1)</f>
        <v>9.6623106077693421E-3</v>
      </c>
    </row>
    <row r="433" spans="3:19" ht="15.75" thickTop="1" x14ac:dyDescent="0.25">
      <c r="E433" s="63" t="s">
        <v>223</v>
      </c>
      <c r="F433" s="87"/>
      <c r="G433" s="87">
        <f t="shared" ref="G433:O433" si="74">G432/F432-1</f>
        <v>-5.1237508574508706E-3</v>
      </c>
      <c r="H433" s="87">
        <f t="shared" si="74"/>
        <v>9.4901887594427414E-3</v>
      </c>
      <c r="I433" s="87">
        <f t="shared" si="74"/>
        <v>7.8181931591190246E-3</v>
      </c>
      <c r="J433" s="87">
        <f t="shared" si="74"/>
        <v>-1.1733752210043358E-2</v>
      </c>
      <c r="K433" s="87">
        <f t="shared" si="74"/>
        <v>7.3089987109640209E-3</v>
      </c>
      <c r="L433" s="87">
        <f t="shared" si="74"/>
        <v>-5.1211864411675467E-3</v>
      </c>
      <c r="M433" s="87">
        <f t="shared" si="74"/>
        <v>6.3425119006472741E-3</v>
      </c>
      <c r="N433" s="87">
        <f t="shared" si="74"/>
        <v>-1.4522465151622699E-2</v>
      </c>
      <c r="O433" s="87">
        <f t="shared" si="74"/>
        <v>1.5601604554967619E-2</v>
      </c>
      <c r="P433" s="107"/>
    </row>
    <row r="435" spans="3:19" ht="21.75" customHeight="1" x14ac:dyDescent="0.15"/>
    <row r="436" spans="3:19" ht="18.75" x14ac:dyDescent="0.15">
      <c r="C436" s="237" t="s">
        <v>354</v>
      </c>
      <c r="D436" s="238"/>
      <c r="E436" s="250" t="s">
        <v>270</v>
      </c>
      <c r="F436" s="251"/>
      <c r="G436" s="251"/>
      <c r="H436" s="251"/>
      <c r="I436" s="251"/>
      <c r="J436" s="251"/>
      <c r="K436" s="251"/>
      <c r="L436" s="251"/>
      <c r="M436" s="251"/>
      <c r="N436" s="251"/>
      <c r="O436" s="251"/>
      <c r="P436" s="252"/>
    </row>
    <row r="437" spans="3:19" ht="15" x14ac:dyDescent="0.15">
      <c r="C437" s="244" t="s">
        <v>230</v>
      </c>
      <c r="D437" s="245"/>
      <c r="E437" s="50">
        <v>12</v>
      </c>
      <c r="F437" s="51">
        <v>2004</v>
      </c>
      <c r="G437" s="51">
        <f t="shared" ref="G437:P437" si="75">F437+1</f>
        <v>2005</v>
      </c>
      <c r="H437" s="51">
        <f t="shared" si="75"/>
        <v>2006</v>
      </c>
      <c r="I437" s="51">
        <f t="shared" si="75"/>
        <v>2007</v>
      </c>
      <c r="J437" s="51">
        <f t="shared" si="75"/>
        <v>2008</v>
      </c>
      <c r="K437" s="51">
        <f t="shared" si="75"/>
        <v>2009</v>
      </c>
      <c r="L437" s="51">
        <f t="shared" si="75"/>
        <v>2010</v>
      </c>
      <c r="M437" s="51">
        <f t="shared" si="75"/>
        <v>2011</v>
      </c>
      <c r="N437" s="51">
        <f t="shared" si="75"/>
        <v>2012</v>
      </c>
      <c r="O437" s="51">
        <f t="shared" si="75"/>
        <v>2013</v>
      </c>
      <c r="P437" s="51">
        <f t="shared" si="75"/>
        <v>2014</v>
      </c>
      <c r="Q437" s="51" t="s">
        <v>224</v>
      </c>
      <c r="R437" s="54" t="s">
        <v>225</v>
      </c>
      <c r="S437" s="53" t="s">
        <v>281</v>
      </c>
    </row>
    <row r="438" spans="3:19" ht="15" x14ac:dyDescent="0.25">
      <c r="C438" s="242"/>
      <c r="D438" s="243"/>
      <c r="E438" s="72" t="s">
        <v>0</v>
      </c>
      <c r="F438" s="73">
        <v>0</v>
      </c>
      <c r="G438" s="73">
        <v>0</v>
      </c>
      <c r="H438" s="73">
        <v>0</v>
      </c>
      <c r="I438" s="73">
        <v>0</v>
      </c>
      <c r="J438" s="73">
        <v>0</v>
      </c>
      <c r="K438" s="73">
        <v>0</v>
      </c>
      <c r="L438" s="73">
        <v>0</v>
      </c>
      <c r="M438" s="73">
        <v>0</v>
      </c>
      <c r="N438" s="73">
        <v>0</v>
      </c>
      <c r="O438" s="213">
        <v>0</v>
      </c>
      <c r="P438" s="209">
        <v>0</v>
      </c>
      <c r="Q438" s="77">
        <f>O438/$O$470</f>
        <v>0</v>
      </c>
      <c r="R438" s="77" t="str">
        <f>IF(OR(O438=0, N438=0),"-",O438/N438-1)</f>
        <v>-</v>
      </c>
      <c r="S438" s="77" t="str">
        <f>IF(OR(O438=0, F438=0),"-",O438/F438-1)</f>
        <v>-</v>
      </c>
    </row>
    <row r="439" spans="3:19" ht="15" x14ac:dyDescent="0.25">
      <c r="C439" s="242"/>
      <c r="D439" s="243"/>
      <c r="E439" s="72" t="s">
        <v>1</v>
      </c>
      <c r="F439" s="74">
        <v>0</v>
      </c>
      <c r="G439" s="74">
        <v>0</v>
      </c>
      <c r="H439" s="74">
        <v>0</v>
      </c>
      <c r="I439" s="74">
        <v>0</v>
      </c>
      <c r="J439" s="74">
        <v>0</v>
      </c>
      <c r="K439" s="74">
        <v>0</v>
      </c>
      <c r="L439" s="74">
        <v>0</v>
      </c>
      <c r="M439" s="74">
        <v>0</v>
      </c>
      <c r="N439" s="74">
        <v>0</v>
      </c>
      <c r="O439" s="74">
        <v>0</v>
      </c>
      <c r="P439" s="210">
        <v>0</v>
      </c>
      <c r="Q439" s="77">
        <f t="shared" ref="Q439:Q471" si="76">O439/$O$470</f>
        <v>0</v>
      </c>
      <c r="R439" s="77" t="str">
        <f t="shared" ref="R439:R469" si="77">IF(OR(O439=0, N439=0),"-",O439/N439-1)</f>
        <v>-</v>
      </c>
      <c r="S439" s="77" t="str">
        <f t="shared" ref="S439:S469" si="78">IF(OR(O439=0, F439=0),"-",O439/F439-1)</f>
        <v>-</v>
      </c>
    </row>
    <row r="440" spans="3:19" ht="15" x14ac:dyDescent="0.25">
      <c r="C440" s="242"/>
      <c r="D440" s="243"/>
      <c r="E440" s="72" t="s">
        <v>2</v>
      </c>
      <c r="F440" s="74">
        <v>0</v>
      </c>
      <c r="G440" s="74">
        <v>0</v>
      </c>
      <c r="H440" s="74">
        <v>0</v>
      </c>
      <c r="I440" s="74">
        <v>31464</v>
      </c>
      <c r="J440" s="74">
        <v>30439</v>
      </c>
      <c r="K440" s="74">
        <v>25999</v>
      </c>
      <c r="L440" s="74">
        <v>21729</v>
      </c>
      <c r="M440" s="74">
        <v>0</v>
      </c>
      <c r="N440" s="74">
        <v>0</v>
      </c>
      <c r="O440" s="74">
        <v>0</v>
      </c>
      <c r="P440" s="210">
        <v>0</v>
      </c>
      <c r="Q440" s="77">
        <f t="shared" si="76"/>
        <v>0</v>
      </c>
      <c r="R440" s="77" t="str">
        <f t="shared" si="77"/>
        <v>-</v>
      </c>
      <c r="S440" s="77" t="str">
        <f t="shared" si="78"/>
        <v>-</v>
      </c>
    </row>
    <row r="441" spans="3:19" ht="15" x14ac:dyDescent="0.25">
      <c r="C441" s="242"/>
      <c r="D441" s="243"/>
      <c r="E441" s="72" t="s">
        <v>3</v>
      </c>
      <c r="F441" s="74">
        <v>0</v>
      </c>
      <c r="G441" s="74">
        <v>0</v>
      </c>
      <c r="H441" s="74">
        <v>0</v>
      </c>
      <c r="I441" s="74">
        <v>0</v>
      </c>
      <c r="J441" s="74">
        <v>767224</v>
      </c>
      <c r="K441" s="74">
        <v>812046</v>
      </c>
      <c r="L441" s="74">
        <v>825394</v>
      </c>
      <c r="M441" s="74">
        <v>728302</v>
      </c>
      <c r="N441" s="74">
        <v>744496</v>
      </c>
      <c r="O441" s="208">
        <v>744496</v>
      </c>
      <c r="P441" s="210">
        <v>0</v>
      </c>
      <c r="Q441" s="77">
        <f t="shared" si="76"/>
        <v>1.5008750884603798E-2</v>
      </c>
      <c r="R441" s="77">
        <f t="shared" si="77"/>
        <v>0</v>
      </c>
      <c r="S441" s="77" t="str">
        <f t="shared" si="78"/>
        <v>-</v>
      </c>
    </row>
    <row r="442" spans="3:19" ht="15" x14ac:dyDescent="0.25">
      <c r="C442" s="242"/>
      <c r="D442" s="243"/>
      <c r="E442" s="72" t="s">
        <v>4</v>
      </c>
      <c r="F442" s="74">
        <v>194231</v>
      </c>
      <c r="G442" s="74">
        <v>194725</v>
      </c>
      <c r="H442" s="74">
        <v>200556</v>
      </c>
      <c r="I442" s="74">
        <v>209740</v>
      </c>
      <c r="J442" s="74">
        <v>212328</v>
      </c>
      <c r="K442" s="74">
        <v>218771</v>
      </c>
      <c r="L442" s="74">
        <v>215976</v>
      </c>
      <c r="M442" s="74">
        <v>0</v>
      </c>
      <c r="N442" s="74">
        <v>0</v>
      </c>
      <c r="O442" s="74">
        <v>0</v>
      </c>
      <c r="P442" s="210">
        <v>0</v>
      </c>
      <c r="Q442" s="77">
        <f t="shared" si="76"/>
        <v>0</v>
      </c>
      <c r="R442" s="77" t="str">
        <f t="shared" si="77"/>
        <v>-</v>
      </c>
      <c r="S442" s="77" t="str">
        <f t="shared" si="78"/>
        <v>-</v>
      </c>
    </row>
    <row r="443" spans="3:19" ht="15" x14ac:dyDescent="0.25">
      <c r="C443" s="242"/>
      <c r="D443" s="243"/>
      <c r="E443" s="72" t="s">
        <v>5</v>
      </c>
      <c r="F443" s="74">
        <v>324720</v>
      </c>
      <c r="G443" s="74">
        <v>397015</v>
      </c>
      <c r="H443" s="74">
        <v>551518</v>
      </c>
      <c r="I443" s="74">
        <v>842246</v>
      </c>
      <c r="J443" s="74">
        <v>1268337</v>
      </c>
      <c r="K443" s="74">
        <v>1653882</v>
      </c>
      <c r="L443" s="74">
        <v>2042918</v>
      </c>
      <c r="M443" s="74">
        <v>2823994</v>
      </c>
      <c r="N443" s="74">
        <v>3163836</v>
      </c>
      <c r="O443" s="74">
        <v>3163836</v>
      </c>
      <c r="P443" s="210">
        <v>3163837</v>
      </c>
      <c r="Q443" s="77">
        <f t="shared" si="76"/>
        <v>6.3781707844959998E-2</v>
      </c>
      <c r="R443" s="77">
        <f t="shared" si="77"/>
        <v>0</v>
      </c>
      <c r="S443" s="77">
        <f t="shared" si="78"/>
        <v>8.7432742054693282</v>
      </c>
    </row>
    <row r="444" spans="3:19" ht="15" x14ac:dyDescent="0.25">
      <c r="C444" s="242"/>
      <c r="D444" s="243"/>
      <c r="E444" s="72" t="s">
        <v>6</v>
      </c>
      <c r="F444" s="74">
        <v>8915348</v>
      </c>
      <c r="G444" s="74">
        <v>9575117</v>
      </c>
      <c r="H444" s="74">
        <v>10577775</v>
      </c>
      <c r="I444" s="74">
        <v>11808103</v>
      </c>
      <c r="J444" s="74">
        <v>12852802</v>
      </c>
      <c r="K444" s="74">
        <v>13342237</v>
      </c>
      <c r="L444" s="74">
        <v>13640058</v>
      </c>
      <c r="M444" s="74">
        <v>14273933</v>
      </c>
      <c r="N444" s="74">
        <v>14232714</v>
      </c>
      <c r="O444" s="74">
        <v>14143999</v>
      </c>
      <c r="P444" s="210">
        <v>14178683</v>
      </c>
      <c r="Q444" s="77">
        <f t="shared" si="76"/>
        <v>0.28513753935962749</v>
      </c>
      <c r="R444" s="77">
        <f t="shared" si="77"/>
        <v>-6.2331752046728139E-3</v>
      </c>
      <c r="S444" s="77">
        <f t="shared" si="78"/>
        <v>0.586477499251852</v>
      </c>
    </row>
    <row r="445" spans="3:19" ht="15" x14ac:dyDescent="0.25">
      <c r="C445" s="242"/>
      <c r="D445" s="243"/>
      <c r="E445" s="72" t="s">
        <v>7</v>
      </c>
      <c r="F445" s="74">
        <v>535098</v>
      </c>
      <c r="G445" s="74">
        <v>599198</v>
      </c>
      <c r="H445" s="74">
        <v>700313</v>
      </c>
      <c r="I445" s="74">
        <v>844231</v>
      </c>
      <c r="J445" s="74">
        <v>959796</v>
      </c>
      <c r="K445" s="74">
        <v>1040372</v>
      </c>
      <c r="L445" s="74">
        <v>1212940</v>
      </c>
      <c r="M445" s="74">
        <v>1639509</v>
      </c>
      <c r="N445" s="74">
        <v>1867199</v>
      </c>
      <c r="O445" s="208">
        <v>1867199</v>
      </c>
      <c r="P445" s="210">
        <v>0</v>
      </c>
      <c r="Q445" s="77">
        <f t="shared" si="76"/>
        <v>3.7642008342531494E-2</v>
      </c>
      <c r="R445" s="77">
        <f t="shared" si="77"/>
        <v>0</v>
      </c>
      <c r="S445" s="77">
        <f t="shared" si="78"/>
        <v>2.4894523993735729</v>
      </c>
    </row>
    <row r="446" spans="3:19" ht="15" x14ac:dyDescent="0.25">
      <c r="C446" s="242"/>
      <c r="D446" s="243"/>
      <c r="E446" s="72" t="s">
        <v>8</v>
      </c>
      <c r="F446" s="74">
        <v>8410</v>
      </c>
      <c r="G446" s="74">
        <v>15117</v>
      </c>
      <c r="H446" s="74">
        <v>35792</v>
      </c>
      <c r="I446" s="74">
        <v>77971</v>
      </c>
      <c r="J446" s="74">
        <v>92166</v>
      </c>
      <c r="K446" s="74">
        <v>147554</v>
      </c>
      <c r="L446" s="74">
        <v>147069</v>
      </c>
      <c r="M446" s="74">
        <v>152204</v>
      </c>
      <c r="N446" s="74">
        <v>150435</v>
      </c>
      <c r="O446" s="208">
        <v>150435</v>
      </c>
      <c r="P446" s="210">
        <v>0</v>
      </c>
      <c r="Q446" s="77">
        <f t="shared" si="76"/>
        <v>3.0327113098329236E-3</v>
      </c>
      <c r="R446" s="77">
        <f t="shared" si="77"/>
        <v>0</v>
      </c>
      <c r="S446" s="77">
        <f t="shared" si="78"/>
        <v>16.887633769322235</v>
      </c>
    </row>
    <row r="447" spans="3:19" ht="15" x14ac:dyDescent="0.25">
      <c r="C447" s="242"/>
      <c r="D447" s="243"/>
      <c r="E447" s="72" t="s">
        <v>9</v>
      </c>
      <c r="F447" s="74">
        <v>810118</v>
      </c>
      <c r="G447" s="74">
        <v>779539</v>
      </c>
      <c r="H447" s="74">
        <v>747341</v>
      </c>
      <c r="I447" s="74">
        <v>813498</v>
      </c>
      <c r="J447" s="74">
        <v>943777</v>
      </c>
      <c r="K447" s="74">
        <v>950936</v>
      </c>
      <c r="L447" s="74">
        <v>1048397</v>
      </c>
      <c r="M447" s="74">
        <v>1090613</v>
      </c>
      <c r="N447" s="74">
        <v>1044874</v>
      </c>
      <c r="O447" s="74">
        <v>943162</v>
      </c>
      <c r="P447" s="210">
        <v>813362</v>
      </c>
      <c r="Q447" s="77">
        <f t="shared" si="76"/>
        <v>1.901378046601283E-2</v>
      </c>
      <c r="R447" s="77">
        <f t="shared" si="77"/>
        <v>-9.734379456278941E-2</v>
      </c>
      <c r="S447" s="77">
        <f t="shared" si="78"/>
        <v>0.16422792728960478</v>
      </c>
    </row>
    <row r="448" spans="3:19" ht="15" x14ac:dyDescent="0.25">
      <c r="C448" s="242"/>
      <c r="D448" s="243"/>
      <c r="E448" s="72" t="s">
        <v>10</v>
      </c>
      <c r="F448" s="74">
        <v>0</v>
      </c>
      <c r="G448" s="74">
        <v>0</v>
      </c>
      <c r="H448" s="74">
        <v>0</v>
      </c>
      <c r="I448" s="74">
        <v>0</v>
      </c>
      <c r="J448" s="74">
        <v>0</v>
      </c>
      <c r="K448" s="74">
        <v>0</v>
      </c>
      <c r="L448" s="74">
        <v>0</v>
      </c>
      <c r="M448" s="74">
        <v>0</v>
      </c>
      <c r="N448" s="74">
        <v>0</v>
      </c>
      <c r="O448" s="74">
        <v>0</v>
      </c>
      <c r="P448" s="210">
        <v>0</v>
      </c>
      <c r="Q448" s="77">
        <f t="shared" si="76"/>
        <v>0</v>
      </c>
      <c r="R448" s="77" t="str">
        <f t="shared" si="77"/>
        <v>-</v>
      </c>
      <c r="S448" s="77" t="str">
        <f t="shared" si="78"/>
        <v>-</v>
      </c>
    </row>
    <row r="449" spans="3:19" ht="15" x14ac:dyDescent="0.25">
      <c r="C449" s="242"/>
      <c r="D449" s="243"/>
      <c r="E449" s="72" t="s">
        <v>11</v>
      </c>
      <c r="F449" s="74">
        <v>12516805</v>
      </c>
      <c r="G449" s="74">
        <v>15042000</v>
      </c>
      <c r="H449" s="74">
        <v>18497000</v>
      </c>
      <c r="I449" s="74">
        <v>0</v>
      </c>
      <c r="J449" s="74">
        <v>0</v>
      </c>
      <c r="K449" s="74">
        <v>0</v>
      </c>
      <c r="L449" s="74">
        <v>0</v>
      </c>
      <c r="M449" s="74">
        <v>0</v>
      </c>
      <c r="N449" s="74">
        <v>0</v>
      </c>
      <c r="O449" s="74">
        <v>0</v>
      </c>
      <c r="P449" s="210">
        <v>0</v>
      </c>
      <c r="Q449" s="77">
        <f t="shared" si="76"/>
        <v>0</v>
      </c>
      <c r="R449" s="77" t="str">
        <f t="shared" si="77"/>
        <v>-</v>
      </c>
      <c r="S449" s="77" t="str">
        <f t="shared" si="78"/>
        <v>-</v>
      </c>
    </row>
    <row r="450" spans="3:19" ht="15" x14ac:dyDescent="0.25">
      <c r="C450" s="242"/>
      <c r="D450" s="243"/>
      <c r="E450" s="72" t="s">
        <v>12</v>
      </c>
      <c r="F450" s="74">
        <v>0</v>
      </c>
      <c r="G450" s="74">
        <v>0</v>
      </c>
      <c r="H450" s="74">
        <v>0</v>
      </c>
      <c r="I450" s="74">
        <v>0</v>
      </c>
      <c r="J450" s="74">
        <v>0</v>
      </c>
      <c r="K450" s="74">
        <v>0</v>
      </c>
      <c r="L450" s="74">
        <v>0</v>
      </c>
      <c r="M450" s="74">
        <v>0</v>
      </c>
      <c r="N450" s="74">
        <v>0</v>
      </c>
      <c r="O450" s="74">
        <v>0</v>
      </c>
      <c r="P450" s="210">
        <v>0</v>
      </c>
      <c r="Q450" s="77">
        <f t="shared" si="76"/>
        <v>0</v>
      </c>
      <c r="R450" s="77" t="str">
        <f t="shared" si="77"/>
        <v>-</v>
      </c>
      <c r="S450" s="77" t="str">
        <f t="shared" si="78"/>
        <v>-</v>
      </c>
    </row>
    <row r="451" spans="3:19" ht="15" x14ac:dyDescent="0.25">
      <c r="C451" s="242"/>
      <c r="D451" s="243"/>
      <c r="E451" s="72" t="s">
        <v>13</v>
      </c>
      <c r="F451" s="74">
        <v>206</v>
      </c>
      <c r="G451" s="74">
        <v>4048</v>
      </c>
      <c r="H451" s="74">
        <v>18730</v>
      </c>
      <c r="I451" s="74">
        <v>33953</v>
      </c>
      <c r="J451" s="74">
        <v>15936</v>
      </c>
      <c r="K451" s="74">
        <v>53544</v>
      </c>
      <c r="L451" s="74">
        <v>55432</v>
      </c>
      <c r="M451" s="74">
        <v>54081</v>
      </c>
      <c r="N451" s="74">
        <v>51333</v>
      </c>
      <c r="O451" s="208">
        <v>51333</v>
      </c>
      <c r="P451" s="210">
        <v>0</v>
      </c>
      <c r="Q451" s="77">
        <f t="shared" si="76"/>
        <v>1.0348533896211219E-3</v>
      </c>
      <c r="R451" s="77">
        <f t="shared" si="77"/>
        <v>0</v>
      </c>
      <c r="S451" s="77">
        <f t="shared" si="78"/>
        <v>248.1893203883495</v>
      </c>
    </row>
    <row r="452" spans="3:19" ht="15" x14ac:dyDescent="0.25">
      <c r="C452" s="242"/>
      <c r="D452" s="243"/>
      <c r="E452" s="72" t="s">
        <v>14</v>
      </c>
      <c r="F452" s="74">
        <v>627297</v>
      </c>
      <c r="G452" s="74">
        <v>684629</v>
      </c>
      <c r="H452" s="74">
        <v>840137</v>
      </c>
      <c r="I452" s="74">
        <v>949487</v>
      </c>
      <c r="J452" s="74">
        <v>1045765</v>
      </c>
      <c r="K452" s="74">
        <v>995005</v>
      </c>
      <c r="L452" s="74">
        <v>1023367</v>
      </c>
      <c r="M452" s="74">
        <v>1086221</v>
      </c>
      <c r="N452" s="74">
        <v>1043949</v>
      </c>
      <c r="O452" s="208">
        <v>1043949</v>
      </c>
      <c r="P452" s="210">
        <v>0</v>
      </c>
      <c r="Q452" s="77">
        <f t="shared" si="76"/>
        <v>2.1045607333325164E-2</v>
      </c>
      <c r="R452" s="77">
        <f t="shared" si="77"/>
        <v>0</v>
      </c>
      <c r="S452" s="77">
        <f t="shared" si="78"/>
        <v>0.6642021243525793</v>
      </c>
    </row>
    <row r="453" spans="3:19" ht="15" x14ac:dyDescent="0.25">
      <c r="C453" s="242"/>
      <c r="D453" s="243"/>
      <c r="E453" s="72" t="s">
        <v>15</v>
      </c>
      <c r="F453" s="74">
        <v>0</v>
      </c>
      <c r="G453" s="74">
        <v>0</v>
      </c>
      <c r="H453" s="74">
        <v>0</v>
      </c>
      <c r="I453" s="74">
        <v>0</v>
      </c>
      <c r="J453" s="74">
        <v>0</v>
      </c>
      <c r="K453" s="74">
        <v>0</v>
      </c>
      <c r="L453" s="74">
        <v>0</v>
      </c>
      <c r="M453" s="74">
        <v>0</v>
      </c>
      <c r="N453" s="74">
        <v>0</v>
      </c>
      <c r="O453" s="74">
        <v>0</v>
      </c>
      <c r="P453" s="210">
        <v>0</v>
      </c>
      <c r="Q453" s="77">
        <f t="shared" si="76"/>
        <v>0</v>
      </c>
      <c r="R453" s="77" t="str">
        <f t="shared" si="77"/>
        <v>-</v>
      </c>
      <c r="S453" s="77" t="str">
        <f t="shared" si="78"/>
        <v>-</v>
      </c>
    </row>
    <row r="454" spans="3:19" ht="15" x14ac:dyDescent="0.25">
      <c r="C454" s="242"/>
      <c r="D454" s="243"/>
      <c r="E454" s="72" t="s">
        <v>16</v>
      </c>
      <c r="F454" s="74">
        <v>0</v>
      </c>
      <c r="G454" s="74">
        <v>0</v>
      </c>
      <c r="H454" s="74">
        <v>0</v>
      </c>
      <c r="I454" s="74">
        <v>0</v>
      </c>
      <c r="J454" s="74">
        <v>0</v>
      </c>
      <c r="K454" s="74">
        <v>0</v>
      </c>
      <c r="L454" s="74">
        <v>0</v>
      </c>
      <c r="M454" s="74">
        <v>0</v>
      </c>
      <c r="N454" s="74">
        <v>0</v>
      </c>
      <c r="O454" s="74">
        <v>0</v>
      </c>
      <c r="P454" s="210">
        <v>0</v>
      </c>
      <c r="Q454" s="77">
        <f t="shared" si="76"/>
        <v>0</v>
      </c>
      <c r="R454" s="77" t="str">
        <f t="shared" si="77"/>
        <v>-</v>
      </c>
      <c r="S454" s="77" t="str">
        <f t="shared" si="78"/>
        <v>-</v>
      </c>
    </row>
    <row r="455" spans="3:19" ht="15" x14ac:dyDescent="0.25">
      <c r="C455" s="242"/>
      <c r="D455" s="243"/>
      <c r="E455" s="72" t="s">
        <v>17</v>
      </c>
      <c r="F455" s="74">
        <v>0</v>
      </c>
      <c r="G455" s="74">
        <v>0</v>
      </c>
      <c r="H455" s="74">
        <v>0</v>
      </c>
      <c r="I455" s="74">
        <v>0</v>
      </c>
      <c r="J455" s="74">
        <v>0</v>
      </c>
      <c r="K455" s="74">
        <v>0</v>
      </c>
      <c r="L455" s="74">
        <v>0</v>
      </c>
      <c r="M455" s="74">
        <v>0</v>
      </c>
      <c r="N455" s="74">
        <v>0</v>
      </c>
      <c r="O455" s="74">
        <v>0</v>
      </c>
      <c r="P455" s="210">
        <v>0</v>
      </c>
      <c r="Q455" s="77">
        <f t="shared" si="76"/>
        <v>0</v>
      </c>
      <c r="R455" s="77" t="str">
        <f t="shared" si="77"/>
        <v>-</v>
      </c>
      <c r="S455" s="77" t="str">
        <f t="shared" si="78"/>
        <v>-</v>
      </c>
    </row>
    <row r="456" spans="3:19" ht="15" x14ac:dyDescent="0.25">
      <c r="C456" s="242"/>
      <c r="D456" s="243"/>
      <c r="E456" s="72" t="s">
        <v>18</v>
      </c>
      <c r="F456" s="74">
        <v>0</v>
      </c>
      <c r="G456" s="74">
        <v>0</v>
      </c>
      <c r="H456" s="74">
        <v>0</v>
      </c>
      <c r="I456" s="74">
        <v>0</v>
      </c>
      <c r="J456" s="74">
        <v>0</v>
      </c>
      <c r="K456" s="74">
        <v>0</v>
      </c>
      <c r="L456" s="74">
        <v>0</v>
      </c>
      <c r="M456" s="74">
        <v>0</v>
      </c>
      <c r="N456" s="74">
        <v>0</v>
      </c>
      <c r="O456" s="74">
        <v>0</v>
      </c>
      <c r="P456" s="210">
        <v>0</v>
      </c>
      <c r="Q456" s="77">
        <f t="shared" si="76"/>
        <v>0</v>
      </c>
      <c r="R456" s="77" t="str">
        <f t="shared" si="77"/>
        <v>-</v>
      </c>
      <c r="S456" s="77" t="str">
        <f t="shared" si="78"/>
        <v>-</v>
      </c>
    </row>
    <row r="457" spans="3:19" ht="15" x14ac:dyDescent="0.25">
      <c r="C457" s="242"/>
      <c r="D457" s="243"/>
      <c r="E457" s="72" t="s">
        <v>19</v>
      </c>
      <c r="F457" s="74">
        <v>0</v>
      </c>
      <c r="G457" s="74">
        <v>0</v>
      </c>
      <c r="H457" s="74">
        <v>0</v>
      </c>
      <c r="I457" s="74">
        <v>0</v>
      </c>
      <c r="J457" s="74">
        <v>0</v>
      </c>
      <c r="K457" s="74">
        <v>0</v>
      </c>
      <c r="L457" s="74">
        <v>0</v>
      </c>
      <c r="M457" s="74">
        <v>0</v>
      </c>
      <c r="N457" s="74">
        <v>0</v>
      </c>
      <c r="O457" s="74">
        <v>0</v>
      </c>
      <c r="P457" s="210">
        <v>0</v>
      </c>
      <c r="Q457" s="77">
        <f t="shared" si="76"/>
        <v>0</v>
      </c>
      <c r="R457" s="77" t="str">
        <f t="shared" si="77"/>
        <v>-</v>
      </c>
      <c r="S457" s="77" t="str">
        <f t="shared" si="78"/>
        <v>-</v>
      </c>
    </row>
    <row r="458" spans="3:19" ht="15" x14ac:dyDescent="0.25">
      <c r="C458" s="242"/>
      <c r="D458" s="243"/>
      <c r="E458" s="72" t="s">
        <v>20</v>
      </c>
      <c r="F458" s="74">
        <v>116</v>
      </c>
      <c r="G458" s="74">
        <v>0</v>
      </c>
      <c r="H458" s="74">
        <v>0</v>
      </c>
      <c r="I458" s="74">
        <v>0</v>
      </c>
      <c r="J458" s="74">
        <v>0</v>
      </c>
      <c r="K458" s="74">
        <v>0</v>
      </c>
      <c r="L458" s="74">
        <v>0</v>
      </c>
      <c r="M458" s="74">
        <v>0</v>
      </c>
      <c r="N458" s="74">
        <v>0</v>
      </c>
      <c r="O458" s="74">
        <v>0</v>
      </c>
      <c r="P458" s="210">
        <v>0</v>
      </c>
      <c r="Q458" s="77">
        <f t="shared" si="76"/>
        <v>0</v>
      </c>
      <c r="R458" s="77" t="str">
        <f t="shared" si="77"/>
        <v>-</v>
      </c>
      <c r="S458" s="77" t="str">
        <f t="shared" si="78"/>
        <v>-</v>
      </c>
    </row>
    <row r="459" spans="3:19" ht="15" x14ac:dyDescent="0.25">
      <c r="C459" s="242"/>
      <c r="D459" s="243"/>
      <c r="E459" s="72" t="s">
        <v>21</v>
      </c>
      <c r="F459" s="74">
        <v>15117</v>
      </c>
      <c r="G459" s="74">
        <v>19291</v>
      </c>
      <c r="H459" s="74">
        <v>22918</v>
      </c>
      <c r="I459" s="74">
        <v>26563</v>
      </c>
      <c r="J459" s="74">
        <v>30015</v>
      </c>
      <c r="K459" s="74">
        <v>31786</v>
      </c>
      <c r="L459" s="74">
        <v>31575</v>
      </c>
      <c r="M459" s="74">
        <v>31827</v>
      </c>
      <c r="N459" s="74">
        <v>35902</v>
      </c>
      <c r="O459" s="208">
        <v>35902</v>
      </c>
      <c r="P459" s="210">
        <v>0</v>
      </c>
      <c r="Q459" s="77">
        <f t="shared" si="76"/>
        <v>7.2377040878533337E-4</v>
      </c>
      <c r="R459" s="77">
        <f t="shared" si="77"/>
        <v>0</v>
      </c>
      <c r="S459" s="77">
        <f t="shared" si="78"/>
        <v>1.3749421181451345</v>
      </c>
    </row>
    <row r="460" spans="3:19" ht="15" x14ac:dyDescent="0.25">
      <c r="C460" s="242"/>
      <c r="D460" s="243"/>
      <c r="E460" s="72" t="s">
        <v>22</v>
      </c>
      <c r="F460" s="74">
        <v>7661000</v>
      </c>
      <c r="G460" s="74">
        <v>7782000</v>
      </c>
      <c r="H460" s="74">
        <v>7997000</v>
      </c>
      <c r="I460" s="74">
        <v>0</v>
      </c>
      <c r="J460" s="74">
        <v>0</v>
      </c>
      <c r="K460" s="74">
        <v>0</v>
      </c>
      <c r="L460" s="74">
        <v>0</v>
      </c>
      <c r="M460" s="74">
        <v>0</v>
      </c>
      <c r="N460" s="74">
        <v>0</v>
      </c>
      <c r="O460" s="74">
        <v>0</v>
      </c>
      <c r="P460" s="210">
        <v>0</v>
      </c>
      <c r="Q460" s="77">
        <f t="shared" si="76"/>
        <v>0</v>
      </c>
      <c r="R460" s="77" t="str">
        <f t="shared" si="77"/>
        <v>-</v>
      </c>
      <c r="S460" s="77" t="str">
        <f t="shared" si="78"/>
        <v>-</v>
      </c>
    </row>
    <row r="461" spans="3:19" ht="15" x14ac:dyDescent="0.25">
      <c r="C461" s="242"/>
      <c r="D461" s="243"/>
      <c r="E461" s="72" t="s">
        <v>23</v>
      </c>
      <c r="F461" s="74">
        <v>190434</v>
      </c>
      <c r="G461" s="74">
        <v>268588</v>
      </c>
      <c r="H461" s="74">
        <v>745346</v>
      </c>
      <c r="I461" s="74">
        <v>983204</v>
      </c>
      <c r="J461" s="74">
        <v>1041064</v>
      </c>
      <c r="K461" s="74">
        <v>1088451</v>
      </c>
      <c r="L461" s="74">
        <v>1095689</v>
      </c>
      <c r="M461" s="74">
        <v>1218283</v>
      </c>
      <c r="N461" s="74">
        <v>1288813</v>
      </c>
      <c r="O461" s="74">
        <v>1356910</v>
      </c>
      <c r="P461" s="210">
        <v>1444699</v>
      </c>
      <c r="Q461" s="77">
        <f t="shared" si="76"/>
        <v>2.7354779828001413E-2</v>
      </c>
      <c r="R461" s="77">
        <f t="shared" si="77"/>
        <v>5.2836990315895394E-2</v>
      </c>
      <c r="S461" s="77">
        <f t="shared" si="78"/>
        <v>6.1253557663022358</v>
      </c>
    </row>
    <row r="462" spans="3:19" ht="15" x14ac:dyDescent="0.25">
      <c r="C462" s="242"/>
      <c r="D462" s="243"/>
      <c r="E462" s="72" t="s">
        <v>24</v>
      </c>
      <c r="F462" s="74">
        <v>0</v>
      </c>
      <c r="G462" s="74">
        <v>0</v>
      </c>
      <c r="H462" s="74">
        <v>0</v>
      </c>
      <c r="I462" s="74">
        <v>0</v>
      </c>
      <c r="J462" s="74">
        <v>0</v>
      </c>
      <c r="K462" s="74">
        <v>0</v>
      </c>
      <c r="L462" s="74">
        <v>0</v>
      </c>
      <c r="M462" s="74">
        <v>0</v>
      </c>
      <c r="N462" s="74">
        <v>0</v>
      </c>
      <c r="O462" s="74">
        <v>0</v>
      </c>
      <c r="P462" s="210">
        <v>0</v>
      </c>
      <c r="Q462" s="77">
        <f t="shared" si="76"/>
        <v>0</v>
      </c>
      <c r="R462" s="77" t="str">
        <f t="shared" si="77"/>
        <v>-</v>
      </c>
      <c r="S462" s="77" t="str">
        <f t="shared" si="78"/>
        <v>-</v>
      </c>
    </row>
    <row r="463" spans="3:19" ht="15" x14ac:dyDescent="0.25">
      <c r="C463" s="242"/>
      <c r="D463" s="243"/>
      <c r="E463" s="72" t="s">
        <v>25</v>
      </c>
      <c r="F463" s="74">
        <v>460851</v>
      </c>
      <c r="G463" s="74">
        <v>613054</v>
      </c>
      <c r="H463" s="74">
        <v>791929</v>
      </c>
      <c r="I463" s="74">
        <v>916475</v>
      </c>
      <c r="J463" s="74">
        <v>932807</v>
      </c>
      <c r="K463" s="74">
        <v>1009618</v>
      </c>
      <c r="L463" s="74">
        <v>1116689</v>
      </c>
      <c r="M463" s="74">
        <v>1053964</v>
      </c>
      <c r="N463" s="74">
        <v>1008077</v>
      </c>
      <c r="O463" s="74">
        <v>914692</v>
      </c>
      <c r="P463" s="210">
        <v>841264</v>
      </c>
      <c r="Q463" s="77">
        <f t="shared" si="76"/>
        <v>1.8439836297495241E-2</v>
      </c>
      <c r="R463" s="77">
        <f t="shared" si="77"/>
        <v>-9.2636772786205857E-2</v>
      </c>
      <c r="S463" s="77">
        <f t="shared" si="78"/>
        <v>0.9847890098969081</v>
      </c>
    </row>
    <row r="464" spans="3:19" ht="15" x14ac:dyDescent="0.25">
      <c r="C464" s="242"/>
      <c r="D464" s="243"/>
      <c r="E464" s="72" t="s">
        <v>26</v>
      </c>
      <c r="F464" s="74">
        <v>187203</v>
      </c>
      <c r="G464" s="74">
        <v>325953.125</v>
      </c>
      <c r="H464" s="74">
        <v>401092</v>
      </c>
      <c r="I464" s="74">
        <v>0</v>
      </c>
      <c r="J464" s="74">
        <v>0</v>
      </c>
      <c r="K464" s="74">
        <v>0</v>
      </c>
      <c r="L464" s="74">
        <v>215646</v>
      </c>
      <c r="M464" s="74">
        <v>206630</v>
      </c>
      <c r="N464" s="74">
        <v>0</v>
      </c>
      <c r="O464" s="74">
        <v>0</v>
      </c>
      <c r="P464" s="210">
        <v>0</v>
      </c>
      <c r="Q464" s="77">
        <f t="shared" si="76"/>
        <v>0</v>
      </c>
      <c r="R464" s="77" t="str">
        <f t="shared" si="77"/>
        <v>-</v>
      </c>
      <c r="S464" s="77" t="str">
        <f t="shared" si="78"/>
        <v>-</v>
      </c>
    </row>
    <row r="465" spans="3:19" ht="15" x14ac:dyDescent="0.25">
      <c r="C465" s="242"/>
      <c r="D465" s="243"/>
      <c r="E465" s="72" t="s">
        <v>27</v>
      </c>
      <c r="F465" s="74">
        <v>4092884</v>
      </c>
      <c r="G465" s="74">
        <v>4289520</v>
      </c>
      <c r="H465" s="74">
        <v>4596429</v>
      </c>
      <c r="I465" s="74">
        <v>4905886</v>
      </c>
      <c r="J465" s="74">
        <v>4532892</v>
      </c>
      <c r="K465" s="74">
        <v>5638195</v>
      </c>
      <c r="L465" s="74">
        <v>6203683</v>
      </c>
      <c r="M465" s="74">
        <v>6275971</v>
      </c>
      <c r="N465" s="74">
        <v>7104793</v>
      </c>
      <c r="O465" s="208">
        <v>7104793</v>
      </c>
      <c r="P465" s="210">
        <v>0</v>
      </c>
      <c r="Q465" s="77">
        <f t="shared" si="76"/>
        <v>0.14322987393307265</v>
      </c>
      <c r="R465" s="77">
        <f t="shared" si="77"/>
        <v>0</v>
      </c>
      <c r="S465" s="77">
        <f t="shared" si="78"/>
        <v>0.73588916763827172</v>
      </c>
    </row>
    <row r="466" spans="3:19" ht="15" x14ac:dyDescent="0.25">
      <c r="C466" s="242"/>
      <c r="D466" s="243"/>
      <c r="E466" s="72" t="s">
        <v>28</v>
      </c>
      <c r="F466" s="74">
        <v>358991</v>
      </c>
      <c r="G466" s="74">
        <v>418062</v>
      </c>
      <c r="H466" s="74">
        <v>486571</v>
      </c>
      <c r="I466" s="74">
        <v>596179</v>
      </c>
      <c r="J466" s="74">
        <v>664095</v>
      </c>
      <c r="K466" s="74">
        <v>652044</v>
      </c>
      <c r="L466" s="74">
        <v>403981</v>
      </c>
      <c r="M466" s="74">
        <v>87422</v>
      </c>
      <c r="N466" s="74">
        <v>57682</v>
      </c>
      <c r="O466" s="74">
        <v>39223</v>
      </c>
      <c r="P466" s="210">
        <v>0</v>
      </c>
      <c r="Q466" s="77">
        <f t="shared" si="76"/>
        <v>7.9072048197279064E-4</v>
      </c>
      <c r="R466" s="77">
        <f t="shared" si="77"/>
        <v>-0.32001317568738952</v>
      </c>
      <c r="S466" s="77">
        <f t="shared" si="78"/>
        <v>-0.89074099350680103</v>
      </c>
    </row>
    <row r="467" spans="3:19" ht="15" x14ac:dyDescent="0.25">
      <c r="C467" s="242"/>
      <c r="D467" s="243"/>
      <c r="E467" s="72" t="s">
        <v>29</v>
      </c>
      <c r="F467" s="74">
        <v>0</v>
      </c>
      <c r="G467" s="74">
        <v>0</v>
      </c>
      <c r="H467" s="74">
        <v>0</v>
      </c>
      <c r="I467" s="74">
        <v>0</v>
      </c>
      <c r="J467" s="74">
        <v>0</v>
      </c>
      <c r="K467" s="74">
        <v>0</v>
      </c>
      <c r="L467" s="74">
        <v>0</v>
      </c>
      <c r="M467" s="74">
        <v>0</v>
      </c>
      <c r="N467" s="74">
        <v>0</v>
      </c>
      <c r="O467" s="208">
        <v>0</v>
      </c>
      <c r="P467" s="210">
        <v>0</v>
      </c>
      <c r="Q467" s="77">
        <f t="shared" si="76"/>
        <v>0</v>
      </c>
      <c r="R467" s="77" t="str">
        <f t="shared" si="77"/>
        <v>-</v>
      </c>
      <c r="S467" s="77" t="str">
        <f t="shared" si="78"/>
        <v>-</v>
      </c>
    </row>
    <row r="468" spans="3:19" ht="15" x14ac:dyDescent="0.25">
      <c r="C468" s="242"/>
      <c r="D468" s="243"/>
      <c r="E468" s="72" t="s">
        <v>30</v>
      </c>
      <c r="F468" s="74">
        <v>0</v>
      </c>
      <c r="G468" s="74">
        <v>0</v>
      </c>
      <c r="H468" s="74">
        <v>0</v>
      </c>
      <c r="I468" s="74">
        <v>0</v>
      </c>
      <c r="J468" s="74">
        <v>0</v>
      </c>
      <c r="K468" s="74">
        <v>0</v>
      </c>
      <c r="L468" s="74">
        <v>0</v>
      </c>
      <c r="M468" s="74">
        <v>0</v>
      </c>
      <c r="N468" s="74">
        <v>0</v>
      </c>
      <c r="O468" s="74">
        <v>0</v>
      </c>
      <c r="P468" s="210">
        <v>0</v>
      </c>
      <c r="Q468" s="77">
        <f t="shared" si="76"/>
        <v>0</v>
      </c>
      <c r="R468" s="77" t="str">
        <f t="shared" si="77"/>
        <v>-</v>
      </c>
      <c r="S468" s="77" t="str">
        <f t="shared" si="78"/>
        <v>-</v>
      </c>
    </row>
    <row r="469" spans="3:19" ht="15" x14ac:dyDescent="0.25">
      <c r="C469" s="242"/>
      <c r="D469" s="243"/>
      <c r="E469" s="72" t="s">
        <v>180</v>
      </c>
      <c r="F469" s="75">
        <v>23390469</v>
      </c>
      <c r="G469" s="75">
        <v>21359617</v>
      </c>
      <c r="H469" s="75">
        <v>22904232</v>
      </c>
      <c r="I469" s="75">
        <v>24503188</v>
      </c>
      <c r="J469" s="75">
        <v>22741104</v>
      </c>
      <c r="K469" s="75">
        <v>21692586</v>
      </c>
      <c r="L469" s="75">
        <v>19474366.806804586</v>
      </c>
      <c r="M469" s="75">
        <v>18869487</v>
      </c>
      <c r="N469" s="75">
        <v>18044199</v>
      </c>
      <c r="O469" s="212">
        <v>18044199</v>
      </c>
      <c r="P469" s="211">
        <v>0</v>
      </c>
      <c r="Q469" s="77">
        <f t="shared" si="76"/>
        <v>0.36376406012015772</v>
      </c>
      <c r="R469" s="77">
        <f t="shared" si="77"/>
        <v>0</v>
      </c>
      <c r="S469" s="77">
        <f t="shared" si="78"/>
        <v>-0.22856617368381971</v>
      </c>
    </row>
    <row r="470" spans="3:19" ht="15.75" thickBot="1" x14ac:dyDescent="0.3">
      <c r="C470" s="246"/>
      <c r="D470" s="247"/>
      <c r="E470" s="78" t="s">
        <v>221</v>
      </c>
      <c r="F470" s="86">
        <f t="shared" ref="F470:O470" si="79">SUM(F438:F469)</f>
        <v>60289298</v>
      </c>
      <c r="G470" s="86">
        <f t="shared" si="79"/>
        <v>62367473.125</v>
      </c>
      <c r="H470" s="86">
        <f t="shared" si="79"/>
        <v>70114679</v>
      </c>
      <c r="I470" s="86">
        <f t="shared" si="79"/>
        <v>47542188</v>
      </c>
      <c r="J470" s="86">
        <f t="shared" si="79"/>
        <v>48130547</v>
      </c>
      <c r="K470" s="86">
        <f t="shared" si="79"/>
        <v>49353026</v>
      </c>
      <c r="L470" s="86">
        <f t="shared" si="79"/>
        <v>48774909.806804582</v>
      </c>
      <c r="M470" s="86">
        <f t="shared" si="79"/>
        <v>49592441</v>
      </c>
      <c r="N470" s="86">
        <f t="shared" si="79"/>
        <v>49838302</v>
      </c>
      <c r="O470" s="86">
        <f t="shared" si="79"/>
        <v>49604128</v>
      </c>
      <c r="P470" s="86" t="s">
        <v>375</v>
      </c>
      <c r="Q470" s="77">
        <f t="shared" si="76"/>
        <v>1</v>
      </c>
      <c r="R470" s="231"/>
      <c r="S470" s="231"/>
    </row>
    <row r="471" spans="3:19" ht="16.5" thickTop="1" thickBot="1" x14ac:dyDescent="0.3">
      <c r="C471" s="248"/>
      <c r="D471" s="249"/>
      <c r="E471" s="63" t="s">
        <v>222</v>
      </c>
      <c r="F471" s="86">
        <v>39729944</v>
      </c>
      <c r="G471" s="86">
        <v>39022792</v>
      </c>
      <c r="H471" s="86">
        <v>43019032</v>
      </c>
      <c r="I471" s="86">
        <v>47300984</v>
      </c>
      <c r="J471" s="86">
        <v>47120560</v>
      </c>
      <c r="K471" s="86">
        <v>48296208</v>
      </c>
      <c r="L471" s="86">
        <v>47496160</v>
      </c>
      <c r="M471" s="86">
        <v>48657512</v>
      </c>
      <c r="N471" s="86">
        <v>49093808</v>
      </c>
      <c r="O471" s="86">
        <v>48859636</v>
      </c>
      <c r="P471" s="93" t="s">
        <v>375</v>
      </c>
      <c r="Q471" s="77">
        <f t="shared" si="76"/>
        <v>0.98499132975384629</v>
      </c>
      <c r="R471" s="77">
        <f t="shared" ref="R471:R505" si="80">IF(OR(O471=0, N471=0),"-",O471/N471-1)</f>
        <v>-4.7698886996094814E-3</v>
      </c>
      <c r="S471" s="77">
        <f t="shared" ref="S471:S505" si="81">IF(OR(O471=0, F471=0),"-",O471/F471-1)</f>
        <v>0.22979372938456688</v>
      </c>
    </row>
    <row r="472" spans="3:19" ht="15.75" hidden="1" thickTop="1" x14ac:dyDescent="0.25">
      <c r="C472" s="242"/>
      <c r="D472" s="243"/>
      <c r="E472" s="63" t="s">
        <v>223</v>
      </c>
      <c r="F472" s="79"/>
      <c r="G472" s="79"/>
      <c r="H472" s="79"/>
      <c r="I472" s="79"/>
      <c r="J472" s="79"/>
      <c r="K472" s="79"/>
      <c r="L472" s="79"/>
      <c r="M472" s="79"/>
      <c r="N472" s="79"/>
      <c r="O472" s="87"/>
      <c r="P472" s="107"/>
      <c r="R472" t="str">
        <f t="shared" si="80"/>
        <v>-</v>
      </c>
      <c r="S472" t="str">
        <f t="shared" si="81"/>
        <v>-</v>
      </c>
    </row>
    <row r="473" spans="3:19" ht="19.5" hidden="1" thickTop="1" x14ac:dyDescent="0.25">
      <c r="C473" s="242"/>
      <c r="D473" s="243"/>
      <c r="E473" s="80"/>
      <c r="F473" s="70" t="e">
        <f>#REF!+1</f>
        <v>#REF!</v>
      </c>
      <c r="G473" s="70" t="e">
        <f t="shared" ref="G473:O473" si="82">F473+1</f>
        <v>#REF!</v>
      </c>
      <c r="H473" s="70" t="e">
        <f t="shared" si="82"/>
        <v>#REF!</v>
      </c>
      <c r="I473" s="70" t="e">
        <f t="shared" si="82"/>
        <v>#REF!</v>
      </c>
      <c r="J473" s="70" t="e">
        <f t="shared" si="82"/>
        <v>#REF!</v>
      </c>
      <c r="K473" s="70" t="e">
        <f t="shared" si="82"/>
        <v>#REF!</v>
      </c>
      <c r="L473" s="70" t="e">
        <f t="shared" si="82"/>
        <v>#REF!</v>
      </c>
      <c r="M473" s="70" t="e">
        <f t="shared" si="82"/>
        <v>#REF!</v>
      </c>
      <c r="N473" s="70" t="e">
        <f t="shared" si="82"/>
        <v>#REF!</v>
      </c>
      <c r="O473" s="213" t="e">
        <f t="shared" si="82"/>
        <v>#REF!</v>
      </c>
      <c r="P473" s="210"/>
      <c r="Q473" s="105"/>
      <c r="R473" s="105" t="e">
        <f t="shared" si="80"/>
        <v>#REF!</v>
      </c>
      <c r="S473" s="105" t="e">
        <f t="shared" si="81"/>
        <v>#REF!</v>
      </c>
    </row>
    <row r="474" spans="3:19" ht="16.5" hidden="1" thickTop="1" thickBot="1" x14ac:dyDescent="0.3">
      <c r="C474" s="246"/>
      <c r="D474" s="247"/>
      <c r="E474" s="50" t="s">
        <v>0</v>
      </c>
      <c r="F474" s="51"/>
      <c r="G474" s="51"/>
      <c r="H474" s="51"/>
      <c r="I474" s="51"/>
      <c r="J474" s="51"/>
      <c r="K474" s="51"/>
      <c r="L474" s="51"/>
      <c r="M474" s="51"/>
      <c r="N474" s="51"/>
      <c r="O474" s="74"/>
      <c r="P474" s="210"/>
      <c r="Q474" s="105"/>
      <c r="R474" s="105" t="str">
        <f t="shared" si="80"/>
        <v>-</v>
      </c>
      <c r="S474" s="105" t="str">
        <f t="shared" si="81"/>
        <v>-</v>
      </c>
    </row>
    <row r="475" spans="3:19" ht="15.75" hidden="1" thickTop="1" x14ac:dyDescent="0.25">
      <c r="C475" s="248"/>
      <c r="D475" s="249"/>
      <c r="E475" s="72" t="s">
        <v>1</v>
      </c>
      <c r="F475" s="73"/>
      <c r="G475" s="73"/>
      <c r="H475" s="73"/>
      <c r="I475" s="73"/>
      <c r="J475" s="73"/>
      <c r="K475" s="73"/>
      <c r="L475" s="73"/>
      <c r="M475" s="73"/>
      <c r="N475" s="73"/>
      <c r="O475" s="74"/>
      <c r="P475" s="210"/>
      <c r="Q475" s="105"/>
      <c r="R475" s="105" t="str">
        <f t="shared" si="80"/>
        <v>-</v>
      </c>
      <c r="S475" s="105" t="str">
        <f t="shared" si="81"/>
        <v>-</v>
      </c>
    </row>
    <row r="476" spans="3:19" ht="15.75" hidden="1" thickTop="1" x14ac:dyDescent="0.25">
      <c r="E476" s="72" t="s">
        <v>2</v>
      </c>
      <c r="F476" s="74"/>
      <c r="G476" s="74"/>
      <c r="H476" s="74"/>
      <c r="I476" s="74"/>
      <c r="J476" s="74"/>
      <c r="K476" s="74"/>
      <c r="L476" s="74"/>
      <c r="M476" s="74"/>
      <c r="N476" s="74"/>
      <c r="O476" s="208"/>
      <c r="P476" s="210"/>
      <c r="Q476" s="105"/>
      <c r="R476" s="105" t="str">
        <f t="shared" si="80"/>
        <v>-</v>
      </c>
      <c r="S476" s="105" t="str">
        <f t="shared" si="81"/>
        <v>-</v>
      </c>
    </row>
    <row r="477" spans="3:19" ht="15.75" hidden="1" thickTop="1" x14ac:dyDescent="0.25">
      <c r="E477" s="72" t="s">
        <v>3</v>
      </c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210"/>
      <c r="Q477" s="105"/>
      <c r="R477" s="105" t="str">
        <f t="shared" si="80"/>
        <v>-</v>
      </c>
      <c r="S477" s="105" t="str">
        <f t="shared" si="81"/>
        <v>-</v>
      </c>
    </row>
    <row r="478" spans="3:19" ht="15.75" hidden="1" thickTop="1" x14ac:dyDescent="0.25">
      <c r="E478" s="72" t="s">
        <v>4</v>
      </c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210"/>
      <c r="Q478" s="105"/>
      <c r="R478" s="105" t="str">
        <f t="shared" si="80"/>
        <v>-</v>
      </c>
      <c r="S478" s="105" t="str">
        <f t="shared" si="81"/>
        <v>-</v>
      </c>
    </row>
    <row r="479" spans="3:19" ht="15.75" hidden="1" thickTop="1" x14ac:dyDescent="0.25">
      <c r="E479" s="72" t="s">
        <v>5</v>
      </c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210"/>
      <c r="Q479" s="105"/>
      <c r="R479" s="105" t="str">
        <f t="shared" si="80"/>
        <v>-</v>
      </c>
      <c r="S479" s="105" t="str">
        <f t="shared" si="81"/>
        <v>-</v>
      </c>
    </row>
    <row r="480" spans="3:19" ht="15.75" hidden="1" thickTop="1" x14ac:dyDescent="0.25">
      <c r="E480" s="72" t="s">
        <v>6</v>
      </c>
      <c r="F480" s="74"/>
      <c r="G480" s="74"/>
      <c r="H480" s="74"/>
      <c r="I480" s="74"/>
      <c r="J480" s="74"/>
      <c r="K480" s="74"/>
      <c r="L480" s="74"/>
      <c r="M480" s="74"/>
      <c r="N480" s="74"/>
      <c r="O480" s="208"/>
      <c r="P480" s="210"/>
      <c r="Q480" s="105"/>
      <c r="R480" s="105" t="str">
        <f t="shared" si="80"/>
        <v>-</v>
      </c>
      <c r="S480" s="105" t="str">
        <f t="shared" si="81"/>
        <v>-</v>
      </c>
    </row>
    <row r="481" spans="5:19" ht="15.75" hidden="1" thickTop="1" x14ac:dyDescent="0.25">
      <c r="E481" s="72" t="s">
        <v>7</v>
      </c>
      <c r="F481" s="74"/>
      <c r="G481" s="74"/>
      <c r="H481" s="74"/>
      <c r="I481" s="74"/>
      <c r="J481" s="74"/>
      <c r="K481" s="74"/>
      <c r="L481" s="74"/>
      <c r="M481" s="74"/>
      <c r="N481" s="74"/>
      <c r="O481" s="208"/>
      <c r="P481" s="210"/>
      <c r="Q481" s="105"/>
      <c r="R481" s="105" t="str">
        <f t="shared" si="80"/>
        <v>-</v>
      </c>
      <c r="S481" s="105" t="str">
        <f t="shared" si="81"/>
        <v>-</v>
      </c>
    </row>
    <row r="482" spans="5:19" ht="15.75" hidden="1" thickTop="1" x14ac:dyDescent="0.25">
      <c r="E482" s="72" t="s">
        <v>8</v>
      </c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210"/>
      <c r="Q482" s="105"/>
      <c r="R482" s="105" t="str">
        <f t="shared" si="80"/>
        <v>-</v>
      </c>
      <c r="S482" s="105" t="str">
        <f t="shared" si="81"/>
        <v>-</v>
      </c>
    </row>
    <row r="483" spans="5:19" ht="15.75" hidden="1" thickTop="1" x14ac:dyDescent="0.25">
      <c r="E483" s="72" t="s">
        <v>9</v>
      </c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210"/>
      <c r="Q483" s="105"/>
      <c r="R483" s="105" t="str">
        <f t="shared" si="80"/>
        <v>-</v>
      </c>
      <c r="S483" s="105" t="str">
        <f t="shared" si="81"/>
        <v>-</v>
      </c>
    </row>
    <row r="484" spans="5:19" ht="15.75" hidden="1" thickTop="1" x14ac:dyDescent="0.25">
      <c r="E484" s="72" t="s">
        <v>10</v>
      </c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210"/>
      <c r="Q484" s="105"/>
      <c r="R484" s="105" t="str">
        <f t="shared" si="80"/>
        <v>-</v>
      </c>
      <c r="S484" s="105" t="str">
        <f t="shared" si="81"/>
        <v>-</v>
      </c>
    </row>
    <row r="485" spans="5:19" ht="15.75" hidden="1" thickTop="1" x14ac:dyDescent="0.25">
      <c r="E485" s="72" t="s">
        <v>11</v>
      </c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210"/>
      <c r="Q485" s="105"/>
      <c r="R485" s="105" t="str">
        <f t="shared" si="80"/>
        <v>-</v>
      </c>
      <c r="S485" s="105" t="str">
        <f t="shared" si="81"/>
        <v>-</v>
      </c>
    </row>
    <row r="486" spans="5:19" ht="15.75" hidden="1" thickTop="1" x14ac:dyDescent="0.25">
      <c r="E486" s="72" t="s">
        <v>12</v>
      </c>
      <c r="F486" s="74"/>
      <c r="G486" s="74"/>
      <c r="H486" s="74"/>
      <c r="I486" s="74"/>
      <c r="J486" s="74"/>
      <c r="K486" s="74"/>
      <c r="L486" s="74"/>
      <c r="M486" s="74"/>
      <c r="N486" s="74"/>
      <c r="O486" s="208"/>
      <c r="P486" s="210"/>
      <c r="Q486" s="105"/>
      <c r="R486" s="105" t="str">
        <f t="shared" si="80"/>
        <v>-</v>
      </c>
      <c r="S486" s="105" t="str">
        <f t="shared" si="81"/>
        <v>-</v>
      </c>
    </row>
    <row r="487" spans="5:19" ht="15.75" hidden="1" thickTop="1" x14ac:dyDescent="0.25">
      <c r="E487" s="72" t="s">
        <v>13</v>
      </c>
      <c r="F487" s="74"/>
      <c r="G487" s="74"/>
      <c r="H487" s="74"/>
      <c r="I487" s="74"/>
      <c r="J487" s="74"/>
      <c r="K487" s="74"/>
      <c r="L487" s="74"/>
      <c r="M487" s="74"/>
      <c r="N487" s="74"/>
      <c r="O487" s="208"/>
      <c r="P487" s="210"/>
      <c r="Q487" s="105"/>
      <c r="R487" s="105" t="str">
        <f t="shared" si="80"/>
        <v>-</v>
      </c>
      <c r="S487" s="105" t="str">
        <f t="shared" si="81"/>
        <v>-</v>
      </c>
    </row>
    <row r="488" spans="5:19" ht="15.75" hidden="1" thickTop="1" x14ac:dyDescent="0.25">
      <c r="E488" s="72" t="s">
        <v>14</v>
      </c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210"/>
      <c r="Q488" s="105"/>
      <c r="R488" s="105" t="str">
        <f t="shared" si="80"/>
        <v>-</v>
      </c>
      <c r="S488" s="105" t="str">
        <f t="shared" si="81"/>
        <v>-</v>
      </c>
    </row>
    <row r="489" spans="5:19" ht="15.75" hidden="1" thickTop="1" x14ac:dyDescent="0.25">
      <c r="E489" s="72" t="s">
        <v>15</v>
      </c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210"/>
      <c r="Q489" s="105"/>
      <c r="R489" s="105" t="str">
        <f t="shared" si="80"/>
        <v>-</v>
      </c>
      <c r="S489" s="105" t="str">
        <f t="shared" si="81"/>
        <v>-</v>
      </c>
    </row>
    <row r="490" spans="5:19" ht="15.75" hidden="1" thickTop="1" x14ac:dyDescent="0.25">
      <c r="E490" s="72" t="s">
        <v>16</v>
      </c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210"/>
      <c r="Q490" s="105"/>
      <c r="R490" s="105" t="str">
        <f t="shared" si="80"/>
        <v>-</v>
      </c>
      <c r="S490" s="105" t="str">
        <f t="shared" si="81"/>
        <v>-</v>
      </c>
    </row>
    <row r="491" spans="5:19" ht="15.75" hidden="1" thickTop="1" x14ac:dyDescent="0.25">
      <c r="E491" s="72" t="s">
        <v>17</v>
      </c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210"/>
      <c r="Q491" s="105"/>
      <c r="R491" s="105" t="str">
        <f t="shared" si="80"/>
        <v>-</v>
      </c>
      <c r="S491" s="105" t="str">
        <f t="shared" si="81"/>
        <v>-</v>
      </c>
    </row>
    <row r="492" spans="5:19" ht="15.75" hidden="1" thickTop="1" x14ac:dyDescent="0.25">
      <c r="E492" s="72" t="s">
        <v>18</v>
      </c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210"/>
      <c r="Q492" s="105"/>
      <c r="R492" s="105" t="str">
        <f t="shared" si="80"/>
        <v>-</v>
      </c>
      <c r="S492" s="105" t="str">
        <f t="shared" si="81"/>
        <v>-</v>
      </c>
    </row>
    <row r="493" spans="5:19" ht="15.75" hidden="1" thickTop="1" x14ac:dyDescent="0.25">
      <c r="E493" s="72" t="s">
        <v>19</v>
      </c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210"/>
      <c r="Q493" s="105"/>
      <c r="R493" s="105" t="str">
        <f t="shared" si="80"/>
        <v>-</v>
      </c>
      <c r="S493" s="105" t="str">
        <f t="shared" si="81"/>
        <v>-</v>
      </c>
    </row>
    <row r="494" spans="5:19" ht="15.75" hidden="1" thickTop="1" x14ac:dyDescent="0.25">
      <c r="E494" s="72" t="s">
        <v>20</v>
      </c>
      <c r="F494" s="74"/>
      <c r="G494" s="74"/>
      <c r="H494" s="74"/>
      <c r="I494" s="74"/>
      <c r="J494" s="74"/>
      <c r="K494" s="74"/>
      <c r="L494" s="74"/>
      <c r="M494" s="74"/>
      <c r="N494" s="74"/>
      <c r="O494" s="208"/>
      <c r="P494" s="210"/>
      <c r="Q494" s="105"/>
      <c r="R494" s="105" t="str">
        <f t="shared" si="80"/>
        <v>-</v>
      </c>
      <c r="S494" s="105" t="str">
        <f t="shared" si="81"/>
        <v>-</v>
      </c>
    </row>
    <row r="495" spans="5:19" ht="15.75" hidden="1" thickTop="1" x14ac:dyDescent="0.25">
      <c r="E495" s="72" t="s">
        <v>21</v>
      </c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210"/>
      <c r="Q495" s="105"/>
      <c r="R495" s="105" t="str">
        <f t="shared" si="80"/>
        <v>-</v>
      </c>
      <c r="S495" s="105" t="str">
        <f t="shared" si="81"/>
        <v>-</v>
      </c>
    </row>
    <row r="496" spans="5:19" ht="15.75" hidden="1" thickTop="1" x14ac:dyDescent="0.25">
      <c r="E496" s="72" t="s">
        <v>22</v>
      </c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210"/>
      <c r="Q496" s="105"/>
      <c r="R496" s="105" t="str">
        <f t="shared" si="80"/>
        <v>-</v>
      </c>
      <c r="S496" s="105" t="str">
        <f t="shared" si="81"/>
        <v>-</v>
      </c>
    </row>
    <row r="497" spans="5:19" ht="15.75" hidden="1" thickTop="1" x14ac:dyDescent="0.25">
      <c r="E497" s="72" t="s">
        <v>23</v>
      </c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210"/>
      <c r="Q497" s="105"/>
      <c r="R497" s="105" t="str">
        <f t="shared" si="80"/>
        <v>-</v>
      </c>
      <c r="S497" s="105" t="str">
        <f t="shared" si="81"/>
        <v>-</v>
      </c>
    </row>
    <row r="498" spans="5:19" ht="15.75" hidden="1" thickTop="1" x14ac:dyDescent="0.25">
      <c r="E498" s="72" t="s">
        <v>24</v>
      </c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210"/>
      <c r="Q498" s="105"/>
      <c r="R498" s="105" t="str">
        <f t="shared" si="80"/>
        <v>-</v>
      </c>
      <c r="S498" s="105" t="str">
        <f t="shared" si="81"/>
        <v>-</v>
      </c>
    </row>
    <row r="499" spans="5:19" ht="15.75" hidden="1" thickTop="1" x14ac:dyDescent="0.25">
      <c r="E499" s="72" t="s">
        <v>25</v>
      </c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210"/>
      <c r="Q499" s="105"/>
      <c r="R499" s="105" t="str">
        <f t="shared" si="80"/>
        <v>-</v>
      </c>
      <c r="S499" s="105" t="str">
        <f t="shared" si="81"/>
        <v>-</v>
      </c>
    </row>
    <row r="500" spans="5:19" ht="15.75" hidden="1" thickTop="1" x14ac:dyDescent="0.25">
      <c r="E500" s="72" t="s">
        <v>26</v>
      </c>
      <c r="F500" s="74"/>
      <c r="G500" s="74"/>
      <c r="H500" s="74"/>
      <c r="I500" s="74"/>
      <c r="J500" s="74"/>
      <c r="K500" s="74"/>
      <c r="L500" s="74"/>
      <c r="M500" s="74"/>
      <c r="N500" s="74"/>
      <c r="O500" s="208"/>
      <c r="P500" s="210"/>
      <c r="Q500" s="105"/>
      <c r="R500" s="105" t="str">
        <f t="shared" si="80"/>
        <v>-</v>
      </c>
      <c r="S500" s="105" t="str">
        <f t="shared" si="81"/>
        <v>-</v>
      </c>
    </row>
    <row r="501" spans="5:19" ht="15.75" hidden="1" thickTop="1" x14ac:dyDescent="0.25">
      <c r="E501" s="72" t="s">
        <v>27</v>
      </c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210"/>
      <c r="Q501" s="105"/>
      <c r="R501" s="105" t="str">
        <f t="shared" si="80"/>
        <v>-</v>
      </c>
      <c r="S501" s="105" t="str">
        <f t="shared" si="81"/>
        <v>-</v>
      </c>
    </row>
    <row r="502" spans="5:19" ht="15.75" hidden="1" thickTop="1" x14ac:dyDescent="0.25">
      <c r="E502" s="72" t="s">
        <v>28</v>
      </c>
      <c r="F502" s="74"/>
      <c r="G502" s="74"/>
      <c r="H502" s="74"/>
      <c r="I502" s="74"/>
      <c r="J502" s="74"/>
      <c r="K502" s="74"/>
      <c r="L502" s="74"/>
      <c r="M502" s="74"/>
      <c r="N502" s="74"/>
      <c r="O502" s="208"/>
      <c r="P502" s="210"/>
      <c r="Q502" s="105"/>
      <c r="R502" s="105" t="str">
        <f t="shared" si="80"/>
        <v>-</v>
      </c>
      <c r="S502" s="105" t="str">
        <f t="shared" si="81"/>
        <v>-</v>
      </c>
    </row>
    <row r="503" spans="5:19" ht="15.75" hidden="1" thickTop="1" x14ac:dyDescent="0.25">
      <c r="E503" s="72" t="s">
        <v>29</v>
      </c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210"/>
      <c r="Q503" s="105"/>
      <c r="R503" s="105" t="str">
        <f t="shared" si="80"/>
        <v>-</v>
      </c>
      <c r="S503" s="105" t="str">
        <f t="shared" si="81"/>
        <v>-</v>
      </c>
    </row>
    <row r="504" spans="5:19" ht="15.75" hidden="1" thickTop="1" x14ac:dyDescent="0.25">
      <c r="E504" s="72" t="s">
        <v>30</v>
      </c>
      <c r="F504" s="74"/>
      <c r="G504" s="74"/>
      <c r="H504" s="74"/>
      <c r="I504" s="74"/>
      <c r="J504" s="74"/>
      <c r="K504" s="74"/>
      <c r="L504" s="74"/>
      <c r="M504" s="74"/>
      <c r="N504" s="74"/>
      <c r="O504" s="212"/>
      <c r="P504" s="210"/>
      <c r="Q504" s="105"/>
      <c r="R504" s="105" t="str">
        <f t="shared" si="80"/>
        <v>-</v>
      </c>
      <c r="S504" s="105" t="str">
        <f t="shared" si="81"/>
        <v>-</v>
      </c>
    </row>
    <row r="505" spans="5:19" ht="16.5" hidden="1" thickTop="1" thickBot="1" x14ac:dyDescent="0.3">
      <c r="E505" s="72" t="s">
        <v>180</v>
      </c>
      <c r="F505" s="74"/>
      <c r="G505" s="74"/>
      <c r="H505" s="74"/>
      <c r="I505" s="74"/>
      <c r="J505" s="74"/>
      <c r="K505" s="74"/>
      <c r="L505" s="74"/>
      <c r="M505" s="74"/>
      <c r="N505" s="74"/>
      <c r="O505" s="86"/>
      <c r="P505" s="86"/>
      <c r="Q505" s="105"/>
      <c r="R505" s="104" t="str">
        <f t="shared" si="80"/>
        <v>-</v>
      </c>
      <c r="S505" s="104" t="str">
        <f t="shared" si="81"/>
        <v>-</v>
      </c>
    </row>
    <row r="506" spans="5:19" ht="15.75" thickTop="1" x14ac:dyDescent="0.25">
      <c r="E506" s="72" t="s">
        <v>223</v>
      </c>
      <c r="F506" s="87"/>
      <c r="G506" s="87">
        <f t="shared" ref="G506" si="83">G471/F471-1</f>
        <v>-1.779896795223268E-2</v>
      </c>
      <c r="H506" s="87">
        <f t="shared" ref="H506" si="84">H471/G471-1</f>
        <v>0.10240784411325565</v>
      </c>
      <c r="I506" s="87">
        <f t="shared" ref="I506" si="85">I471/H471-1</f>
        <v>9.9536223874121532E-2</v>
      </c>
      <c r="J506" s="87">
        <f t="shared" ref="J506" si="86">J471/I471-1</f>
        <v>-3.814381535910516E-3</v>
      </c>
      <c r="K506" s="87">
        <f t="shared" ref="K506" si="87">K471/J471-1</f>
        <v>2.4949788372633952E-2</v>
      </c>
      <c r="L506" s="87">
        <f t="shared" ref="L506" si="88">L471/K471-1</f>
        <v>-1.6565441328230124E-2</v>
      </c>
      <c r="M506" s="87">
        <f t="shared" ref="M506" si="89">M471/L471-1</f>
        <v>2.445149249960421E-2</v>
      </c>
      <c r="N506" s="87">
        <f t="shared" ref="N506" si="90">N471/M471-1</f>
        <v>8.9666730185464782E-3</v>
      </c>
      <c r="O506" s="87">
        <f t="shared" ref="O506" si="91">O471/N471-1</f>
        <v>-4.7698886996094814E-3</v>
      </c>
      <c r="P506" s="107"/>
    </row>
  </sheetData>
  <mergeCells count="449">
    <mergeCell ref="C236:D236"/>
    <mergeCell ref="C202:D202"/>
    <mergeCell ref="C203:D203"/>
    <mergeCell ref="E124:P124"/>
    <mergeCell ref="E163:P163"/>
    <mergeCell ref="E280:P280"/>
    <mergeCell ref="E319:P319"/>
    <mergeCell ref="E358:P358"/>
    <mergeCell ref="C402:D402"/>
    <mergeCell ref="E397:P397"/>
    <mergeCell ref="C380:D380"/>
    <mergeCell ref="C371:D371"/>
    <mergeCell ref="C372:D372"/>
    <mergeCell ref="C373:D373"/>
    <mergeCell ref="C374:D374"/>
    <mergeCell ref="C375:D375"/>
    <mergeCell ref="C366:D366"/>
    <mergeCell ref="C367:D367"/>
    <mergeCell ref="C368:D368"/>
    <mergeCell ref="C369:D369"/>
    <mergeCell ref="C370:D370"/>
    <mergeCell ref="C358:D358"/>
    <mergeCell ref="C364:D364"/>
    <mergeCell ref="C365:D365"/>
    <mergeCell ref="E436:P436"/>
    <mergeCell ref="C125:D125"/>
    <mergeCell ref="C410:D410"/>
    <mergeCell ref="C397:D397"/>
    <mergeCell ref="C403:D403"/>
    <mergeCell ref="C404:D404"/>
    <mergeCell ref="C405:D405"/>
    <mergeCell ref="C391:D391"/>
    <mergeCell ref="C392:D392"/>
    <mergeCell ref="C393:D393"/>
    <mergeCell ref="C386:D386"/>
    <mergeCell ref="C387:D387"/>
    <mergeCell ref="C388:D388"/>
    <mergeCell ref="C389:D389"/>
    <mergeCell ref="C390:D390"/>
    <mergeCell ref="C381:D381"/>
    <mergeCell ref="C382:D382"/>
    <mergeCell ref="C383:D383"/>
    <mergeCell ref="C384:D384"/>
    <mergeCell ref="C385:D385"/>
    <mergeCell ref="C376:D376"/>
    <mergeCell ref="C377:D377"/>
    <mergeCell ref="C378:D378"/>
    <mergeCell ref="C379:D379"/>
    <mergeCell ref="E85:P85"/>
    <mergeCell ref="C7:D7"/>
    <mergeCell ref="C165:D165"/>
    <mergeCell ref="C207:D207"/>
    <mergeCell ref="E202:P202"/>
    <mergeCell ref="C471:D471"/>
    <mergeCell ref="C472:D472"/>
    <mergeCell ref="C456:D456"/>
    <mergeCell ref="C457:D457"/>
    <mergeCell ref="C458:D458"/>
    <mergeCell ref="C459:D459"/>
    <mergeCell ref="C460:D460"/>
    <mergeCell ref="C451:D451"/>
    <mergeCell ref="C452:D452"/>
    <mergeCell ref="C453:D453"/>
    <mergeCell ref="C454:D454"/>
    <mergeCell ref="C455:D455"/>
    <mergeCell ref="C446:D446"/>
    <mergeCell ref="C447:D447"/>
    <mergeCell ref="C448:D448"/>
    <mergeCell ref="C449:D449"/>
    <mergeCell ref="C450:D450"/>
    <mergeCell ref="E241:P241"/>
    <mergeCell ref="C442:D442"/>
    <mergeCell ref="C475:D475"/>
    <mergeCell ref="C466:D466"/>
    <mergeCell ref="C467:D467"/>
    <mergeCell ref="C468:D468"/>
    <mergeCell ref="C469:D469"/>
    <mergeCell ref="C470:D470"/>
    <mergeCell ref="C461:D461"/>
    <mergeCell ref="C462:D462"/>
    <mergeCell ref="C463:D463"/>
    <mergeCell ref="C464:D464"/>
    <mergeCell ref="C465:D465"/>
    <mergeCell ref="C443:D443"/>
    <mergeCell ref="C444:D444"/>
    <mergeCell ref="C445:D445"/>
    <mergeCell ref="C431:D431"/>
    <mergeCell ref="C432:D432"/>
    <mergeCell ref="C419:D419"/>
    <mergeCell ref="C420:D420"/>
    <mergeCell ref="C473:D473"/>
    <mergeCell ref="C474:D474"/>
    <mergeCell ref="C436:D436"/>
    <mergeCell ref="C426:D426"/>
    <mergeCell ref="C427:D427"/>
    <mergeCell ref="C428:D428"/>
    <mergeCell ref="C429:D429"/>
    <mergeCell ref="C430:D430"/>
    <mergeCell ref="C421:D421"/>
    <mergeCell ref="C422:D422"/>
    <mergeCell ref="C423:D423"/>
    <mergeCell ref="C424:D424"/>
    <mergeCell ref="C425:D425"/>
    <mergeCell ref="C351:D351"/>
    <mergeCell ref="C352:D352"/>
    <mergeCell ref="C353:D353"/>
    <mergeCell ref="C354:D354"/>
    <mergeCell ref="C359:D359"/>
    <mergeCell ref="C360:D360"/>
    <mergeCell ref="C361:D361"/>
    <mergeCell ref="C362:D362"/>
    <mergeCell ref="C363:D363"/>
    <mergeCell ref="C347:D347"/>
    <mergeCell ref="C348:D348"/>
    <mergeCell ref="C349:D349"/>
    <mergeCell ref="C350:D350"/>
    <mergeCell ref="C341:D341"/>
    <mergeCell ref="C342:D342"/>
    <mergeCell ref="C343:D343"/>
    <mergeCell ref="C344:D344"/>
    <mergeCell ref="C345:D345"/>
    <mergeCell ref="C338:D338"/>
    <mergeCell ref="C339:D339"/>
    <mergeCell ref="C340:D340"/>
    <mergeCell ref="C331:D331"/>
    <mergeCell ref="C332:D332"/>
    <mergeCell ref="C333:D333"/>
    <mergeCell ref="C334:D334"/>
    <mergeCell ref="C335:D335"/>
    <mergeCell ref="C346:D346"/>
    <mergeCell ref="C327:D327"/>
    <mergeCell ref="C328:D328"/>
    <mergeCell ref="C329:D329"/>
    <mergeCell ref="C330:D330"/>
    <mergeCell ref="C319:D319"/>
    <mergeCell ref="C325:D325"/>
    <mergeCell ref="C324:D324"/>
    <mergeCell ref="C336:D336"/>
    <mergeCell ref="C337:D337"/>
    <mergeCell ref="C313:D313"/>
    <mergeCell ref="C314:D314"/>
    <mergeCell ref="C315:D315"/>
    <mergeCell ref="C306:D306"/>
    <mergeCell ref="C307:D307"/>
    <mergeCell ref="C308:D308"/>
    <mergeCell ref="C309:D309"/>
    <mergeCell ref="C310:D310"/>
    <mergeCell ref="C326:D326"/>
    <mergeCell ref="C320:D320"/>
    <mergeCell ref="C321:D321"/>
    <mergeCell ref="C322:D322"/>
    <mergeCell ref="C323:D323"/>
    <mergeCell ref="C311:D311"/>
    <mergeCell ref="C312:D312"/>
    <mergeCell ref="C276:D276"/>
    <mergeCell ref="C280:D280"/>
    <mergeCell ref="C271:D271"/>
    <mergeCell ref="C272:D272"/>
    <mergeCell ref="C273:D273"/>
    <mergeCell ref="C274:D274"/>
    <mergeCell ref="C275:D275"/>
    <mergeCell ref="C291:D291"/>
    <mergeCell ref="C292:D292"/>
    <mergeCell ref="C286:D286"/>
    <mergeCell ref="C287:D287"/>
    <mergeCell ref="C288:D288"/>
    <mergeCell ref="C289:D289"/>
    <mergeCell ref="C290:D290"/>
    <mergeCell ref="C281:D281"/>
    <mergeCell ref="C282:D282"/>
    <mergeCell ref="C283:D283"/>
    <mergeCell ref="C284:D284"/>
    <mergeCell ref="C285:D285"/>
    <mergeCell ref="C266:D266"/>
    <mergeCell ref="C267:D267"/>
    <mergeCell ref="C268:D268"/>
    <mergeCell ref="C269:D269"/>
    <mergeCell ref="C270:D270"/>
    <mergeCell ref="C261:D261"/>
    <mergeCell ref="C262:D262"/>
    <mergeCell ref="C263:D263"/>
    <mergeCell ref="C264:D264"/>
    <mergeCell ref="C265:D265"/>
    <mergeCell ref="C256:D256"/>
    <mergeCell ref="C257:D257"/>
    <mergeCell ref="C258:D258"/>
    <mergeCell ref="C259:D259"/>
    <mergeCell ref="C260:D260"/>
    <mergeCell ref="C251:D251"/>
    <mergeCell ref="C252:D252"/>
    <mergeCell ref="C253:D253"/>
    <mergeCell ref="C254:D254"/>
    <mergeCell ref="C255:D255"/>
    <mergeCell ref="C241:D241"/>
    <mergeCell ref="C247:D247"/>
    <mergeCell ref="C248:D248"/>
    <mergeCell ref="C249:D249"/>
    <mergeCell ref="C250:D250"/>
    <mergeCell ref="C237:D237"/>
    <mergeCell ref="C246:D246"/>
    <mergeCell ref="C242:D242"/>
    <mergeCell ref="C243:D243"/>
    <mergeCell ref="C244:D244"/>
    <mergeCell ref="C245:D245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198:D198"/>
    <mergeCell ref="C208:D208"/>
    <mergeCell ref="C209:D209"/>
    <mergeCell ref="C210:D210"/>
    <mergeCell ref="C204:D204"/>
    <mergeCell ref="C205:D205"/>
    <mergeCell ref="C206:D206"/>
    <mergeCell ref="C193:D193"/>
    <mergeCell ref="C194:D194"/>
    <mergeCell ref="C195:D195"/>
    <mergeCell ref="C196:D196"/>
    <mergeCell ref="C197:D197"/>
    <mergeCell ref="C188:D188"/>
    <mergeCell ref="C189:D189"/>
    <mergeCell ref="C190:D190"/>
    <mergeCell ref="C191:D191"/>
    <mergeCell ref="C192:D192"/>
    <mergeCell ref="C183:D183"/>
    <mergeCell ref="C184:D184"/>
    <mergeCell ref="C185:D185"/>
    <mergeCell ref="C186:D186"/>
    <mergeCell ref="C187:D187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57:D157"/>
    <mergeCell ref="C158:D158"/>
    <mergeCell ref="C159:D159"/>
    <mergeCell ref="C166:D166"/>
    <mergeCell ref="C167:D167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17:D117"/>
    <mergeCell ref="C118:D118"/>
    <mergeCell ref="C119:D119"/>
    <mergeCell ref="C120:D120"/>
    <mergeCell ref="C126:D126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77:D77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6:D86"/>
    <mergeCell ref="C48:D48"/>
    <mergeCell ref="C68:D68"/>
    <mergeCell ref="C69:D69"/>
    <mergeCell ref="C70:D70"/>
    <mergeCell ref="C65:D65"/>
    <mergeCell ref="C66:D66"/>
    <mergeCell ref="C67:D67"/>
    <mergeCell ref="C51:D51"/>
    <mergeCell ref="C52:D52"/>
    <mergeCell ref="E3:P3"/>
    <mergeCell ref="E6:P6"/>
    <mergeCell ref="E46:P4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1:D21"/>
    <mergeCell ref="C22:D22"/>
    <mergeCell ref="C24:D24"/>
    <mergeCell ref="C37:D37"/>
    <mergeCell ref="C31:D31"/>
    <mergeCell ref="C32:D32"/>
    <mergeCell ref="C23:D23"/>
    <mergeCell ref="C6:D6"/>
    <mergeCell ref="C46:D46"/>
    <mergeCell ref="C38:D38"/>
    <mergeCell ref="C39:D39"/>
    <mergeCell ref="C40:D40"/>
    <mergeCell ref="C47:D47"/>
    <mergeCell ref="C164:D164"/>
    <mergeCell ref="C85:D85"/>
    <mergeCell ref="C124:D124"/>
    <mergeCell ref="C163:D163"/>
    <mergeCell ref="C36:D36"/>
    <mergeCell ref="C25:D25"/>
    <mergeCell ref="C59:D59"/>
    <mergeCell ref="C60:D60"/>
    <mergeCell ref="C61:D61"/>
    <mergeCell ref="C34:D34"/>
    <mergeCell ref="C35:D35"/>
    <mergeCell ref="C26:D26"/>
    <mergeCell ref="C27:D27"/>
    <mergeCell ref="C28:D28"/>
    <mergeCell ref="C29:D29"/>
    <mergeCell ref="C30:D30"/>
    <mergeCell ref="C41:D41"/>
    <mergeCell ref="C49:D49"/>
    <mergeCell ref="C72:D72"/>
    <mergeCell ref="C63:D63"/>
    <mergeCell ref="C64:D64"/>
    <mergeCell ref="C57:D57"/>
    <mergeCell ref="C50:D50"/>
    <mergeCell ref="C293:D293"/>
    <mergeCell ref="C294:D294"/>
    <mergeCell ref="C295:D295"/>
    <mergeCell ref="C301:D301"/>
    <mergeCell ref="C71:D71"/>
    <mergeCell ref="C62:D62"/>
    <mergeCell ref="C58:D58"/>
    <mergeCell ref="C53:D53"/>
    <mergeCell ref="C54:D54"/>
    <mergeCell ref="C55:D55"/>
    <mergeCell ref="C56:D56"/>
    <mergeCell ref="C78:D78"/>
    <mergeCell ref="C79:D79"/>
    <mergeCell ref="C80:D80"/>
    <mergeCell ref="C81:D81"/>
    <mergeCell ref="C73:D73"/>
    <mergeCell ref="C74:D74"/>
    <mergeCell ref="C75:D75"/>
    <mergeCell ref="C76:D76"/>
    <mergeCell ref="C302:D302"/>
    <mergeCell ref="C303:D303"/>
    <mergeCell ref="C304:D304"/>
    <mergeCell ref="C305:D305"/>
    <mergeCell ref="C296:D296"/>
    <mergeCell ref="C297:D297"/>
    <mergeCell ref="C298:D298"/>
    <mergeCell ref="C299:D299"/>
    <mergeCell ref="C300:D300"/>
    <mergeCell ref="C398:D398"/>
    <mergeCell ref="C399:D399"/>
    <mergeCell ref="C400:D400"/>
    <mergeCell ref="C401:D401"/>
    <mergeCell ref="C437:D437"/>
    <mergeCell ref="C438:D438"/>
    <mergeCell ref="C439:D439"/>
    <mergeCell ref="C440:D440"/>
    <mergeCell ref="C441:D441"/>
    <mergeCell ref="C416:D416"/>
    <mergeCell ref="C417:D417"/>
    <mergeCell ref="C418:D418"/>
    <mergeCell ref="C411:D411"/>
    <mergeCell ref="C412:D412"/>
    <mergeCell ref="C413:D413"/>
    <mergeCell ref="C414:D414"/>
    <mergeCell ref="C415:D415"/>
    <mergeCell ref="C406:D406"/>
    <mergeCell ref="C407:D407"/>
    <mergeCell ref="C408:D408"/>
    <mergeCell ref="C409:D409"/>
  </mergeCells>
  <conditionalFormatting sqref="E164:N164 F87:J92 F121:O121 E125:N125 F126:J131 F160:O160 F165:J170 F199:O199 E203:N203 F204:J209 F238:O238 E242:N242 F243:J248 F277:O277 E398:N398 F433:N433 E437:N437 E474:N474 F475:J505 F472:N472 F5:O5 E7:J7 F42:P42 E281:N281 E359:N359 E320:N320 E47:J47 F82:P82 F316:O316 F282:M282 E86:N86 F94:J118 F134:J157 F211:J235 F172:J196 F250:J274 F285:M285 F284:L284 F288:M292 F286:H286 F295:M296 F293:H293 F299:M299 F303:M303 F302:G302 F305:M305 F304:H304 F307:M313 F355:O355 F394:O394 F48:P79 F506:O506 F8:P39">
    <cfRule type="cellIs" dxfId="765" priority="542" operator="equal">
      <formula>0</formula>
    </cfRule>
  </conditionalFormatting>
  <conditionalFormatting sqref="P277">
    <cfRule type="cellIs" dxfId="764" priority="443" operator="equal">
      <formula>0</formula>
    </cfRule>
  </conditionalFormatting>
  <conditionalFormatting sqref="R203">
    <cfRule type="cellIs" dxfId="763" priority="455" operator="equal">
      <formula>0</formula>
    </cfRule>
  </conditionalFormatting>
  <conditionalFormatting sqref="E126:E157">
    <cfRule type="cellIs" dxfId="762" priority="523" operator="equal">
      <formula>0</formula>
    </cfRule>
  </conditionalFormatting>
  <conditionalFormatting sqref="K87:O92 F93:O93 K94:O118 P87:P118">
    <cfRule type="cellIs" dxfId="761" priority="545" operator="equal">
      <formula>0</formula>
    </cfRule>
  </conditionalFormatting>
  <conditionalFormatting sqref="E119:E121">
    <cfRule type="cellIs" dxfId="760" priority="548" operator="equal">
      <formula>0</formula>
    </cfRule>
  </conditionalFormatting>
  <conditionalFormatting sqref="E87:E118">
    <cfRule type="cellIs" dxfId="759" priority="547" operator="equal">
      <formula>0</formula>
    </cfRule>
  </conditionalFormatting>
  <conditionalFormatting sqref="R86">
    <cfRule type="cellIs" dxfId="758" priority="527" operator="equal">
      <formula>0</formula>
    </cfRule>
  </conditionalFormatting>
  <conditionalFormatting sqref="S86">
    <cfRule type="cellIs" dxfId="757" priority="526" operator="equal">
      <formula>0</formula>
    </cfRule>
  </conditionalFormatting>
  <conditionalFormatting sqref="F132:O133 K134:O157 K126:O131 P126:P157">
    <cfRule type="cellIs" dxfId="756" priority="521" operator="equal">
      <formula>0</formula>
    </cfRule>
  </conditionalFormatting>
  <conditionalFormatting sqref="E158:E160">
    <cfRule type="cellIs" dxfId="755" priority="524" operator="equal">
      <formula>0</formula>
    </cfRule>
  </conditionalFormatting>
  <conditionalFormatting sqref="P160">
    <cfRule type="cellIs" dxfId="754" priority="515" operator="equal">
      <formula>0</formula>
    </cfRule>
  </conditionalFormatting>
  <conditionalFormatting sqref="P160">
    <cfRule type="dataBar" priority="5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{49AC31B8-D280-4568-88CB-BCAD2CAAB8DF}</x14:id>
        </ext>
      </extLst>
    </cfRule>
  </conditionalFormatting>
  <conditionalFormatting sqref="R125">
    <cfRule type="cellIs" dxfId="753" priority="503" operator="equal">
      <formula>0</formula>
    </cfRule>
  </conditionalFormatting>
  <conditionalFormatting sqref="S126:S157 S159">
    <cfRule type="cellIs" dxfId="752" priority="512" operator="equal">
      <formula>0</formula>
    </cfRule>
  </conditionalFormatting>
  <conditionalFormatting sqref="S126:S157 S159">
    <cfRule type="dataBar" priority="5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{50511E15-7123-4F3F-9553-9C23F4EAC47B}</x14:id>
        </ext>
      </extLst>
    </cfRule>
  </conditionalFormatting>
  <conditionalFormatting sqref="R126:R157 R159">
    <cfRule type="cellIs" dxfId="751" priority="510" operator="equal">
      <formula>0</formula>
    </cfRule>
  </conditionalFormatting>
  <conditionalFormatting sqref="R126:R157 R159">
    <cfRule type="dataBar" priority="5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{8F42ECE8-F82B-4C99-A333-0AA3B7676231}</x14:id>
        </ext>
      </extLst>
    </cfRule>
  </conditionalFormatting>
  <conditionalFormatting sqref="Q158:Q159">
    <cfRule type="cellIs" dxfId="750" priority="504" operator="equal">
      <formula>0</formula>
    </cfRule>
  </conditionalFormatting>
  <conditionalFormatting sqref="Q126:Q157">
    <cfRule type="cellIs" dxfId="749" priority="506" operator="equal">
      <formula>0</formula>
    </cfRule>
  </conditionalFormatting>
  <conditionalFormatting sqref="Q158:Q159">
    <cfRule type="dataBar" priority="5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{D70AC00E-371F-4827-9BB6-7203A9F3766F}</x14:id>
        </ext>
      </extLst>
    </cfRule>
  </conditionalFormatting>
  <conditionalFormatting sqref="Q126:Q157">
    <cfRule type="dataBar" priority="5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{5B037E63-E394-4C10-95B1-2123A05F7185}</x14:id>
        </ext>
      </extLst>
    </cfRule>
  </conditionalFormatting>
  <conditionalFormatting sqref="S125">
    <cfRule type="cellIs" dxfId="748" priority="502" operator="equal">
      <formula>0</formula>
    </cfRule>
  </conditionalFormatting>
  <conditionalFormatting sqref="K165:O170 K172:O196 F171:O171 P165:P196">
    <cfRule type="cellIs" dxfId="747" priority="497" operator="equal">
      <formula>0</formula>
    </cfRule>
  </conditionalFormatting>
  <conditionalFormatting sqref="E197:E199">
    <cfRule type="cellIs" dxfId="746" priority="500" operator="equal">
      <formula>0</formula>
    </cfRule>
  </conditionalFormatting>
  <conditionalFormatting sqref="E165:E196">
    <cfRule type="cellIs" dxfId="745" priority="499" operator="equal">
      <formula>0</formula>
    </cfRule>
  </conditionalFormatting>
  <conditionalFormatting sqref="R165:R196 R198">
    <cfRule type="cellIs" dxfId="744" priority="486" operator="equal">
      <formula>0</formula>
    </cfRule>
  </conditionalFormatting>
  <conditionalFormatting sqref="P199">
    <cfRule type="cellIs" dxfId="743" priority="491" operator="equal">
      <formula>0</formula>
    </cfRule>
  </conditionalFormatting>
  <conditionalFormatting sqref="P199">
    <cfRule type="dataBar" priority="4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{AA06FEC7-EBF1-4A86-962F-EC8E086F9472}</x14:id>
        </ext>
      </extLst>
    </cfRule>
  </conditionalFormatting>
  <conditionalFormatting sqref="R164">
    <cfRule type="cellIs" dxfId="742" priority="479" operator="equal">
      <formula>0</formula>
    </cfRule>
  </conditionalFormatting>
  <conditionalFormatting sqref="S165:S196 S198">
    <cfRule type="cellIs" dxfId="741" priority="488" operator="equal">
      <formula>0</formula>
    </cfRule>
  </conditionalFormatting>
  <conditionalFormatting sqref="S165:S196 S198">
    <cfRule type="dataBar" priority="4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{F8B992F8-3521-4028-B479-9274AF5F1CBE}</x14:id>
        </ext>
      </extLst>
    </cfRule>
  </conditionalFormatting>
  <conditionalFormatting sqref="R165:R196 R198">
    <cfRule type="dataBar" priority="4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{17486165-94C6-4A2B-A8CB-2FCF1B7F2CEF}</x14:id>
        </ext>
      </extLst>
    </cfRule>
  </conditionalFormatting>
  <conditionalFormatting sqref="Q197:Q198">
    <cfRule type="cellIs" dxfId="740" priority="480" operator="equal">
      <formula>0</formula>
    </cfRule>
  </conditionalFormatting>
  <conditionalFormatting sqref="Q165:Q196">
    <cfRule type="cellIs" dxfId="739" priority="482" operator="equal">
      <formula>0</formula>
    </cfRule>
  </conditionalFormatting>
  <conditionalFormatting sqref="Q197:Q198">
    <cfRule type="dataBar" priority="4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{A3728209-B592-4642-8F0C-1BB76F697B7C}</x14:id>
        </ext>
      </extLst>
    </cfRule>
  </conditionalFormatting>
  <conditionalFormatting sqref="Q165:Q196">
    <cfRule type="dataBar" priority="4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{A16EA935-5A74-44AD-950E-29F91E37AD0B}</x14:id>
        </ext>
      </extLst>
    </cfRule>
  </conditionalFormatting>
  <conditionalFormatting sqref="S164">
    <cfRule type="cellIs" dxfId="738" priority="478" operator="equal">
      <formula>0</formula>
    </cfRule>
  </conditionalFormatting>
  <conditionalFormatting sqref="K204:O209 K211:O235 F210:O210">
    <cfRule type="cellIs" dxfId="737" priority="473" operator="equal">
      <formula>0</formula>
    </cfRule>
  </conditionalFormatting>
  <conditionalFormatting sqref="E236:E238">
    <cfRule type="cellIs" dxfId="736" priority="476" operator="equal">
      <formula>0</formula>
    </cfRule>
  </conditionalFormatting>
  <conditionalFormatting sqref="E204:E235">
    <cfRule type="cellIs" dxfId="735" priority="475" operator="equal">
      <formula>0</formula>
    </cfRule>
  </conditionalFormatting>
  <conditionalFormatting sqref="P238">
    <cfRule type="cellIs" dxfId="734" priority="467" operator="equal">
      <formula>0</formula>
    </cfRule>
  </conditionalFormatting>
  <conditionalFormatting sqref="P238">
    <cfRule type="dataBar" priority="4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{A590D844-BE64-43FE-B5F3-A06DC81928FD}</x14:id>
        </ext>
      </extLst>
    </cfRule>
  </conditionalFormatting>
  <conditionalFormatting sqref="S204:S235 S237">
    <cfRule type="cellIs" dxfId="733" priority="464" operator="equal">
      <formula>0</formula>
    </cfRule>
  </conditionalFormatting>
  <conditionalFormatting sqref="S204:S235 S237">
    <cfRule type="dataBar" priority="4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{50CEEA79-C85F-44E0-A52B-14748F1CE6F3}</x14:id>
        </ext>
      </extLst>
    </cfRule>
  </conditionalFormatting>
  <conditionalFormatting sqref="R204:R235 R237">
    <cfRule type="cellIs" dxfId="732" priority="462" operator="equal">
      <formula>0</formula>
    </cfRule>
  </conditionalFormatting>
  <conditionalFormatting sqref="R204:R235 R237">
    <cfRule type="dataBar" priority="4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{06B8A8D0-D827-4B16-BEA6-319E79FFBFF2}</x14:id>
        </ext>
      </extLst>
    </cfRule>
  </conditionalFormatting>
  <conditionalFormatting sqref="Q236:Q237">
    <cfRule type="cellIs" dxfId="731" priority="456" operator="equal">
      <formula>0</formula>
    </cfRule>
  </conditionalFormatting>
  <conditionalFormatting sqref="Q204:Q235">
    <cfRule type="cellIs" dxfId="730" priority="458" operator="equal">
      <formula>0</formula>
    </cfRule>
  </conditionalFormatting>
  <conditionalFormatting sqref="Q236:Q237">
    <cfRule type="dataBar" priority="4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{8C04EA87-3574-40FA-89AF-E51AD85CCBED}</x14:id>
        </ext>
      </extLst>
    </cfRule>
  </conditionalFormatting>
  <conditionalFormatting sqref="Q204:Q235">
    <cfRule type="dataBar" priority="45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{2DB182CE-23D3-4BC6-A5AF-847F9F00B3E3}</x14:id>
        </ext>
      </extLst>
    </cfRule>
  </conditionalFormatting>
  <conditionalFormatting sqref="S203">
    <cfRule type="cellIs" dxfId="729" priority="454" operator="equal">
      <formula>0</formula>
    </cfRule>
  </conditionalFormatting>
  <conditionalFormatting sqref="K243:O248 K250:O274 F249:O249">
    <cfRule type="cellIs" dxfId="728" priority="449" operator="equal">
      <formula>0</formula>
    </cfRule>
  </conditionalFormatting>
  <conditionalFormatting sqref="E275:E277">
    <cfRule type="cellIs" dxfId="727" priority="452" operator="equal">
      <formula>0</formula>
    </cfRule>
  </conditionalFormatting>
  <conditionalFormatting sqref="E243:E274">
    <cfRule type="cellIs" dxfId="726" priority="451" operator="equal">
      <formula>0</formula>
    </cfRule>
  </conditionalFormatting>
  <conditionalFormatting sqref="S243:S274 S276">
    <cfRule type="cellIs" dxfId="725" priority="440" operator="equal">
      <formula>0</formula>
    </cfRule>
  </conditionalFormatting>
  <conditionalFormatting sqref="P277">
    <cfRule type="dataBar" priority="4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{90C1E95E-B59F-4D49-90D7-B6A4E61CF9BA}</x14:id>
        </ext>
      </extLst>
    </cfRule>
  </conditionalFormatting>
  <conditionalFormatting sqref="R242">
    <cfRule type="cellIs" dxfId="724" priority="431" operator="equal">
      <formula>0</formula>
    </cfRule>
  </conditionalFormatting>
  <conditionalFormatting sqref="S243:S274 S276">
    <cfRule type="dataBar" priority="4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{25780372-87A8-4CA2-8779-7078DCB2E40E}</x14:id>
        </ext>
      </extLst>
    </cfRule>
  </conditionalFormatting>
  <conditionalFormatting sqref="R243:R274 R276">
    <cfRule type="cellIs" dxfId="723" priority="438" operator="equal">
      <formula>0</formula>
    </cfRule>
  </conditionalFormatting>
  <conditionalFormatting sqref="R243:R274 R276">
    <cfRule type="dataBar" priority="4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{CB3FE041-231F-4580-9C9F-0C1CC576F236}</x14:id>
        </ext>
      </extLst>
    </cfRule>
  </conditionalFormatting>
  <conditionalFormatting sqref="Q275:Q276">
    <cfRule type="cellIs" dxfId="722" priority="432" operator="equal">
      <formula>0</formula>
    </cfRule>
  </conditionalFormatting>
  <conditionalFormatting sqref="Q243:Q274">
    <cfRule type="cellIs" dxfId="721" priority="434" operator="equal">
      <formula>0</formula>
    </cfRule>
  </conditionalFormatting>
  <conditionalFormatting sqref="Q275:Q276">
    <cfRule type="dataBar" priority="4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{CADF6101-434E-4BFC-8E66-8D079CAF215C}</x14:id>
        </ext>
      </extLst>
    </cfRule>
  </conditionalFormatting>
  <conditionalFormatting sqref="Q243:Q274">
    <cfRule type="dataBar" priority="4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{0E9C946E-650C-4AD1-9139-BBEB75C2D7DA}</x14:id>
        </ext>
      </extLst>
    </cfRule>
  </conditionalFormatting>
  <conditionalFormatting sqref="S242">
    <cfRule type="cellIs" dxfId="720" priority="430" operator="equal">
      <formula>0</formula>
    </cfRule>
  </conditionalFormatting>
  <conditionalFormatting sqref="E431:E433">
    <cfRule type="cellIs" dxfId="719" priority="423" operator="equal">
      <formula>0</formula>
    </cfRule>
  </conditionalFormatting>
  <conditionalFormatting sqref="E399:E430">
    <cfRule type="cellIs" dxfId="718" priority="422" operator="equal">
      <formula>0</formula>
    </cfRule>
  </conditionalFormatting>
  <conditionalFormatting sqref="R398">
    <cfRule type="cellIs" dxfId="717" priority="402" operator="equal">
      <formula>0</formula>
    </cfRule>
  </conditionalFormatting>
  <conditionalFormatting sqref="S398">
    <cfRule type="cellIs" dxfId="716" priority="401" operator="equal">
      <formula>0</formula>
    </cfRule>
  </conditionalFormatting>
  <conditionalFormatting sqref="K475:N505">
    <cfRule type="cellIs" dxfId="715" priority="391" operator="equal">
      <formula>0</formula>
    </cfRule>
  </conditionalFormatting>
  <conditionalFormatting sqref="E470:E472">
    <cfRule type="cellIs" dxfId="714" priority="394" operator="equal">
      <formula>0</formula>
    </cfRule>
  </conditionalFormatting>
  <conditionalFormatting sqref="E438:E469 E475:E506">
    <cfRule type="cellIs" dxfId="713" priority="393" operator="equal">
      <formula>0</formula>
    </cfRule>
  </conditionalFormatting>
  <conditionalFormatting sqref="R437">
    <cfRule type="cellIs" dxfId="712" priority="373" operator="equal">
      <formula>0</formula>
    </cfRule>
  </conditionalFormatting>
  <conditionalFormatting sqref="S437">
    <cfRule type="cellIs" dxfId="711" priority="372" operator="equal">
      <formula>0</formula>
    </cfRule>
  </conditionalFormatting>
  <conditionalFormatting sqref="O4">
    <cfRule type="cellIs" dxfId="710" priority="363" operator="equal">
      <formula>0</formula>
    </cfRule>
  </conditionalFormatting>
  <conditionalFormatting sqref="R7:S7">
    <cfRule type="cellIs" dxfId="709" priority="362" operator="equal">
      <formula>0</formula>
    </cfRule>
  </conditionalFormatting>
  <conditionalFormatting sqref="S8:S39 S41">
    <cfRule type="cellIs" dxfId="708" priority="346" operator="equal">
      <formula>0</formula>
    </cfRule>
  </conditionalFormatting>
  <conditionalFormatting sqref="Q7">
    <cfRule type="cellIs" dxfId="707" priority="355" operator="equal">
      <formula>0</formula>
    </cfRule>
  </conditionalFormatting>
  <conditionalFormatting sqref="E40:E42">
    <cfRule type="cellIs" dxfId="706" priority="354" operator="equal">
      <formula>0</formula>
    </cfRule>
  </conditionalFormatting>
  <conditionalFormatting sqref="E8:E39">
    <cfRule type="cellIs" dxfId="705" priority="352" operator="equal">
      <formula>0</formula>
    </cfRule>
  </conditionalFormatting>
  <conditionalFormatting sqref="K7:P7">
    <cfRule type="cellIs" dxfId="704" priority="351" operator="equal">
      <formula>0</formula>
    </cfRule>
  </conditionalFormatting>
  <conditionalFormatting sqref="S8:S39 S41">
    <cfRule type="dataBar" priority="3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{88E3C362-23DC-432E-BA92-A828AEDBB747}</x14:id>
        </ext>
      </extLst>
    </cfRule>
  </conditionalFormatting>
  <conditionalFormatting sqref="R8:R39 R41">
    <cfRule type="cellIs" dxfId="703" priority="344" operator="equal">
      <formula>0</formula>
    </cfRule>
  </conditionalFormatting>
  <conditionalFormatting sqref="R8:R39 R41">
    <cfRule type="dataBar" priority="3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{3F6A5745-E632-4AA3-B075-8780F71A2A01}</x14:id>
        </ext>
      </extLst>
    </cfRule>
  </conditionalFormatting>
  <conditionalFormatting sqref="Q40:Q41">
    <cfRule type="cellIs" dxfId="702" priority="338" operator="equal">
      <formula>0</formula>
    </cfRule>
  </conditionalFormatting>
  <conditionalFormatting sqref="Q8:Q39">
    <cfRule type="cellIs" dxfId="701" priority="340" operator="equal">
      <formula>0</formula>
    </cfRule>
  </conditionalFormatting>
  <conditionalFormatting sqref="Q40:Q41">
    <cfRule type="dataBar" priority="3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{8F8C3277-3AAB-4938-B002-561B2CD54113}</x14:id>
        </ext>
      </extLst>
    </cfRule>
  </conditionalFormatting>
  <conditionalFormatting sqref="Q8:Q39">
    <cfRule type="dataBar" priority="3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{80932CD7-DA28-48AE-B139-953CE7C0BA76}</x14:id>
        </ext>
      </extLst>
    </cfRule>
  </conditionalFormatting>
  <conditionalFormatting sqref="E314:E316">
    <cfRule type="cellIs" dxfId="700" priority="336" operator="equal">
      <formula>0</formula>
    </cfRule>
  </conditionalFormatting>
  <conditionalFormatting sqref="E282:E313">
    <cfRule type="cellIs" dxfId="699" priority="335" operator="equal">
      <formula>0</formula>
    </cfRule>
  </conditionalFormatting>
  <conditionalFormatting sqref="S281">
    <cfRule type="cellIs" dxfId="698" priority="314" operator="equal">
      <formula>0</formula>
    </cfRule>
  </conditionalFormatting>
  <conditionalFormatting sqref="R281">
    <cfRule type="cellIs" dxfId="697" priority="315" operator="equal">
      <formula>0</formula>
    </cfRule>
  </conditionalFormatting>
  <conditionalFormatting sqref="E392:E394">
    <cfRule type="cellIs" dxfId="696" priority="307" operator="equal">
      <formula>0</formula>
    </cfRule>
  </conditionalFormatting>
  <conditionalFormatting sqref="E360:E391">
    <cfRule type="cellIs" dxfId="695" priority="306" operator="equal">
      <formula>0</formula>
    </cfRule>
  </conditionalFormatting>
  <conditionalFormatting sqref="R359">
    <cfRule type="cellIs" dxfId="694" priority="286" operator="equal">
      <formula>0</formula>
    </cfRule>
  </conditionalFormatting>
  <conditionalFormatting sqref="S359">
    <cfRule type="cellIs" dxfId="693" priority="285" operator="equal">
      <formula>0</formula>
    </cfRule>
  </conditionalFormatting>
  <conditionalFormatting sqref="E353:E355">
    <cfRule type="cellIs" dxfId="692" priority="278" operator="equal">
      <formula>0</formula>
    </cfRule>
  </conditionalFormatting>
  <conditionalFormatting sqref="E321:E352">
    <cfRule type="cellIs" dxfId="691" priority="277" operator="equal">
      <formula>0</formula>
    </cfRule>
  </conditionalFormatting>
  <conditionalFormatting sqref="R320">
    <cfRule type="cellIs" dxfId="690" priority="257" operator="equal">
      <formula>0</formula>
    </cfRule>
  </conditionalFormatting>
  <conditionalFormatting sqref="S320">
    <cfRule type="cellIs" dxfId="689" priority="256" operator="equal">
      <formula>0</formula>
    </cfRule>
  </conditionalFormatting>
  <conditionalFormatting sqref="R47:S47">
    <cfRule type="cellIs" dxfId="688" priority="248" operator="equal">
      <formula>0</formula>
    </cfRule>
  </conditionalFormatting>
  <conditionalFormatting sqref="S48:S79 S81">
    <cfRule type="cellIs" dxfId="687" priority="238" operator="equal">
      <formula>0</formula>
    </cfRule>
  </conditionalFormatting>
  <conditionalFormatting sqref="Q47">
    <cfRule type="cellIs" dxfId="686" priority="247" operator="equal">
      <formula>0</formula>
    </cfRule>
  </conditionalFormatting>
  <conditionalFormatting sqref="E80:E82">
    <cfRule type="cellIs" dxfId="685" priority="246" operator="equal">
      <formula>0</formula>
    </cfRule>
  </conditionalFormatting>
  <conditionalFormatting sqref="E48:E79">
    <cfRule type="cellIs" dxfId="684" priority="244" operator="equal">
      <formula>0</formula>
    </cfRule>
  </conditionalFormatting>
  <conditionalFormatting sqref="K47:P47">
    <cfRule type="cellIs" dxfId="683" priority="243" operator="equal">
      <formula>0</formula>
    </cfRule>
  </conditionalFormatting>
  <conditionalFormatting sqref="S48:S79 S81">
    <cfRule type="dataBar" priority="2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{54978F2A-1783-407B-80BE-FA3D31615B09}</x14:id>
        </ext>
      </extLst>
    </cfRule>
  </conditionalFormatting>
  <conditionalFormatting sqref="R48:R79 R81">
    <cfRule type="cellIs" dxfId="682" priority="236" operator="equal">
      <formula>0</formula>
    </cfRule>
  </conditionalFormatting>
  <conditionalFormatting sqref="R48:R79 R81">
    <cfRule type="dataBar" priority="2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{0C2CC7D7-756A-4F08-8536-C6F2D1611D5C}</x14:id>
        </ext>
      </extLst>
    </cfRule>
  </conditionalFormatting>
  <conditionalFormatting sqref="Q48:Q81">
    <cfRule type="cellIs" dxfId="681" priority="232" operator="equal">
      <formula>0</formula>
    </cfRule>
  </conditionalFormatting>
  <conditionalFormatting sqref="Q48:Q81">
    <cfRule type="dataBar" priority="2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{BCAC9241-E0B9-40B1-9285-3158A44CB0DB}</x14:id>
        </ext>
      </extLst>
    </cfRule>
  </conditionalFormatting>
  <conditionalFormatting sqref="Q314:Q315">
    <cfRule type="cellIs" dxfId="680" priority="155" operator="equal">
      <formula>0</formula>
    </cfRule>
  </conditionalFormatting>
  <conditionalFormatting sqref="C474:C475">
    <cfRule type="cellIs" dxfId="679" priority="194" operator="equal">
      <formula>0</formula>
    </cfRule>
  </conditionalFormatting>
  <conditionalFormatting sqref="C472:C473">
    <cfRule type="cellIs" dxfId="678" priority="195" operator="equal">
      <formula>0</formula>
    </cfRule>
  </conditionalFormatting>
  <conditionalFormatting sqref="R282:R313 R315">
    <cfRule type="cellIs" dxfId="677" priority="159" operator="equal">
      <formula>0</formula>
    </cfRule>
  </conditionalFormatting>
  <conditionalFormatting sqref="R87:S118 R120:S120">
    <cfRule type="cellIs" dxfId="676" priority="170" operator="equal">
      <formula>0</formula>
    </cfRule>
  </conditionalFormatting>
  <conditionalFormatting sqref="Q282:Q313">
    <cfRule type="cellIs" dxfId="675" priority="157" operator="equal">
      <formula>0</formula>
    </cfRule>
  </conditionalFormatting>
  <conditionalFormatting sqref="Q87:Q118">
    <cfRule type="cellIs" dxfId="674" priority="168" operator="equal">
      <formula>0</formula>
    </cfRule>
  </conditionalFormatting>
  <conditionalFormatting sqref="N285:O285 F283:O283 M284:O284 N288:O292 I286:O287 F287:H287 N295:O296 I293:O293 F294:O294 N299:O299 F297:O298 N303:O303 H300:O302 F300:G301 N305:O305 I304:O304 F306:O306 N307:O313 N282:O282">
    <cfRule type="cellIs" dxfId="673" priority="175" operator="equal">
      <formula>0</formula>
    </cfRule>
  </conditionalFormatting>
  <conditionalFormatting sqref="P121">
    <cfRule type="cellIs" dxfId="672" priority="173" operator="equal">
      <formula>0</formula>
    </cfRule>
  </conditionalFormatting>
  <conditionalFormatting sqref="P121">
    <cfRule type="dataBar" priority="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{B3F7D704-B682-4163-B9A3-3168D0FAA060}</x14:id>
        </ext>
      </extLst>
    </cfRule>
  </conditionalFormatting>
  <conditionalFormatting sqref="R87:S118 R120:S120">
    <cfRule type="dataBar" priority="17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{819C6918-B8C7-44C0-8B34-40B2B7FA34BD}</x14:id>
        </ext>
      </extLst>
    </cfRule>
  </conditionalFormatting>
  <conditionalFormatting sqref="Q119:Q120">
    <cfRule type="cellIs" dxfId="671" priority="166" operator="equal">
      <formula>0</formula>
    </cfRule>
  </conditionalFormatting>
  <conditionalFormatting sqref="Q87:Q118">
    <cfRule type="dataBar" priority="1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{514CB36B-F8DC-469A-B93C-E39545DEB67E}</x14:id>
        </ext>
      </extLst>
    </cfRule>
  </conditionalFormatting>
  <conditionalFormatting sqref="Q119:Q120">
    <cfRule type="dataBar" priority="1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{5B673D5B-ED4D-4685-9CD1-BD130F4F91BA}</x14:id>
        </ext>
      </extLst>
    </cfRule>
  </conditionalFormatting>
  <conditionalFormatting sqref="P316">
    <cfRule type="cellIs" dxfId="670" priority="163" operator="equal">
      <formula>0</formula>
    </cfRule>
  </conditionalFormatting>
  <conditionalFormatting sqref="P316">
    <cfRule type="dataBar" priority="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{1E3CEE21-A02F-4AE7-89AB-033A34C9D9FA}</x14:id>
        </ext>
      </extLst>
    </cfRule>
  </conditionalFormatting>
  <conditionalFormatting sqref="S282:S313 S315">
    <cfRule type="cellIs" dxfId="669" priority="161" operator="equal">
      <formula>0</formula>
    </cfRule>
  </conditionalFormatting>
  <conditionalFormatting sqref="S282:S313 S315">
    <cfRule type="dataBar" priority="1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{59386683-D15E-47B0-91B7-62F283B83B0A}</x14:id>
        </ext>
      </extLst>
    </cfRule>
  </conditionalFormatting>
  <conditionalFormatting sqref="R282:R313 R315">
    <cfRule type="dataBar" priority="1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{8750271D-7A24-4616-BF1D-6083AEB79264}</x14:id>
        </ext>
      </extLst>
    </cfRule>
  </conditionalFormatting>
  <conditionalFormatting sqref="Q314:Q315">
    <cfRule type="dataBar" priority="1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{36BA341F-D00A-496F-8EF8-286EB63D7A82}</x14:id>
        </ext>
      </extLst>
    </cfRule>
  </conditionalFormatting>
  <conditionalFormatting sqref="Q282:Q313">
    <cfRule type="dataBar" priority="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{E47C90B1-2C75-432F-A112-4EC1D1CAF305}</x14:id>
        </ext>
      </extLst>
    </cfRule>
  </conditionalFormatting>
  <conditionalFormatting sqref="S321:S352 S354">
    <cfRule type="cellIs" dxfId="668" priority="150" operator="equal">
      <formula>0</formula>
    </cfRule>
  </conditionalFormatting>
  <conditionalFormatting sqref="S321:S352 S354">
    <cfRule type="dataBar" priority="1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{2A9B8DA6-7D41-460D-9C6C-73997D246A2D}</x14:id>
        </ext>
      </extLst>
    </cfRule>
  </conditionalFormatting>
  <conditionalFormatting sqref="R321:R352 R354">
    <cfRule type="cellIs" dxfId="667" priority="148" operator="equal">
      <formula>0</formula>
    </cfRule>
  </conditionalFormatting>
  <conditionalFormatting sqref="R321:R352 R354">
    <cfRule type="dataBar" priority="1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{387C41B4-C518-4C7B-98A6-EBD62DD1B449}</x14:id>
        </ext>
      </extLst>
    </cfRule>
  </conditionalFormatting>
  <conditionalFormatting sqref="Q353:Q354">
    <cfRule type="cellIs" dxfId="666" priority="144" operator="equal">
      <formula>0</formula>
    </cfRule>
  </conditionalFormatting>
  <conditionalFormatting sqref="Q321:Q352">
    <cfRule type="cellIs" dxfId="665" priority="146" operator="equal">
      <formula>0</formula>
    </cfRule>
  </conditionalFormatting>
  <conditionalFormatting sqref="Q353:Q354">
    <cfRule type="dataBar" priority="1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{FD844B98-1EC0-4607-AE28-207CBF4B4866}</x14:id>
        </ext>
      </extLst>
    </cfRule>
  </conditionalFormatting>
  <conditionalFormatting sqref="Q321:Q352">
    <cfRule type="dataBar" priority="1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{D5DB1670-04C0-490D-88F8-7673C86114FD}</x14:id>
        </ext>
      </extLst>
    </cfRule>
  </conditionalFormatting>
  <conditionalFormatting sqref="R399:R430 R432">
    <cfRule type="cellIs" dxfId="664" priority="126" operator="equal">
      <formula>0</formula>
    </cfRule>
  </conditionalFormatting>
  <conditionalFormatting sqref="S360:S391 S393">
    <cfRule type="cellIs" dxfId="663" priority="139" operator="equal">
      <formula>0</formula>
    </cfRule>
  </conditionalFormatting>
  <conditionalFormatting sqref="S360:S391 S393">
    <cfRule type="dataBar" priority="1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{328B32C4-767C-4042-9A92-E91B115B2EDC}</x14:id>
        </ext>
      </extLst>
    </cfRule>
  </conditionalFormatting>
  <conditionalFormatting sqref="R360:R391 R393">
    <cfRule type="cellIs" dxfId="662" priority="137" operator="equal">
      <formula>0</formula>
    </cfRule>
  </conditionalFormatting>
  <conditionalFormatting sqref="R360:R391 R393">
    <cfRule type="dataBar" priority="1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{12324A51-E98B-40F4-A091-6EBE8359BA32}</x14:id>
        </ext>
      </extLst>
    </cfRule>
  </conditionalFormatting>
  <conditionalFormatting sqref="Q392:Q393">
    <cfRule type="cellIs" dxfId="661" priority="133" operator="equal">
      <formula>0</formula>
    </cfRule>
  </conditionalFormatting>
  <conditionalFormatting sqref="Q360:Q391">
    <cfRule type="cellIs" dxfId="660" priority="135" operator="equal">
      <formula>0</formula>
    </cfRule>
  </conditionalFormatting>
  <conditionalFormatting sqref="Q392:Q393">
    <cfRule type="dataBar" priority="1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{AACAECA1-8893-41D5-AE97-F7007CC62952}</x14:id>
        </ext>
      </extLst>
    </cfRule>
  </conditionalFormatting>
  <conditionalFormatting sqref="Q360:Q391">
    <cfRule type="dataBar" priority="1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{43481F25-D151-4961-80BD-A492E2283EBF}</x14:id>
        </ext>
      </extLst>
    </cfRule>
  </conditionalFormatting>
  <conditionalFormatting sqref="S399:S430 S432">
    <cfRule type="cellIs" dxfId="659" priority="128" operator="equal">
      <formula>0</formula>
    </cfRule>
  </conditionalFormatting>
  <conditionalFormatting sqref="S399:S430 S432">
    <cfRule type="dataBar" priority="1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{7461611F-B85D-44AB-B5C9-E5CD81D7C248}</x14:id>
        </ext>
      </extLst>
    </cfRule>
  </conditionalFormatting>
  <conditionalFormatting sqref="R399:R430 R432">
    <cfRule type="dataBar" priority="1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{4EC1BA26-A8B7-4A59-87C9-AE7E4CD2B914}</x14:id>
        </ext>
      </extLst>
    </cfRule>
  </conditionalFormatting>
  <conditionalFormatting sqref="Q431:Q432">
    <cfRule type="cellIs" dxfId="658" priority="122" operator="equal">
      <formula>0</formula>
    </cfRule>
  </conditionalFormatting>
  <conditionalFormatting sqref="Q399:Q430">
    <cfRule type="cellIs" dxfId="657" priority="124" operator="equal">
      <formula>0</formula>
    </cfRule>
  </conditionalFormatting>
  <conditionalFormatting sqref="Q431:Q432">
    <cfRule type="dataBar" priority="1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{C3F2342D-748A-410F-A9B5-A89DB2D37908}</x14:id>
        </ext>
      </extLst>
    </cfRule>
  </conditionalFormatting>
  <conditionalFormatting sqref="Q399:Q430">
    <cfRule type="dataBar" priority="1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{05D1DFB0-8497-4A23-9EFB-D3D2C5BFC9C6}</x14:id>
        </ext>
      </extLst>
    </cfRule>
  </conditionalFormatting>
  <conditionalFormatting sqref="S438:S469 S473:S504 S471">
    <cfRule type="cellIs" dxfId="656" priority="117" operator="equal">
      <formula>0</formula>
    </cfRule>
  </conditionalFormatting>
  <conditionalFormatting sqref="S438:S469 S473:S504 S471">
    <cfRule type="dataBar" priority="1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{A6EA4AFD-264C-4BC7-A880-5DD2BF1EEACB}</x14:id>
        </ext>
      </extLst>
    </cfRule>
  </conditionalFormatting>
  <conditionalFormatting sqref="R438:R469 R473:R504 R471">
    <cfRule type="cellIs" dxfId="655" priority="115" operator="equal">
      <formula>0</formula>
    </cfRule>
  </conditionalFormatting>
  <conditionalFormatting sqref="R438:R469 R473:R504 R471">
    <cfRule type="dataBar" priority="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{FC8506AD-1AC1-4FA9-B83E-0CB6D676A88C}</x14:id>
        </ext>
      </extLst>
    </cfRule>
  </conditionalFormatting>
  <conditionalFormatting sqref="Q470:Q471 Q505">
    <cfRule type="cellIs" dxfId="654" priority="111" operator="equal">
      <formula>0</formula>
    </cfRule>
  </conditionalFormatting>
  <conditionalFormatting sqref="Q438:Q469 Q473:Q504">
    <cfRule type="cellIs" dxfId="653" priority="113" operator="equal">
      <formula>0</formula>
    </cfRule>
  </conditionalFormatting>
  <conditionalFormatting sqref="Q470:Q471 Q505">
    <cfRule type="dataBar" priority="1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{E43B47DC-462C-497A-A2AC-007C75C8171F}</x14:id>
        </ext>
      </extLst>
    </cfRule>
  </conditionalFormatting>
  <conditionalFormatting sqref="Q438:Q469 Q473:Q504">
    <cfRule type="dataBar" priority="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{F5F4FAAF-5586-4BA2-A46A-992C91FC2B85}</x14:id>
        </ext>
      </extLst>
    </cfRule>
  </conditionalFormatting>
  <conditionalFormatting sqref="O164:Q164">
    <cfRule type="cellIs" dxfId="652" priority="104" operator="equal">
      <formula>0</formula>
    </cfRule>
  </conditionalFormatting>
  <conditionalFormatting sqref="F121:O121">
    <cfRule type="dataBar" priority="6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{3248769A-3558-40F1-87EC-B6934574938D}</x14:id>
        </ext>
      </extLst>
    </cfRule>
  </conditionalFormatting>
  <conditionalFormatting sqref="F160:O160">
    <cfRule type="dataBar" priority="6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{5539B752-BD44-4DD9-9C6A-40161CD1C22D}</x14:id>
        </ext>
      </extLst>
    </cfRule>
  </conditionalFormatting>
  <conditionalFormatting sqref="F199:O199">
    <cfRule type="dataBar" priority="6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{DCE3358D-7428-4A65-92C4-7F44D674154E}</x14:id>
        </ext>
      </extLst>
    </cfRule>
  </conditionalFormatting>
  <conditionalFormatting sqref="F238:O238">
    <cfRule type="dataBar" priority="6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{7E2E62D8-7472-4A2D-A03D-3BDEED14D2D4}</x14:id>
        </ext>
      </extLst>
    </cfRule>
  </conditionalFormatting>
  <conditionalFormatting sqref="F277:O277">
    <cfRule type="dataBar" priority="6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{302EB913-ECAE-4F78-AB35-BE6731D74AA4}</x14:id>
        </ext>
      </extLst>
    </cfRule>
  </conditionalFormatting>
  <conditionalFormatting sqref="F433:N433">
    <cfRule type="dataBar" priority="6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{D17540B0-7BE7-4F06-AE09-9D7D27D437F6}</x14:id>
        </ext>
      </extLst>
    </cfRule>
  </conditionalFormatting>
  <conditionalFormatting sqref="F472:N472">
    <cfRule type="dataBar" priority="6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{36837EE3-ECA1-4D14-95B4-5A4F68CAF82E}</x14:id>
        </ext>
      </extLst>
    </cfRule>
  </conditionalFormatting>
  <conditionalFormatting sqref="F42:P42">
    <cfRule type="dataBar" priority="6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{1ED39B63-C098-4E3E-B4FF-396675C80069}</x14:id>
        </ext>
      </extLst>
    </cfRule>
  </conditionalFormatting>
  <conditionalFormatting sqref="F394:O394">
    <cfRule type="dataBar" priority="6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{185E7801-2C1C-48BF-8527-D86BDD5A34D8}</x14:id>
        </ext>
      </extLst>
    </cfRule>
  </conditionalFormatting>
  <conditionalFormatting sqref="F355:O355">
    <cfRule type="dataBar" priority="6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{AD0285B3-BA6E-4BE2-9CE2-2B2BE56C9D13}</x14:id>
        </ext>
      </extLst>
    </cfRule>
  </conditionalFormatting>
  <conditionalFormatting sqref="F82:P82">
    <cfRule type="dataBar" priority="6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{58AC9EF8-F12C-4426-8E98-B0ACA69B9767}</x14:id>
        </ext>
      </extLst>
    </cfRule>
  </conditionalFormatting>
  <conditionalFormatting sqref="F316:O316">
    <cfRule type="dataBar" priority="6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{60003A81-6091-4BCC-8215-4519A396158F}</x14:id>
        </ext>
      </extLst>
    </cfRule>
  </conditionalFormatting>
  <conditionalFormatting sqref="F506:O506">
    <cfRule type="dataBar" priority="6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{02D235D3-EBE6-4A3E-BDAD-E544DD08394B}</x14:id>
        </ext>
      </extLst>
    </cfRule>
  </conditionalFormatting>
  <conditionalFormatting sqref="O86:Q86">
    <cfRule type="cellIs" dxfId="651" priority="107" operator="equal">
      <formula>0</formula>
    </cfRule>
  </conditionalFormatting>
  <conditionalFormatting sqref="O437:Q437">
    <cfRule type="cellIs" dxfId="650" priority="97" operator="equal">
      <formula>0</formula>
    </cfRule>
  </conditionalFormatting>
  <conditionalFormatting sqref="O125:Q125">
    <cfRule type="cellIs" dxfId="649" priority="105" operator="equal">
      <formula>0</formula>
    </cfRule>
  </conditionalFormatting>
  <conditionalFormatting sqref="O203:Q203">
    <cfRule type="cellIs" dxfId="648" priority="103" operator="equal">
      <formula>0</formula>
    </cfRule>
  </conditionalFormatting>
  <conditionalFormatting sqref="O242:Q242">
    <cfRule type="cellIs" dxfId="647" priority="102" operator="equal">
      <formula>0</formula>
    </cfRule>
  </conditionalFormatting>
  <conditionalFormatting sqref="O281:Q281">
    <cfRule type="cellIs" dxfId="646" priority="101" operator="equal">
      <formula>0</formula>
    </cfRule>
  </conditionalFormatting>
  <conditionalFormatting sqref="O320:Q320">
    <cfRule type="cellIs" dxfId="645" priority="100" operator="equal">
      <formula>0</formula>
    </cfRule>
  </conditionalFormatting>
  <conditionalFormatting sqref="O359:Q359">
    <cfRule type="cellIs" dxfId="644" priority="99" operator="equal">
      <formula>0</formula>
    </cfRule>
  </conditionalFormatting>
  <conditionalFormatting sqref="O398:Q398">
    <cfRule type="cellIs" dxfId="643" priority="98" operator="equal">
      <formula>0</formula>
    </cfRule>
  </conditionalFormatting>
  <conditionalFormatting sqref="C40:C41">
    <cfRule type="cellIs" dxfId="642" priority="94" operator="equal">
      <formula>0</formula>
    </cfRule>
  </conditionalFormatting>
  <conditionalFormatting sqref="C8">
    <cfRule type="cellIs" dxfId="641" priority="96" operator="equal">
      <formula>0</formula>
    </cfRule>
  </conditionalFormatting>
  <conditionalFormatting sqref="C9:C39">
    <cfRule type="cellIs" dxfId="640" priority="95" operator="equal">
      <formula>0</formula>
    </cfRule>
  </conditionalFormatting>
  <conditionalFormatting sqref="C47">
    <cfRule type="cellIs" dxfId="639" priority="93" operator="equal">
      <formula>0</formula>
    </cfRule>
  </conditionalFormatting>
  <conditionalFormatting sqref="C48">
    <cfRule type="cellIs" dxfId="638" priority="92" operator="equal">
      <formula>0</formula>
    </cfRule>
  </conditionalFormatting>
  <conditionalFormatting sqref="C49:C79">
    <cfRule type="cellIs" dxfId="637" priority="91" operator="equal">
      <formula>0</formula>
    </cfRule>
  </conditionalFormatting>
  <conditionalFormatting sqref="C80:C81">
    <cfRule type="cellIs" dxfId="636" priority="90" operator="equal">
      <formula>0</formula>
    </cfRule>
  </conditionalFormatting>
  <conditionalFormatting sqref="C86">
    <cfRule type="cellIs" dxfId="635" priority="81" operator="equal">
      <formula>0</formula>
    </cfRule>
  </conditionalFormatting>
  <conditionalFormatting sqref="C87">
    <cfRule type="cellIs" dxfId="634" priority="80" operator="equal">
      <formula>0</formula>
    </cfRule>
  </conditionalFormatting>
  <conditionalFormatting sqref="C88:C118">
    <cfRule type="cellIs" dxfId="633" priority="79" operator="equal">
      <formula>0</formula>
    </cfRule>
  </conditionalFormatting>
  <conditionalFormatting sqref="C119:C120">
    <cfRule type="cellIs" dxfId="632" priority="78" operator="equal">
      <formula>0</formula>
    </cfRule>
  </conditionalFormatting>
  <conditionalFormatting sqref="C125">
    <cfRule type="cellIs" dxfId="631" priority="77" operator="equal">
      <formula>0</formula>
    </cfRule>
  </conditionalFormatting>
  <conditionalFormatting sqref="C126">
    <cfRule type="cellIs" dxfId="630" priority="76" operator="equal">
      <formula>0</formula>
    </cfRule>
  </conditionalFormatting>
  <conditionalFormatting sqref="C127:C157">
    <cfRule type="cellIs" dxfId="629" priority="75" operator="equal">
      <formula>0</formula>
    </cfRule>
  </conditionalFormatting>
  <conditionalFormatting sqref="C158:C159">
    <cfRule type="cellIs" dxfId="628" priority="74" operator="equal">
      <formula>0</formula>
    </cfRule>
  </conditionalFormatting>
  <conditionalFormatting sqref="C164">
    <cfRule type="cellIs" dxfId="627" priority="73" operator="equal">
      <formula>0</formula>
    </cfRule>
  </conditionalFormatting>
  <conditionalFormatting sqref="C165">
    <cfRule type="cellIs" dxfId="626" priority="72" operator="equal">
      <formula>0</formula>
    </cfRule>
  </conditionalFormatting>
  <conditionalFormatting sqref="C166:C196">
    <cfRule type="cellIs" dxfId="625" priority="71" operator="equal">
      <formula>0</formula>
    </cfRule>
  </conditionalFormatting>
  <conditionalFormatting sqref="C197:C198">
    <cfRule type="cellIs" dxfId="624" priority="70" operator="equal">
      <formula>0</formula>
    </cfRule>
  </conditionalFormatting>
  <conditionalFormatting sqref="C242">
    <cfRule type="cellIs" dxfId="623" priority="69" operator="equal">
      <formula>0</formula>
    </cfRule>
  </conditionalFormatting>
  <conditionalFormatting sqref="C243">
    <cfRule type="cellIs" dxfId="622" priority="68" operator="equal">
      <formula>0</formula>
    </cfRule>
  </conditionalFormatting>
  <conditionalFormatting sqref="C244:C274">
    <cfRule type="cellIs" dxfId="621" priority="67" operator="equal">
      <formula>0</formula>
    </cfRule>
  </conditionalFormatting>
  <conditionalFormatting sqref="C275:C276">
    <cfRule type="cellIs" dxfId="620" priority="66" operator="equal">
      <formula>0</formula>
    </cfRule>
  </conditionalFormatting>
  <conditionalFormatting sqref="C281">
    <cfRule type="cellIs" dxfId="619" priority="65" operator="equal">
      <formula>0</formula>
    </cfRule>
  </conditionalFormatting>
  <conditionalFormatting sqref="C282">
    <cfRule type="cellIs" dxfId="618" priority="64" operator="equal">
      <formula>0</formula>
    </cfRule>
  </conditionalFormatting>
  <conditionalFormatting sqref="C283:C313">
    <cfRule type="cellIs" dxfId="617" priority="63" operator="equal">
      <formula>0</formula>
    </cfRule>
  </conditionalFormatting>
  <conditionalFormatting sqref="C314:C315">
    <cfRule type="cellIs" dxfId="616" priority="62" operator="equal">
      <formula>0</formula>
    </cfRule>
  </conditionalFormatting>
  <conditionalFormatting sqref="C320">
    <cfRule type="cellIs" dxfId="615" priority="61" operator="equal">
      <formula>0</formula>
    </cfRule>
  </conditionalFormatting>
  <conditionalFormatting sqref="C321">
    <cfRule type="cellIs" dxfId="614" priority="60" operator="equal">
      <formula>0</formula>
    </cfRule>
  </conditionalFormatting>
  <conditionalFormatting sqref="C322:C352">
    <cfRule type="cellIs" dxfId="613" priority="59" operator="equal">
      <formula>0</formula>
    </cfRule>
  </conditionalFormatting>
  <conditionalFormatting sqref="C353:C354">
    <cfRule type="cellIs" dxfId="612" priority="58" operator="equal">
      <formula>0</formula>
    </cfRule>
  </conditionalFormatting>
  <conditionalFormatting sqref="C359">
    <cfRule type="cellIs" dxfId="611" priority="57" operator="equal">
      <formula>0</formula>
    </cfRule>
  </conditionalFormatting>
  <conditionalFormatting sqref="C360">
    <cfRule type="cellIs" dxfId="610" priority="56" operator="equal">
      <formula>0</formula>
    </cfRule>
  </conditionalFormatting>
  <conditionalFormatting sqref="C361:C391">
    <cfRule type="cellIs" dxfId="609" priority="55" operator="equal">
      <formula>0</formula>
    </cfRule>
  </conditionalFormatting>
  <conditionalFormatting sqref="C392:C393">
    <cfRule type="cellIs" dxfId="608" priority="54" operator="equal">
      <formula>0</formula>
    </cfRule>
  </conditionalFormatting>
  <conditionalFormatting sqref="C398">
    <cfRule type="cellIs" dxfId="607" priority="53" operator="equal">
      <formula>0</formula>
    </cfRule>
  </conditionalFormatting>
  <conditionalFormatting sqref="C399">
    <cfRule type="cellIs" dxfId="606" priority="52" operator="equal">
      <formula>0</formula>
    </cfRule>
  </conditionalFormatting>
  <conditionalFormatting sqref="C400:C430">
    <cfRule type="cellIs" dxfId="605" priority="51" operator="equal">
      <formula>0</formula>
    </cfRule>
  </conditionalFormatting>
  <conditionalFormatting sqref="C431:C432">
    <cfRule type="cellIs" dxfId="604" priority="50" operator="equal">
      <formula>0</formula>
    </cfRule>
  </conditionalFormatting>
  <conditionalFormatting sqref="C437">
    <cfRule type="cellIs" dxfId="603" priority="49" operator="equal">
      <formula>0</formula>
    </cfRule>
  </conditionalFormatting>
  <conditionalFormatting sqref="C438">
    <cfRule type="cellIs" dxfId="602" priority="48" operator="equal">
      <formula>0</formula>
    </cfRule>
  </conditionalFormatting>
  <conditionalFormatting sqref="C439:C469">
    <cfRule type="cellIs" dxfId="601" priority="47" operator="equal">
      <formula>0</formula>
    </cfRule>
  </conditionalFormatting>
  <conditionalFormatting sqref="C470:C471">
    <cfRule type="cellIs" dxfId="600" priority="46" operator="equal">
      <formula>0</formula>
    </cfRule>
  </conditionalFormatting>
  <conditionalFormatting sqref="F321:M321 F324:M325 F323:L323 F327:M331 F335:M335 F332:H332 F338:M338 F342:M342 F341:G341 F344:M344 F343:H343 F346:M352">
    <cfRule type="cellIs" dxfId="599" priority="45" operator="equal">
      <formula>0</formula>
    </cfRule>
  </conditionalFormatting>
  <conditionalFormatting sqref="N324:N325 F322:N322 N321 M323:N323 N327:N331 F326:N326 N335 I332:N334 F333:H334 N338 F336:N337 N342 H339:N341 F339:G340 N344 I343:N343 F345:N345 N346:N352">
    <cfRule type="cellIs" dxfId="598" priority="44" operator="equal">
      <formula>0</formula>
    </cfRule>
  </conditionalFormatting>
  <conditionalFormatting sqref="F360:M360 F363:M363 F362:L362 F366:M367 F364:H364 F370:M370 F377:M377 F371:H371 F381:M381 F380:G380 F383:M383 F382:H382 F385:M391 F369:G369">
    <cfRule type="cellIs" dxfId="597" priority="42" operator="equal">
      <formula>0</formula>
    </cfRule>
  </conditionalFormatting>
  <conditionalFormatting sqref="N363 F361:N361 N360 M362:N362 N366:N367 I364:N365 F365:H365 N370 F368:N368 N377 I371:N376 F372:H376 N381 H378:N380 F378:G379 N383 I382:N382 F384:N384 N385:N391 H369:N369">
    <cfRule type="cellIs" dxfId="596" priority="41" operator="equal">
      <formula>0</formula>
    </cfRule>
  </conditionalFormatting>
  <conditionalFormatting sqref="F402:M402 F401:L401 F404:M405 F403:L403 F412:M412 F410:H410 F420:M420 F422:M422 F421:H421 F424:M425 F427:M427 F429:M430 F408:M408">
    <cfRule type="cellIs" dxfId="595" priority="39" operator="equal">
      <formula>0</formula>
    </cfRule>
  </conditionalFormatting>
  <conditionalFormatting sqref="N402 F399:N400 M401:N401 N404:N405 M403:N403 N408 F406:N407 N412 F409:N409 I410:N410 F411:N411 N420 F413:N419 N422 I421:N421 F423:N423 N424:N425 N427 F426:N426 N429:N430 F428:N428">
    <cfRule type="cellIs" dxfId="594" priority="38" operator="equal">
      <formula>0</formula>
    </cfRule>
  </conditionalFormatting>
  <conditionalFormatting sqref="F441:M441 F440:L440 F443:M447 F442:L442 F451:M452 F449:H449 F459:M459 F458 F461:M461 F460:H460 F463:M466 F469:M469">
    <cfRule type="cellIs" dxfId="593" priority="36" operator="equal">
      <formula>0</formula>
    </cfRule>
  </conditionalFormatting>
  <conditionalFormatting sqref="N441 M440:N440 F438:N439 N443:N447 M442:N442 N451:N452 F448:N448 I449:N449 F450:N450 N459 G453:N458 F453:F457 N461 I460:N460 F462:N462 N463:N466 F467:N468 N469">
    <cfRule type="cellIs" dxfId="592" priority="35" operator="equal">
      <formula>0</formula>
    </cfRule>
  </conditionalFormatting>
  <conditionalFormatting sqref="C204">
    <cfRule type="cellIs" dxfId="591" priority="33" operator="equal">
      <formula>0</formula>
    </cfRule>
  </conditionalFormatting>
  <conditionalFormatting sqref="C205:C235">
    <cfRule type="cellIs" dxfId="590" priority="32" operator="equal">
      <formula>0</formula>
    </cfRule>
  </conditionalFormatting>
  <conditionalFormatting sqref="C236:C237">
    <cfRule type="cellIs" dxfId="589" priority="31" operator="equal">
      <formula>0</formula>
    </cfRule>
  </conditionalFormatting>
  <conditionalFormatting sqref="C203">
    <cfRule type="cellIs" dxfId="588" priority="30" operator="equal">
      <formula>0</formula>
    </cfRule>
  </conditionalFormatting>
  <conditionalFormatting sqref="O472">
    <cfRule type="cellIs" dxfId="587" priority="13" operator="equal">
      <formula>0</formula>
    </cfRule>
  </conditionalFormatting>
  <conditionalFormatting sqref="O321:O352">
    <cfRule type="cellIs" dxfId="586" priority="27" operator="equal">
      <formula>0</formula>
    </cfRule>
  </conditionalFormatting>
  <conditionalFormatting sqref="P355">
    <cfRule type="cellIs" dxfId="585" priority="25" operator="equal">
      <formula>0</formula>
    </cfRule>
  </conditionalFormatting>
  <conditionalFormatting sqref="P355">
    <cfRule type="dataBar" priority="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{C1314EB3-4247-4B94-95CC-D982A8E91195}</x14:id>
        </ext>
      </extLst>
    </cfRule>
  </conditionalFormatting>
  <conditionalFormatting sqref="O360:O391">
    <cfRule type="cellIs" dxfId="584" priority="22" operator="equal">
      <formula>0</formula>
    </cfRule>
  </conditionalFormatting>
  <conditionalFormatting sqref="P394">
    <cfRule type="cellIs" dxfId="583" priority="20" operator="equal">
      <formula>0</formula>
    </cfRule>
  </conditionalFormatting>
  <conditionalFormatting sqref="P394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{C44C59A5-DA0C-4C5A-9F56-CDD40420F527}</x14:id>
        </ext>
      </extLst>
    </cfRule>
  </conditionalFormatting>
  <conditionalFormatting sqref="O433">
    <cfRule type="cellIs" dxfId="582" priority="18" operator="equal">
      <formula>0</formula>
    </cfRule>
  </conditionalFormatting>
  <conditionalFormatting sqref="O433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{623EE4DF-65AF-416E-99F1-E6CA02F584DB}</x14:id>
        </ext>
      </extLst>
    </cfRule>
  </conditionalFormatting>
  <conditionalFormatting sqref="O399:O430">
    <cfRule type="cellIs" dxfId="581" priority="17" operator="equal">
      <formula>0</formula>
    </cfRule>
  </conditionalFormatting>
  <conditionalFormatting sqref="P433">
    <cfRule type="cellIs" dxfId="580" priority="15" operator="equal">
      <formula>0</formula>
    </cfRule>
  </conditionalFormatting>
  <conditionalFormatting sqref="P433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{F9E0C4A1-BBF6-402D-AB10-89AD6B769D1B}</x14:id>
        </ext>
      </extLst>
    </cfRule>
  </conditionalFormatting>
  <conditionalFormatting sqref="O472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{841AD1FE-CAF7-4FF7-BE72-EE3517FD29D6}</x14:id>
        </ext>
      </extLst>
    </cfRule>
  </conditionalFormatting>
  <conditionalFormatting sqref="O473:P504 O438:O469">
    <cfRule type="cellIs" dxfId="579" priority="12" operator="equal">
      <formula>0</formula>
    </cfRule>
  </conditionalFormatting>
  <conditionalFormatting sqref="P472">
    <cfRule type="cellIs" dxfId="578" priority="10" operator="equal">
      <formula>0</formula>
    </cfRule>
  </conditionalFormatting>
  <conditionalFormatting sqref="P472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{18070C51-25BB-46AF-8883-40F161B9E8D2}</x14:id>
        </ext>
      </extLst>
    </cfRule>
  </conditionalFormatting>
  <conditionalFormatting sqref="P506">
    <cfRule type="cellIs" dxfId="577" priority="8" operator="equal">
      <formula>0</formula>
    </cfRule>
  </conditionalFormatting>
  <conditionalFormatting sqref="P506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{365127C5-44D5-42BA-B7F4-9E107EEFFC53}</x14:id>
        </ext>
      </extLst>
    </cfRule>
  </conditionalFormatting>
  <conditionalFormatting sqref="P204:P235">
    <cfRule type="cellIs" dxfId="576" priority="7" operator="equal">
      <formula>0</formula>
    </cfRule>
  </conditionalFormatting>
  <conditionalFormatting sqref="P243:P274">
    <cfRule type="cellIs" dxfId="575" priority="6" operator="equal">
      <formula>0</formula>
    </cfRule>
  </conditionalFormatting>
  <conditionalFormatting sqref="P282:P313">
    <cfRule type="cellIs" dxfId="574" priority="5" operator="equal">
      <formula>0</formula>
    </cfRule>
  </conditionalFormatting>
  <conditionalFormatting sqref="P321:P352">
    <cfRule type="cellIs" dxfId="573" priority="4" operator="equal">
      <formula>0</formula>
    </cfRule>
  </conditionalFormatting>
  <conditionalFormatting sqref="P360:P391">
    <cfRule type="cellIs" dxfId="572" priority="3" operator="equal">
      <formula>0</formula>
    </cfRule>
  </conditionalFormatting>
  <conditionalFormatting sqref="P399:P430">
    <cfRule type="cellIs" dxfId="571" priority="2" operator="equal">
      <formula>0</formula>
    </cfRule>
  </conditionalFormatting>
  <conditionalFormatting sqref="P438:P469">
    <cfRule type="cellIs" dxfId="570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48" fitToHeight="10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AC31B8-D280-4568-88CB-BCAD2CAAB8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P160</xm:sqref>
        </x14:conditionalFormatting>
        <x14:conditionalFormatting xmlns:xm="http://schemas.microsoft.com/office/excel/2006/main">
          <x14:cfRule type="dataBar" id="{50511E15-7123-4F3F-9553-9C23F4EAC4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S126:S157 S159</xm:sqref>
        </x14:conditionalFormatting>
        <x14:conditionalFormatting xmlns:xm="http://schemas.microsoft.com/office/excel/2006/main">
          <x14:cfRule type="dataBar" id="{8F42ECE8-F82B-4C99-A333-0AA3B76762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R126:R157 R159</xm:sqref>
        </x14:conditionalFormatting>
        <x14:conditionalFormatting xmlns:xm="http://schemas.microsoft.com/office/excel/2006/main">
          <x14:cfRule type="dataBar" id="{D70AC00E-371F-4827-9BB6-7203A9F376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Q158:Q159</xm:sqref>
        </x14:conditionalFormatting>
        <x14:conditionalFormatting xmlns:xm="http://schemas.microsoft.com/office/excel/2006/main">
          <x14:cfRule type="dataBar" id="{5B037E63-E394-4C10-95B1-2123A05F718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Q126:Q157</xm:sqref>
        </x14:conditionalFormatting>
        <x14:conditionalFormatting xmlns:xm="http://schemas.microsoft.com/office/excel/2006/main">
          <x14:cfRule type="dataBar" id="{AA06FEC7-EBF1-4A86-962F-EC8E086F947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P199</xm:sqref>
        </x14:conditionalFormatting>
        <x14:conditionalFormatting xmlns:xm="http://schemas.microsoft.com/office/excel/2006/main">
          <x14:cfRule type="dataBar" id="{F8B992F8-3521-4028-B479-9274AF5F1C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S165:S196 S198</xm:sqref>
        </x14:conditionalFormatting>
        <x14:conditionalFormatting xmlns:xm="http://schemas.microsoft.com/office/excel/2006/main">
          <x14:cfRule type="dataBar" id="{17486165-94C6-4A2B-A8CB-2FCF1B7F2C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R165:R196 R198</xm:sqref>
        </x14:conditionalFormatting>
        <x14:conditionalFormatting xmlns:xm="http://schemas.microsoft.com/office/excel/2006/main">
          <x14:cfRule type="dataBar" id="{A3728209-B592-4642-8F0C-1BB76F697B7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Q197:Q198</xm:sqref>
        </x14:conditionalFormatting>
        <x14:conditionalFormatting xmlns:xm="http://schemas.microsoft.com/office/excel/2006/main">
          <x14:cfRule type="dataBar" id="{A16EA935-5A74-44AD-950E-29F91E37AD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Q165:Q196</xm:sqref>
        </x14:conditionalFormatting>
        <x14:conditionalFormatting xmlns:xm="http://schemas.microsoft.com/office/excel/2006/main">
          <x14:cfRule type="dataBar" id="{A590D844-BE64-43FE-B5F3-A06DC81928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P238</xm:sqref>
        </x14:conditionalFormatting>
        <x14:conditionalFormatting xmlns:xm="http://schemas.microsoft.com/office/excel/2006/main">
          <x14:cfRule type="dataBar" id="{50CEEA79-C85F-44E0-A52B-14748F1CE6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S204:S235 S237</xm:sqref>
        </x14:conditionalFormatting>
        <x14:conditionalFormatting xmlns:xm="http://schemas.microsoft.com/office/excel/2006/main">
          <x14:cfRule type="dataBar" id="{06B8A8D0-D827-4B16-BEA6-319E79FFBFF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R204:R235 R237</xm:sqref>
        </x14:conditionalFormatting>
        <x14:conditionalFormatting xmlns:xm="http://schemas.microsoft.com/office/excel/2006/main">
          <x14:cfRule type="dataBar" id="{8C04EA87-3574-40FA-89AF-E51AD85CCB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Q236:Q237</xm:sqref>
        </x14:conditionalFormatting>
        <x14:conditionalFormatting xmlns:xm="http://schemas.microsoft.com/office/excel/2006/main">
          <x14:cfRule type="dataBar" id="{2DB182CE-23D3-4BC6-A5AF-847F9F00B3E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Q204:Q235</xm:sqref>
        </x14:conditionalFormatting>
        <x14:conditionalFormatting xmlns:xm="http://schemas.microsoft.com/office/excel/2006/main">
          <x14:cfRule type="dataBar" id="{90C1E95E-B59F-4D49-90D7-B6A4E61CF9B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P277</xm:sqref>
        </x14:conditionalFormatting>
        <x14:conditionalFormatting xmlns:xm="http://schemas.microsoft.com/office/excel/2006/main">
          <x14:cfRule type="dataBar" id="{25780372-87A8-4CA2-8779-7078DCB2E4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S243:S274 S276</xm:sqref>
        </x14:conditionalFormatting>
        <x14:conditionalFormatting xmlns:xm="http://schemas.microsoft.com/office/excel/2006/main">
          <x14:cfRule type="dataBar" id="{CB3FE041-231F-4580-9C9F-0C1CC576F2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R243:R274 R276</xm:sqref>
        </x14:conditionalFormatting>
        <x14:conditionalFormatting xmlns:xm="http://schemas.microsoft.com/office/excel/2006/main">
          <x14:cfRule type="dataBar" id="{CADF6101-434E-4BFC-8E66-8D079CAF21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Q275:Q276</xm:sqref>
        </x14:conditionalFormatting>
        <x14:conditionalFormatting xmlns:xm="http://schemas.microsoft.com/office/excel/2006/main">
          <x14:cfRule type="dataBar" id="{0E9C946E-650C-4AD1-9139-BBEB75C2D7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Q243:Q274</xm:sqref>
        </x14:conditionalFormatting>
        <x14:conditionalFormatting xmlns:xm="http://schemas.microsoft.com/office/excel/2006/main">
          <x14:cfRule type="dataBar" id="{88E3C362-23DC-432E-BA92-A828AEDBB7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3F6A5745-E632-4AA3-B075-8780F71A2A0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8F8C3277-3AAB-4938-B002-561B2CD541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80932CD7-DA28-48AE-B139-953CE7C0BA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54978F2A-1783-407B-80BE-FA3D31615B0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0C2CC7D7-756A-4F08-8536-C6F2D1611D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BCAC9241-E0B9-40B1-9285-3158A44CB0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Q48:Q81</xm:sqref>
        </x14:conditionalFormatting>
        <x14:conditionalFormatting xmlns:xm="http://schemas.microsoft.com/office/excel/2006/main">
          <x14:cfRule type="dataBar" id="{B3F7D704-B682-4163-B9A3-3168D0FAA0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P121</xm:sqref>
        </x14:conditionalFormatting>
        <x14:conditionalFormatting xmlns:xm="http://schemas.microsoft.com/office/excel/2006/main">
          <x14:cfRule type="dataBar" id="{819C6918-B8C7-44C0-8B34-40B2B7FA34B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R87:S118 R120:S120</xm:sqref>
        </x14:conditionalFormatting>
        <x14:conditionalFormatting xmlns:xm="http://schemas.microsoft.com/office/excel/2006/main">
          <x14:cfRule type="dataBar" id="{514CB36B-F8DC-469A-B93C-E39545DEB6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5B673D5B-ED4D-4685-9CD1-BD130F4F91B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1E3CEE21-A02F-4AE7-89AB-033A34C9D9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P316</xm:sqref>
        </x14:conditionalFormatting>
        <x14:conditionalFormatting xmlns:xm="http://schemas.microsoft.com/office/excel/2006/main">
          <x14:cfRule type="dataBar" id="{59386683-D15E-47B0-91B7-62F283B83B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S282:S313 S315</xm:sqref>
        </x14:conditionalFormatting>
        <x14:conditionalFormatting xmlns:xm="http://schemas.microsoft.com/office/excel/2006/main">
          <x14:cfRule type="dataBar" id="{8750271D-7A24-4616-BF1D-6083AEB792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R282:R313 R315</xm:sqref>
        </x14:conditionalFormatting>
        <x14:conditionalFormatting xmlns:xm="http://schemas.microsoft.com/office/excel/2006/main">
          <x14:cfRule type="dataBar" id="{36BA341F-D00A-496F-8EF8-286EB63D7A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Q314:Q315</xm:sqref>
        </x14:conditionalFormatting>
        <x14:conditionalFormatting xmlns:xm="http://schemas.microsoft.com/office/excel/2006/main">
          <x14:cfRule type="dataBar" id="{E47C90B1-2C75-432F-A112-4EC1D1CAF3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Q282:Q313</xm:sqref>
        </x14:conditionalFormatting>
        <x14:conditionalFormatting xmlns:xm="http://schemas.microsoft.com/office/excel/2006/main">
          <x14:cfRule type="dataBar" id="{2A9B8DA6-7D41-460D-9C6C-73997D246A2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S321:S352 S354</xm:sqref>
        </x14:conditionalFormatting>
        <x14:conditionalFormatting xmlns:xm="http://schemas.microsoft.com/office/excel/2006/main">
          <x14:cfRule type="dataBar" id="{387C41B4-C518-4C7B-98A6-EBD62DD1B4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R321:R352 R354</xm:sqref>
        </x14:conditionalFormatting>
        <x14:conditionalFormatting xmlns:xm="http://schemas.microsoft.com/office/excel/2006/main">
          <x14:cfRule type="dataBar" id="{FD844B98-1EC0-4607-AE28-207CBF4B486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Q353:Q354</xm:sqref>
        </x14:conditionalFormatting>
        <x14:conditionalFormatting xmlns:xm="http://schemas.microsoft.com/office/excel/2006/main">
          <x14:cfRule type="dataBar" id="{D5DB1670-04C0-490D-88F8-7673C86114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Q321:Q352</xm:sqref>
        </x14:conditionalFormatting>
        <x14:conditionalFormatting xmlns:xm="http://schemas.microsoft.com/office/excel/2006/main">
          <x14:cfRule type="dataBar" id="{328B32C4-767C-4042-9A92-E91B115B2E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S360:S391 S393</xm:sqref>
        </x14:conditionalFormatting>
        <x14:conditionalFormatting xmlns:xm="http://schemas.microsoft.com/office/excel/2006/main">
          <x14:cfRule type="dataBar" id="{12324A51-E98B-40F4-A091-6EBE8359BA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R360:R391 R393</xm:sqref>
        </x14:conditionalFormatting>
        <x14:conditionalFormatting xmlns:xm="http://schemas.microsoft.com/office/excel/2006/main">
          <x14:cfRule type="dataBar" id="{AACAECA1-8893-41D5-AE97-F7007CC629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Q392:Q393</xm:sqref>
        </x14:conditionalFormatting>
        <x14:conditionalFormatting xmlns:xm="http://schemas.microsoft.com/office/excel/2006/main">
          <x14:cfRule type="dataBar" id="{43481F25-D151-4961-80BD-A492E2283E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Q360:Q391</xm:sqref>
        </x14:conditionalFormatting>
        <x14:conditionalFormatting xmlns:xm="http://schemas.microsoft.com/office/excel/2006/main">
          <x14:cfRule type="dataBar" id="{7461611F-B85D-44AB-B5C9-E5CD81D7C2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S399:S430 S432</xm:sqref>
        </x14:conditionalFormatting>
        <x14:conditionalFormatting xmlns:xm="http://schemas.microsoft.com/office/excel/2006/main">
          <x14:cfRule type="dataBar" id="{4EC1BA26-A8B7-4A59-87C9-AE7E4CD2B9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R399:R430 R432</xm:sqref>
        </x14:conditionalFormatting>
        <x14:conditionalFormatting xmlns:xm="http://schemas.microsoft.com/office/excel/2006/main">
          <x14:cfRule type="dataBar" id="{C3F2342D-748A-410F-A9B5-A89DB2D3790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Q431:Q432</xm:sqref>
        </x14:conditionalFormatting>
        <x14:conditionalFormatting xmlns:xm="http://schemas.microsoft.com/office/excel/2006/main">
          <x14:cfRule type="dataBar" id="{05D1DFB0-8497-4A23-9EFB-D3D2C5BFC9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Q399:Q430</xm:sqref>
        </x14:conditionalFormatting>
        <x14:conditionalFormatting xmlns:xm="http://schemas.microsoft.com/office/excel/2006/main">
          <x14:cfRule type="dataBar" id="{A6EA4AFD-264C-4BC7-A880-5DD2BF1EEA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S438:S469 S473:S504 S471</xm:sqref>
        </x14:conditionalFormatting>
        <x14:conditionalFormatting xmlns:xm="http://schemas.microsoft.com/office/excel/2006/main">
          <x14:cfRule type="dataBar" id="{FC8506AD-1AC1-4FA9-B83E-0CB6D676A88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R438:R469 R473:R504 R471</xm:sqref>
        </x14:conditionalFormatting>
        <x14:conditionalFormatting xmlns:xm="http://schemas.microsoft.com/office/excel/2006/main">
          <x14:cfRule type="dataBar" id="{E43B47DC-462C-497A-A2AC-007C75C817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Q470:Q471 Q505</xm:sqref>
        </x14:conditionalFormatting>
        <x14:conditionalFormatting xmlns:xm="http://schemas.microsoft.com/office/excel/2006/main">
          <x14:cfRule type="dataBar" id="{F5F4FAAF-5586-4BA2-A46A-992C91FC2B8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Q438:Q469 Q473:Q504</xm:sqref>
        </x14:conditionalFormatting>
        <x14:conditionalFormatting xmlns:xm="http://schemas.microsoft.com/office/excel/2006/main">
          <x14:cfRule type="dataBar" id="{3248769A-3558-40F1-87EC-B693457493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F121:O121</xm:sqref>
        </x14:conditionalFormatting>
        <x14:conditionalFormatting xmlns:xm="http://schemas.microsoft.com/office/excel/2006/main">
          <x14:cfRule type="dataBar" id="{5539B752-BD44-4DD9-9C6A-40161CD1C22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F160:O160</xm:sqref>
        </x14:conditionalFormatting>
        <x14:conditionalFormatting xmlns:xm="http://schemas.microsoft.com/office/excel/2006/main">
          <x14:cfRule type="dataBar" id="{DCE3358D-7428-4A65-92C4-7F44D67415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F199:O199</xm:sqref>
        </x14:conditionalFormatting>
        <x14:conditionalFormatting xmlns:xm="http://schemas.microsoft.com/office/excel/2006/main">
          <x14:cfRule type="dataBar" id="{7E2E62D8-7472-4A2D-A03D-3BDEED14D2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F238:O238</xm:sqref>
        </x14:conditionalFormatting>
        <x14:conditionalFormatting xmlns:xm="http://schemas.microsoft.com/office/excel/2006/main">
          <x14:cfRule type="dataBar" id="{302EB913-ECAE-4F78-AB35-BE6731D74AA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F277:O277</xm:sqref>
        </x14:conditionalFormatting>
        <x14:conditionalFormatting xmlns:xm="http://schemas.microsoft.com/office/excel/2006/main">
          <x14:cfRule type="dataBar" id="{D17540B0-7BE7-4F06-AE09-9D7D27D437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F433:N433</xm:sqref>
        </x14:conditionalFormatting>
        <x14:conditionalFormatting xmlns:xm="http://schemas.microsoft.com/office/excel/2006/main">
          <x14:cfRule type="dataBar" id="{36837EE3-ECA1-4D14-95B4-5A4F68CAF82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F472:N472</xm:sqref>
        </x14:conditionalFormatting>
        <x14:conditionalFormatting xmlns:xm="http://schemas.microsoft.com/office/excel/2006/main">
          <x14:cfRule type="dataBar" id="{1ED39B63-C098-4E3E-B4FF-396675C800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185E7801-2C1C-48BF-8527-D86BDD5A34D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F394:O394</xm:sqref>
        </x14:conditionalFormatting>
        <x14:conditionalFormatting xmlns:xm="http://schemas.microsoft.com/office/excel/2006/main">
          <x14:cfRule type="dataBar" id="{AD0285B3-BA6E-4BE2-9CE2-2B2BE56C9D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F355:O355</xm:sqref>
        </x14:conditionalFormatting>
        <x14:conditionalFormatting xmlns:xm="http://schemas.microsoft.com/office/excel/2006/main">
          <x14:cfRule type="dataBar" id="{58AC9EF8-F12C-4426-8E98-B0ACA69B976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F82:P82</xm:sqref>
        </x14:conditionalFormatting>
        <x14:conditionalFormatting xmlns:xm="http://schemas.microsoft.com/office/excel/2006/main">
          <x14:cfRule type="dataBar" id="{60003A81-6091-4BCC-8215-4519A39615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F316:O316</xm:sqref>
        </x14:conditionalFormatting>
        <x14:conditionalFormatting xmlns:xm="http://schemas.microsoft.com/office/excel/2006/main">
          <x14:cfRule type="dataBar" id="{02D235D3-EBE6-4A3E-BDAD-E544DD08394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F506:O506</xm:sqref>
        </x14:conditionalFormatting>
        <x14:conditionalFormatting xmlns:xm="http://schemas.microsoft.com/office/excel/2006/main">
          <x14:cfRule type="dataBar" id="{C1314EB3-4247-4B94-95CC-D982A8E911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P355</xm:sqref>
        </x14:conditionalFormatting>
        <x14:conditionalFormatting xmlns:xm="http://schemas.microsoft.com/office/excel/2006/main">
          <x14:cfRule type="dataBar" id="{C44C59A5-DA0C-4C5A-9F56-CDD40420F5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P394</xm:sqref>
        </x14:conditionalFormatting>
        <x14:conditionalFormatting xmlns:xm="http://schemas.microsoft.com/office/excel/2006/main">
          <x14:cfRule type="dataBar" id="{623EE4DF-65AF-416E-99F1-E6CA02F584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O433</xm:sqref>
        </x14:conditionalFormatting>
        <x14:conditionalFormatting xmlns:xm="http://schemas.microsoft.com/office/excel/2006/main">
          <x14:cfRule type="dataBar" id="{F9E0C4A1-BBF6-402D-AB10-89AD6B769D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P433</xm:sqref>
        </x14:conditionalFormatting>
        <x14:conditionalFormatting xmlns:xm="http://schemas.microsoft.com/office/excel/2006/main">
          <x14:cfRule type="dataBar" id="{841AD1FE-CAF7-4FF7-BE72-EE3517FD29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O472</xm:sqref>
        </x14:conditionalFormatting>
        <x14:conditionalFormatting xmlns:xm="http://schemas.microsoft.com/office/excel/2006/main">
          <x14:cfRule type="dataBar" id="{18070C51-25BB-46AF-8883-40F161B9E8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P472</xm:sqref>
        </x14:conditionalFormatting>
        <x14:conditionalFormatting xmlns:xm="http://schemas.microsoft.com/office/excel/2006/main">
          <x14:cfRule type="dataBar" id="{365127C5-44D5-42BA-B7F4-9E107EEFFC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P506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'Contracts&amp;Insureds'!F468:O468</xm:f>
              <xm:sqref>C472</xm:sqref>
            </x14:sparkline>
            <x14:sparkline>
              <xm:f>'Contracts&amp;Insureds'!F469:O469</xm:f>
              <xm:sqref>C473</xm:sqref>
            </x14:sparkline>
            <x14:sparkline>
              <xm:f>'Contracts&amp;Insureds'!F470:O470</xm:f>
              <xm:sqref>C474</xm:sqref>
            </x14:sparkline>
            <x14:sparkline>
              <xm:f>'Contracts&amp;Insureds'!F471:O471</xm:f>
              <xm:sqref>C475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'Contracts&amp;Insureds'!F438:O438</xm:f>
              <xm:sqref>C438</xm:sqref>
            </x14:sparkline>
            <x14:sparkline>
              <xm:f>'Contracts&amp;Insureds'!F439:O439</xm:f>
              <xm:sqref>C439</xm:sqref>
            </x14:sparkline>
            <x14:sparkline>
              <xm:f>'Contracts&amp;Insureds'!F440:O440</xm:f>
              <xm:sqref>C440</xm:sqref>
            </x14:sparkline>
            <x14:sparkline>
              <xm:f>'Contracts&amp;Insureds'!F441:O441</xm:f>
              <xm:sqref>C441</xm:sqref>
            </x14:sparkline>
            <x14:sparkline>
              <xm:f>'Contracts&amp;Insureds'!F442:O442</xm:f>
              <xm:sqref>C442</xm:sqref>
            </x14:sparkline>
            <x14:sparkline>
              <xm:f>'Contracts&amp;Insureds'!F443:O443</xm:f>
              <xm:sqref>C443</xm:sqref>
            </x14:sparkline>
            <x14:sparkline>
              <xm:f>'Contracts&amp;Insureds'!F444:O444</xm:f>
              <xm:sqref>C444</xm:sqref>
            </x14:sparkline>
            <x14:sparkline>
              <xm:f>'Contracts&amp;Insureds'!F445:O445</xm:f>
              <xm:sqref>C445</xm:sqref>
            </x14:sparkline>
            <x14:sparkline>
              <xm:f>'Contracts&amp;Insureds'!F446:O446</xm:f>
              <xm:sqref>C446</xm:sqref>
            </x14:sparkline>
            <x14:sparkline>
              <xm:f>'Contracts&amp;Insureds'!F447:O447</xm:f>
              <xm:sqref>C447</xm:sqref>
            </x14:sparkline>
            <x14:sparkline>
              <xm:f>'Contracts&amp;Insureds'!F448:O448</xm:f>
              <xm:sqref>C448</xm:sqref>
            </x14:sparkline>
            <x14:sparkline>
              <xm:f>'Contracts&amp;Insureds'!F449:O449</xm:f>
              <xm:sqref>C449</xm:sqref>
            </x14:sparkline>
            <x14:sparkline>
              <xm:f>'Contracts&amp;Insureds'!F450:O450</xm:f>
              <xm:sqref>C450</xm:sqref>
            </x14:sparkline>
            <x14:sparkline>
              <xm:f>'Contracts&amp;Insureds'!F451:O451</xm:f>
              <xm:sqref>C451</xm:sqref>
            </x14:sparkline>
            <x14:sparkline>
              <xm:f>'Contracts&amp;Insureds'!F452:O452</xm:f>
              <xm:sqref>C452</xm:sqref>
            </x14:sparkline>
            <x14:sparkline>
              <xm:f>'Contracts&amp;Insureds'!F453:O453</xm:f>
              <xm:sqref>C453</xm:sqref>
            </x14:sparkline>
            <x14:sparkline>
              <xm:f>'Contracts&amp;Insureds'!F454:O454</xm:f>
              <xm:sqref>C454</xm:sqref>
            </x14:sparkline>
            <x14:sparkline>
              <xm:f>'Contracts&amp;Insureds'!F455:O455</xm:f>
              <xm:sqref>C455</xm:sqref>
            </x14:sparkline>
            <x14:sparkline>
              <xm:f>'Contracts&amp;Insureds'!F456:O456</xm:f>
              <xm:sqref>C456</xm:sqref>
            </x14:sparkline>
            <x14:sparkline>
              <xm:f>'Contracts&amp;Insureds'!F457:O457</xm:f>
              <xm:sqref>C457</xm:sqref>
            </x14:sparkline>
            <x14:sparkline>
              <xm:f>'Contracts&amp;Insureds'!F458:O458</xm:f>
              <xm:sqref>C458</xm:sqref>
            </x14:sparkline>
            <x14:sparkline>
              <xm:f>'Contracts&amp;Insureds'!F459:O459</xm:f>
              <xm:sqref>C459</xm:sqref>
            </x14:sparkline>
            <x14:sparkline>
              <xm:f>'Contracts&amp;Insureds'!F460:O460</xm:f>
              <xm:sqref>C460</xm:sqref>
            </x14:sparkline>
            <x14:sparkline>
              <xm:f>'Contracts&amp;Insureds'!F461:O461</xm:f>
              <xm:sqref>C461</xm:sqref>
            </x14:sparkline>
            <x14:sparkline>
              <xm:f>'Contracts&amp;Insureds'!F462:O462</xm:f>
              <xm:sqref>C462</xm:sqref>
            </x14:sparkline>
            <x14:sparkline>
              <xm:f>'Contracts&amp;Insureds'!F463:O463</xm:f>
              <xm:sqref>C463</xm:sqref>
            </x14:sparkline>
            <x14:sparkline>
              <xm:f>'Contracts&amp;Insureds'!F464:O464</xm:f>
              <xm:sqref>C464</xm:sqref>
            </x14:sparkline>
            <x14:sparkline>
              <xm:f>'Contracts&amp;Insureds'!F465:O465</xm:f>
              <xm:sqref>C465</xm:sqref>
            </x14:sparkline>
            <x14:sparkline>
              <xm:f>'Contracts&amp;Insureds'!F466:O466</xm:f>
              <xm:sqref>C466</xm:sqref>
            </x14:sparkline>
            <x14:sparkline>
              <xm:f>'Contracts&amp;Insureds'!F467:O467</xm:f>
              <xm:sqref>C467</xm:sqref>
            </x14:sparkline>
            <x14:sparkline>
              <xm:f>'Contracts&amp;Insureds'!F468:O468</xm:f>
              <xm:sqref>C468</xm:sqref>
            </x14:sparkline>
            <x14:sparkline>
              <xm:f>'Contracts&amp;Insureds'!F469:O469</xm:f>
              <xm:sqref>C469</xm:sqref>
            </x14:sparkline>
            <x14:sparkline>
              <xm:f>'Contracts&amp;Insureds'!F470:O470</xm:f>
              <xm:sqref>C470</xm:sqref>
            </x14:sparkline>
            <x14:sparkline>
              <xm:f>'Contracts&amp;Insureds'!F471:O471</xm:f>
              <xm:sqref>C471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'Contracts&amp;Insureds'!F399:O399</xm:f>
              <xm:sqref>C399</xm:sqref>
            </x14:sparkline>
            <x14:sparkline>
              <xm:f>'Contracts&amp;Insureds'!F400:O400</xm:f>
              <xm:sqref>C400</xm:sqref>
            </x14:sparkline>
            <x14:sparkline>
              <xm:f>'Contracts&amp;Insureds'!F401:O401</xm:f>
              <xm:sqref>C401</xm:sqref>
            </x14:sparkline>
            <x14:sparkline>
              <xm:f>'Contracts&amp;Insureds'!F402:O402</xm:f>
              <xm:sqref>C402</xm:sqref>
            </x14:sparkline>
            <x14:sparkline>
              <xm:f>'Contracts&amp;Insureds'!F403:O403</xm:f>
              <xm:sqref>C403</xm:sqref>
            </x14:sparkline>
            <x14:sparkline>
              <xm:f>'Contracts&amp;Insureds'!F404:O404</xm:f>
              <xm:sqref>C404</xm:sqref>
            </x14:sparkline>
            <x14:sparkline>
              <xm:f>'Contracts&amp;Insureds'!F405:O405</xm:f>
              <xm:sqref>C405</xm:sqref>
            </x14:sparkline>
            <x14:sparkline>
              <xm:f>'Contracts&amp;Insureds'!F406:O406</xm:f>
              <xm:sqref>C406</xm:sqref>
            </x14:sparkline>
            <x14:sparkline>
              <xm:f>'Contracts&amp;Insureds'!F407:O407</xm:f>
              <xm:sqref>C407</xm:sqref>
            </x14:sparkline>
            <x14:sparkline>
              <xm:f>'Contracts&amp;Insureds'!F408:O408</xm:f>
              <xm:sqref>C408</xm:sqref>
            </x14:sparkline>
            <x14:sparkline>
              <xm:f>'Contracts&amp;Insureds'!F409:O409</xm:f>
              <xm:sqref>C409</xm:sqref>
            </x14:sparkline>
            <x14:sparkline>
              <xm:f>'Contracts&amp;Insureds'!F410:O410</xm:f>
              <xm:sqref>C410</xm:sqref>
            </x14:sparkline>
            <x14:sparkline>
              <xm:f>'Contracts&amp;Insureds'!F411:O411</xm:f>
              <xm:sqref>C411</xm:sqref>
            </x14:sparkline>
            <x14:sparkline>
              <xm:f>'Contracts&amp;Insureds'!F412:O412</xm:f>
              <xm:sqref>C412</xm:sqref>
            </x14:sparkline>
            <x14:sparkline>
              <xm:f>'Contracts&amp;Insureds'!F413:O413</xm:f>
              <xm:sqref>C413</xm:sqref>
            </x14:sparkline>
            <x14:sparkline>
              <xm:f>'Contracts&amp;Insureds'!F414:O414</xm:f>
              <xm:sqref>C414</xm:sqref>
            </x14:sparkline>
            <x14:sparkline>
              <xm:f>'Contracts&amp;Insureds'!F415:O415</xm:f>
              <xm:sqref>C415</xm:sqref>
            </x14:sparkline>
            <x14:sparkline>
              <xm:f>'Contracts&amp;Insureds'!F416:O416</xm:f>
              <xm:sqref>C416</xm:sqref>
            </x14:sparkline>
            <x14:sparkline>
              <xm:f>'Contracts&amp;Insureds'!F417:O417</xm:f>
              <xm:sqref>C417</xm:sqref>
            </x14:sparkline>
            <x14:sparkline>
              <xm:f>'Contracts&amp;Insureds'!F418:O418</xm:f>
              <xm:sqref>C418</xm:sqref>
            </x14:sparkline>
            <x14:sparkline>
              <xm:f>'Contracts&amp;Insureds'!F419:O419</xm:f>
              <xm:sqref>C419</xm:sqref>
            </x14:sparkline>
            <x14:sparkline>
              <xm:f>'Contracts&amp;Insureds'!F420:O420</xm:f>
              <xm:sqref>C420</xm:sqref>
            </x14:sparkline>
            <x14:sparkline>
              <xm:f>'Contracts&amp;Insureds'!F421:O421</xm:f>
              <xm:sqref>C421</xm:sqref>
            </x14:sparkline>
            <x14:sparkline>
              <xm:f>'Contracts&amp;Insureds'!F422:O422</xm:f>
              <xm:sqref>C422</xm:sqref>
            </x14:sparkline>
            <x14:sparkline>
              <xm:f>'Contracts&amp;Insureds'!F423:O423</xm:f>
              <xm:sqref>C423</xm:sqref>
            </x14:sparkline>
            <x14:sparkline>
              <xm:f>'Contracts&amp;Insureds'!F424:O424</xm:f>
              <xm:sqref>C424</xm:sqref>
            </x14:sparkline>
            <x14:sparkline>
              <xm:f>'Contracts&amp;Insureds'!F425:O425</xm:f>
              <xm:sqref>C425</xm:sqref>
            </x14:sparkline>
            <x14:sparkline>
              <xm:f>'Contracts&amp;Insureds'!F426:O426</xm:f>
              <xm:sqref>C426</xm:sqref>
            </x14:sparkline>
            <x14:sparkline>
              <xm:f>'Contracts&amp;Insureds'!F427:O427</xm:f>
              <xm:sqref>C427</xm:sqref>
            </x14:sparkline>
            <x14:sparkline>
              <xm:f>'Contracts&amp;Insureds'!F428:O428</xm:f>
              <xm:sqref>C428</xm:sqref>
            </x14:sparkline>
            <x14:sparkline>
              <xm:f>'Contracts&amp;Insureds'!F429:O429</xm:f>
              <xm:sqref>C429</xm:sqref>
            </x14:sparkline>
            <x14:sparkline>
              <xm:f>'Contracts&amp;Insureds'!F430:O430</xm:f>
              <xm:sqref>C430</xm:sqref>
            </x14:sparkline>
            <x14:sparkline>
              <xm:f>'Contracts&amp;Insureds'!F431:O431</xm:f>
              <xm:sqref>C431</xm:sqref>
            </x14:sparkline>
            <x14:sparkline>
              <xm:f>'Contracts&amp;Insureds'!F432:O432</xm:f>
              <xm:sqref>C432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'Contracts&amp;Insureds'!F360:O360</xm:f>
              <xm:sqref>C360</xm:sqref>
            </x14:sparkline>
            <x14:sparkline>
              <xm:f>'Contracts&amp;Insureds'!F361:O361</xm:f>
              <xm:sqref>C361</xm:sqref>
            </x14:sparkline>
            <x14:sparkline>
              <xm:f>'Contracts&amp;Insureds'!F362:O362</xm:f>
              <xm:sqref>C362</xm:sqref>
            </x14:sparkline>
            <x14:sparkline>
              <xm:f>'Contracts&amp;Insureds'!F363:O363</xm:f>
              <xm:sqref>C363</xm:sqref>
            </x14:sparkline>
            <x14:sparkline>
              <xm:f>'Contracts&amp;Insureds'!F364:O364</xm:f>
              <xm:sqref>C364</xm:sqref>
            </x14:sparkline>
            <x14:sparkline>
              <xm:f>'Contracts&amp;Insureds'!F365:O365</xm:f>
              <xm:sqref>C365</xm:sqref>
            </x14:sparkline>
            <x14:sparkline>
              <xm:f>'Contracts&amp;Insureds'!F366:O366</xm:f>
              <xm:sqref>C366</xm:sqref>
            </x14:sparkline>
            <x14:sparkline>
              <xm:f>'Contracts&amp;Insureds'!F367:O367</xm:f>
              <xm:sqref>C367</xm:sqref>
            </x14:sparkline>
            <x14:sparkline>
              <xm:f>'Contracts&amp;Insureds'!F368:O368</xm:f>
              <xm:sqref>C368</xm:sqref>
            </x14:sparkline>
            <x14:sparkline>
              <xm:f>'Contracts&amp;Insureds'!F369:O369</xm:f>
              <xm:sqref>C369</xm:sqref>
            </x14:sparkline>
            <x14:sparkline>
              <xm:f>'Contracts&amp;Insureds'!F370:O370</xm:f>
              <xm:sqref>C370</xm:sqref>
            </x14:sparkline>
            <x14:sparkline>
              <xm:f>'Contracts&amp;Insureds'!F371:O371</xm:f>
              <xm:sqref>C371</xm:sqref>
            </x14:sparkline>
            <x14:sparkline>
              <xm:f>'Contracts&amp;Insureds'!F372:O372</xm:f>
              <xm:sqref>C372</xm:sqref>
            </x14:sparkline>
            <x14:sparkline>
              <xm:f>'Contracts&amp;Insureds'!F373:O373</xm:f>
              <xm:sqref>C373</xm:sqref>
            </x14:sparkline>
            <x14:sparkline>
              <xm:f>'Contracts&amp;Insureds'!F374:O374</xm:f>
              <xm:sqref>C374</xm:sqref>
            </x14:sparkline>
            <x14:sparkline>
              <xm:f>'Contracts&amp;Insureds'!F375:O375</xm:f>
              <xm:sqref>C375</xm:sqref>
            </x14:sparkline>
            <x14:sparkline>
              <xm:f>'Contracts&amp;Insureds'!F376:O376</xm:f>
              <xm:sqref>C376</xm:sqref>
            </x14:sparkline>
            <x14:sparkline>
              <xm:f>'Contracts&amp;Insureds'!F377:O377</xm:f>
              <xm:sqref>C377</xm:sqref>
            </x14:sparkline>
            <x14:sparkline>
              <xm:f>'Contracts&amp;Insureds'!F378:O378</xm:f>
              <xm:sqref>C378</xm:sqref>
            </x14:sparkline>
            <x14:sparkline>
              <xm:f>'Contracts&amp;Insureds'!F379:O379</xm:f>
              <xm:sqref>C379</xm:sqref>
            </x14:sparkline>
            <x14:sparkline>
              <xm:f>'Contracts&amp;Insureds'!F380:O380</xm:f>
              <xm:sqref>C380</xm:sqref>
            </x14:sparkline>
            <x14:sparkline>
              <xm:f>'Contracts&amp;Insureds'!F381:O381</xm:f>
              <xm:sqref>C381</xm:sqref>
            </x14:sparkline>
            <x14:sparkline>
              <xm:f>'Contracts&amp;Insureds'!F382:O382</xm:f>
              <xm:sqref>C382</xm:sqref>
            </x14:sparkline>
            <x14:sparkline>
              <xm:f>'Contracts&amp;Insureds'!F383:O383</xm:f>
              <xm:sqref>C383</xm:sqref>
            </x14:sparkline>
            <x14:sparkline>
              <xm:f>'Contracts&amp;Insureds'!F384:O384</xm:f>
              <xm:sqref>C384</xm:sqref>
            </x14:sparkline>
            <x14:sparkline>
              <xm:f>'Contracts&amp;Insureds'!F385:O385</xm:f>
              <xm:sqref>C385</xm:sqref>
            </x14:sparkline>
            <x14:sparkline>
              <xm:f>'Contracts&amp;Insureds'!F386:O386</xm:f>
              <xm:sqref>C386</xm:sqref>
            </x14:sparkline>
            <x14:sparkline>
              <xm:f>'Contracts&amp;Insureds'!F387:O387</xm:f>
              <xm:sqref>C387</xm:sqref>
            </x14:sparkline>
            <x14:sparkline>
              <xm:f>'Contracts&amp;Insureds'!F388:O388</xm:f>
              <xm:sqref>C388</xm:sqref>
            </x14:sparkline>
            <x14:sparkline>
              <xm:f>'Contracts&amp;Insureds'!F389:O389</xm:f>
              <xm:sqref>C389</xm:sqref>
            </x14:sparkline>
            <x14:sparkline>
              <xm:f>'Contracts&amp;Insureds'!F390:O390</xm:f>
              <xm:sqref>C390</xm:sqref>
            </x14:sparkline>
            <x14:sparkline>
              <xm:f>'Contracts&amp;Insureds'!F391:O391</xm:f>
              <xm:sqref>C391</xm:sqref>
            </x14:sparkline>
            <x14:sparkline>
              <xm:f>'Contracts&amp;Insureds'!F392:O392</xm:f>
              <xm:sqref>C392</xm:sqref>
            </x14:sparkline>
            <x14:sparkline>
              <xm:f>'Contracts&amp;Insureds'!F393:O393</xm:f>
              <xm:sqref>C393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'Contracts&amp;Insureds'!F321:O321</xm:f>
              <xm:sqref>C321</xm:sqref>
            </x14:sparkline>
            <x14:sparkline>
              <xm:f>'Contracts&amp;Insureds'!F322:O322</xm:f>
              <xm:sqref>C322</xm:sqref>
            </x14:sparkline>
            <x14:sparkline>
              <xm:f>'Contracts&amp;Insureds'!F323:O323</xm:f>
              <xm:sqref>C323</xm:sqref>
            </x14:sparkline>
            <x14:sparkline>
              <xm:f>'Contracts&amp;Insureds'!F324:O324</xm:f>
              <xm:sqref>C324</xm:sqref>
            </x14:sparkline>
            <x14:sparkline>
              <xm:f>'Contracts&amp;Insureds'!F325:O325</xm:f>
              <xm:sqref>C325</xm:sqref>
            </x14:sparkline>
            <x14:sparkline>
              <xm:f>'Contracts&amp;Insureds'!F326:O326</xm:f>
              <xm:sqref>C326</xm:sqref>
            </x14:sparkline>
            <x14:sparkline>
              <xm:f>'Contracts&amp;Insureds'!F327:O327</xm:f>
              <xm:sqref>C327</xm:sqref>
            </x14:sparkline>
            <x14:sparkline>
              <xm:f>'Contracts&amp;Insureds'!F328:O328</xm:f>
              <xm:sqref>C328</xm:sqref>
            </x14:sparkline>
            <x14:sparkline>
              <xm:f>'Contracts&amp;Insureds'!F329:O329</xm:f>
              <xm:sqref>C329</xm:sqref>
            </x14:sparkline>
            <x14:sparkline>
              <xm:f>'Contracts&amp;Insureds'!F330:O330</xm:f>
              <xm:sqref>C330</xm:sqref>
            </x14:sparkline>
            <x14:sparkline>
              <xm:f>'Contracts&amp;Insureds'!F331:O331</xm:f>
              <xm:sqref>C331</xm:sqref>
            </x14:sparkline>
            <x14:sparkline>
              <xm:f>'Contracts&amp;Insureds'!F332:O332</xm:f>
              <xm:sqref>C332</xm:sqref>
            </x14:sparkline>
            <x14:sparkline>
              <xm:f>'Contracts&amp;Insureds'!F333:O333</xm:f>
              <xm:sqref>C333</xm:sqref>
            </x14:sparkline>
            <x14:sparkline>
              <xm:f>'Contracts&amp;Insureds'!F334:O334</xm:f>
              <xm:sqref>C334</xm:sqref>
            </x14:sparkline>
            <x14:sparkline>
              <xm:f>'Contracts&amp;Insureds'!F335:O335</xm:f>
              <xm:sqref>C335</xm:sqref>
            </x14:sparkline>
            <x14:sparkline>
              <xm:f>'Contracts&amp;Insureds'!F336:O336</xm:f>
              <xm:sqref>C336</xm:sqref>
            </x14:sparkline>
            <x14:sparkline>
              <xm:f>'Contracts&amp;Insureds'!F337:O337</xm:f>
              <xm:sqref>C337</xm:sqref>
            </x14:sparkline>
            <x14:sparkline>
              <xm:f>'Contracts&amp;Insureds'!F338:O338</xm:f>
              <xm:sqref>C338</xm:sqref>
            </x14:sparkline>
            <x14:sparkline>
              <xm:f>'Contracts&amp;Insureds'!F339:O339</xm:f>
              <xm:sqref>C339</xm:sqref>
            </x14:sparkline>
            <x14:sparkline>
              <xm:f>'Contracts&amp;Insureds'!F340:O340</xm:f>
              <xm:sqref>C340</xm:sqref>
            </x14:sparkline>
            <x14:sparkline>
              <xm:f>'Contracts&amp;Insureds'!F341:O341</xm:f>
              <xm:sqref>C341</xm:sqref>
            </x14:sparkline>
            <x14:sparkline>
              <xm:f>'Contracts&amp;Insureds'!F342:O342</xm:f>
              <xm:sqref>C342</xm:sqref>
            </x14:sparkline>
            <x14:sparkline>
              <xm:f>'Contracts&amp;Insureds'!F343:O343</xm:f>
              <xm:sqref>C343</xm:sqref>
            </x14:sparkline>
            <x14:sparkline>
              <xm:f>'Contracts&amp;Insureds'!F344:O344</xm:f>
              <xm:sqref>C344</xm:sqref>
            </x14:sparkline>
            <x14:sparkline>
              <xm:f>'Contracts&amp;Insureds'!F345:O345</xm:f>
              <xm:sqref>C345</xm:sqref>
            </x14:sparkline>
            <x14:sparkline>
              <xm:f>'Contracts&amp;Insureds'!F346:O346</xm:f>
              <xm:sqref>C346</xm:sqref>
            </x14:sparkline>
            <x14:sparkline>
              <xm:f>'Contracts&amp;Insureds'!F347:O347</xm:f>
              <xm:sqref>C347</xm:sqref>
            </x14:sparkline>
            <x14:sparkline>
              <xm:f>'Contracts&amp;Insureds'!F348:O348</xm:f>
              <xm:sqref>C348</xm:sqref>
            </x14:sparkline>
            <x14:sparkline>
              <xm:f>'Contracts&amp;Insureds'!F349:O349</xm:f>
              <xm:sqref>C349</xm:sqref>
            </x14:sparkline>
            <x14:sparkline>
              <xm:f>'Contracts&amp;Insureds'!F350:O350</xm:f>
              <xm:sqref>C350</xm:sqref>
            </x14:sparkline>
            <x14:sparkline>
              <xm:f>'Contracts&amp;Insureds'!F351:O351</xm:f>
              <xm:sqref>C351</xm:sqref>
            </x14:sparkline>
            <x14:sparkline>
              <xm:f>'Contracts&amp;Insureds'!F352:O352</xm:f>
              <xm:sqref>C352</xm:sqref>
            </x14:sparkline>
            <x14:sparkline>
              <xm:f>'Contracts&amp;Insureds'!F353:O353</xm:f>
              <xm:sqref>C353</xm:sqref>
            </x14:sparkline>
            <x14:sparkline>
              <xm:f>'Contracts&amp;Insureds'!F354:O354</xm:f>
              <xm:sqref>C354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'Contracts&amp;Insureds'!F282:O282</xm:f>
              <xm:sqref>C282</xm:sqref>
            </x14:sparkline>
            <x14:sparkline>
              <xm:f>'Contracts&amp;Insureds'!F283:O283</xm:f>
              <xm:sqref>C283</xm:sqref>
            </x14:sparkline>
            <x14:sparkline>
              <xm:f>'Contracts&amp;Insureds'!F284:O284</xm:f>
              <xm:sqref>C284</xm:sqref>
            </x14:sparkline>
            <x14:sparkline>
              <xm:f>'Contracts&amp;Insureds'!F285:O285</xm:f>
              <xm:sqref>C285</xm:sqref>
            </x14:sparkline>
            <x14:sparkline>
              <xm:f>'Contracts&amp;Insureds'!F286:O286</xm:f>
              <xm:sqref>C286</xm:sqref>
            </x14:sparkline>
            <x14:sparkline>
              <xm:f>'Contracts&amp;Insureds'!F287:O287</xm:f>
              <xm:sqref>C287</xm:sqref>
            </x14:sparkline>
            <x14:sparkline>
              <xm:f>'Contracts&amp;Insureds'!F288:O288</xm:f>
              <xm:sqref>C288</xm:sqref>
            </x14:sparkline>
            <x14:sparkline>
              <xm:f>'Contracts&amp;Insureds'!F289:O289</xm:f>
              <xm:sqref>C289</xm:sqref>
            </x14:sparkline>
            <x14:sparkline>
              <xm:f>'Contracts&amp;Insureds'!F290:O290</xm:f>
              <xm:sqref>C290</xm:sqref>
            </x14:sparkline>
            <x14:sparkline>
              <xm:f>'Contracts&amp;Insureds'!F291:O291</xm:f>
              <xm:sqref>C291</xm:sqref>
            </x14:sparkline>
            <x14:sparkline>
              <xm:f>'Contracts&amp;Insureds'!F292:O292</xm:f>
              <xm:sqref>C292</xm:sqref>
            </x14:sparkline>
            <x14:sparkline>
              <xm:f>'Contracts&amp;Insureds'!F293:O293</xm:f>
              <xm:sqref>C293</xm:sqref>
            </x14:sparkline>
            <x14:sparkline>
              <xm:f>'Contracts&amp;Insureds'!F294:O294</xm:f>
              <xm:sqref>C294</xm:sqref>
            </x14:sparkline>
            <x14:sparkline>
              <xm:f>'Contracts&amp;Insureds'!F295:O295</xm:f>
              <xm:sqref>C295</xm:sqref>
            </x14:sparkline>
            <x14:sparkline>
              <xm:f>'Contracts&amp;Insureds'!F296:O296</xm:f>
              <xm:sqref>C296</xm:sqref>
            </x14:sparkline>
            <x14:sparkline>
              <xm:f>'Contracts&amp;Insureds'!F297:O297</xm:f>
              <xm:sqref>C297</xm:sqref>
            </x14:sparkline>
            <x14:sparkline>
              <xm:f>'Contracts&amp;Insureds'!F298:O298</xm:f>
              <xm:sqref>C298</xm:sqref>
            </x14:sparkline>
            <x14:sparkline>
              <xm:f>'Contracts&amp;Insureds'!F299:O299</xm:f>
              <xm:sqref>C299</xm:sqref>
            </x14:sparkline>
            <x14:sparkline>
              <xm:f>'Contracts&amp;Insureds'!F300:O300</xm:f>
              <xm:sqref>C300</xm:sqref>
            </x14:sparkline>
            <x14:sparkline>
              <xm:f>'Contracts&amp;Insureds'!F301:O301</xm:f>
              <xm:sqref>C301</xm:sqref>
            </x14:sparkline>
            <x14:sparkline>
              <xm:f>'Contracts&amp;Insureds'!F302:O302</xm:f>
              <xm:sqref>C302</xm:sqref>
            </x14:sparkline>
            <x14:sparkline>
              <xm:f>'Contracts&amp;Insureds'!F303:O303</xm:f>
              <xm:sqref>C303</xm:sqref>
            </x14:sparkline>
            <x14:sparkline>
              <xm:f>'Contracts&amp;Insureds'!F304:O304</xm:f>
              <xm:sqref>C304</xm:sqref>
            </x14:sparkline>
            <x14:sparkline>
              <xm:f>'Contracts&amp;Insureds'!F305:O305</xm:f>
              <xm:sqref>C305</xm:sqref>
            </x14:sparkline>
            <x14:sparkline>
              <xm:f>'Contracts&amp;Insureds'!F306:O306</xm:f>
              <xm:sqref>C306</xm:sqref>
            </x14:sparkline>
            <x14:sparkline>
              <xm:f>'Contracts&amp;Insureds'!F307:O307</xm:f>
              <xm:sqref>C307</xm:sqref>
            </x14:sparkline>
            <x14:sparkline>
              <xm:f>'Contracts&amp;Insureds'!F308:O308</xm:f>
              <xm:sqref>C308</xm:sqref>
            </x14:sparkline>
            <x14:sparkline>
              <xm:f>'Contracts&amp;Insureds'!F309:O309</xm:f>
              <xm:sqref>C309</xm:sqref>
            </x14:sparkline>
            <x14:sparkline>
              <xm:f>'Contracts&amp;Insureds'!F310:O310</xm:f>
              <xm:sqref>C310</xm:sqref>
            </x14:sparkline>
            <x14:sparkline>
              <xm:f>'Contracts&amp;Insureds'!F311:O311</xm:f>
              <xm:sqref>C311</xm:sqref>
            </x14:sparkline>
            <x14:sparkline>
              <xm:f>'Contracts&amp;Insureds'!F312:O312</xm:f>
              <xm:sqref>C312</xm:sqref>
            </x14:sparkline>
            <x14:sparkline>
              <xm:f>'Contracts&amp;Insureds'!F313:O313</xm:f>
              <xm:sqref>C313</xm:sqref>
            </x14:sparkline>
            <x14:sparkline>
              <xm:f>'Contracts&amp;Insureds'!F314:O314</xm:f>
              <xm:sqref>C314</xm:sqref>
            </x14:sparkline>
            <x14:sparkline>
              <xm:f>'Contracts&amp;Insureds'!F315:O315</xm:f>
              <xm:sqref>C315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'Contracts&amp;Insureds'!F243:O243</xm:f>
              <xm:sqref>C243</xm:sqref>
            </x14:sparkline>
            <x14:sparkline>
              <xm:f>'Contracts&amp;Insureds'!F244:O244</xm:f>
              <xm:sqref>C244</xm:sqref>
            </x14:sparkline>
            <x14:sparkline>
              <xm:f>'Contracts&amp;Insureds'!F245:O245</xm:f>
              <xm:sqref>C245</xm:sqref>
            </x14:sparkline>
            <x14:sparkline>
              <xm:f>'Contracts&amp;Insureds'!F246:O246</xm:f>
              <xm:sqref>C246</xm:sqref>
            </x14:sparkline>
            <x14:sparkline>
              <xm:f>'Contracts&amp;Insureds'!F247:O247</xm:f>
              <xm:sqref>C247</xm:sqref>
            </x14:sparkline>
            <x14:sparkline>
              <xm:f>'Contracts&amp;Insureds'!F248:O248</xm:f>
              <xm:sqref>C248</xm:sqref>
            </x14:sparkline>
            <x14:sparkline>
              <xm:f>'Contracts&amp;Insureds'!F249:O249</xm:f>
              <xm:sqref>C249</xm:sqref>
            </x14:sparkline>
            <x14:sparkline>
              <xm:f>'Contracts&amp;Insureds'!F250:O250</xm:f>
              <xm:sqref>C250</xm:sqref>
            </x14:sparkline>
            <x14:sparkline>
              <xm:f>'Contracts&amp;Insureds'!F251:O251</xm:f>
              <xm:sqref>C251</xm:sqref>
            </x14:sparkline>
            <x14:sparkline>
              <xm:f>'Contracts&amp;Insureds'!F252:O252</xm:f>
              <xm:sqref>C252</xm:sqref>
            </x14:sparkline>
            <x14:sparkline>
              <xm:f>'Contracts&amp;Insureds'!F253:O253</xm:f>
              <xm:sqref>C253</xm:sqref>
            </x14:sparkline>
            <x14:sparkline>
              <xm:f>'Contracts&amp;Insureds'!F254:O254</xm:f>
              <xm:sqref>C254</xm:sqref>
            </x14:sparkline>
            <x14:sparkline>
              <xm:f>'Contracts&amp;Insureds'!F255:O255</xm:f>
              <xm:sqref>C255</xm:sqref>
            </x14:sparkline>
            <x14:sparkline>
              <xm:f>'Contracts&amp;Insureds'!F256:O256</xm:f>
              <xm:sqref>C256</xm:sqref>
            </x14:sparkline>
            <x14:sparkline>
              <xm:f>'Contracts&amp;Insureds'!F257:O257</xm:f>
              <xm:sqref>C257</xm:sqref>
            </x14:sparkline>
            <x14:sparkline>
              <xm:f>'Contracts&amp;Insureds'!F258:O258</xm:f>
              <xm:sqref>C258</xm:sqref>
            </x14:sparkline>
            <x14:sparkline>
              <xm:f>'Contracts&amp;Insureds'!F259:O259</xm:f>
              <xm:sqref>C259</xm:sqref>
            </x14:sparkline>
            <x14:sparkline>
              <xm:f>'Contracts&amp;Insureds'!F260:O260</xm:f>
              <xm:sqref>C260</xm:sqref>
            </x14:sparkline>
            <x14:sparkline>
              <xm:f>'Contracts&amp;Insureds'!F261:O261</xm:f>
              <xm:sqref>C261</xm:sqref>
            </x14:sparkline>
            <x14:sparkline>
              <xm:f>'Contracts&amp;Insureds'!F262:O262</xm:f>
              <xm:sqref>C262</xm:sqref>
            </x14:sparkline>
            <x14:sparkline>
              <xm:f>'Contracts&amp;Insureds'!F263:O263</xm:f>
              <xm:sqref>C263</xm:sqref>
            </x14:sparkline>
            <x14:sparkline>
              <xm:f>'Contracts&amp;Insureds'!F264:O264</xm:f>
              <xm:sqref>C264</xm:sqref>
            </x14:sparkline>
            <x14:sparkline>
              <xm:f>'Contracts&amp;Insureds'!F265:O265</xm:f>
              <xm:sqref>C265</xm:sqref>
            </x14:sparkline>
            <x14:sparkline>
              <xm:f>'Contracts&amp;Insureds'!F266:O266</xm:f>
              <xm:sqref>C266</xm:sqref>
            </x14:sparkline>
            <x14:sparkline>
              <xm:f>'Contracts&amp;Insureds'!F267:O267</xm:f>
              <xm:sqref>C267</xm:sqref>
            </x14:sparkline>
            <x14:sparkline>
              <xm:f>'Contracts&amp;Insureds'!F268:O268</xm:f>
              <xm:sqref>C268</xm:sqref>
            </x14:sparkline>
            <x14:sparkline>
              <xm:f>'Contracts&amp;Insureds'!F269:O269</xm:f>
              <xm:sqref>C269</xm:sqref>
            </x14:sparkline>
            <x14:sparkline>
              <xm:f>'Contracts&amp;Insureds'!F270:O270</xm:f>
              <xm:sqref>C270</xm:sqref>
            </x14:sparkline>
            <x14:sparkline>
              <xm:f>'Contracts&amp;Insureds'!F271:O271</xm:f>
              <xm:sqref>C271</xm:sqref>
            </x14:sparkline>
            <x14:sparkline>
              <xm:f>'Contracts&amp;Insureds'!F272:O272</xm:f>
              <xm:sqref>C272</xm:sqref>
            </x14:sparkline>
            <x14:sparkline>
              <xm:f>'Contracts&amp;Insureds'!F273:O273</xm:f>
              <xm:sqref>C273</xm:sqref>
            </x14:sparkline>
            <x14:sparkline>
              <xm:f>'Contracts&amp;Insureds'!F274:O274</xm:f>
              <xm:sqref>C274</xm:sqref>
            </x14:sparkline>
            <x14:sparkline>
              <xm:f>'Contracts&amp;Insureds'!F275:O275</xm:f>
              <xm:sqref>C275</xm:sqref>
            </x14:sparkline>
            <x14:sparkline>
              <xm:f>'Contracts&amp;Insureds'!F276:O276</xm:f>
              <xm:sqref>C276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'Contracts&amp;Insureds'!F204:O204</xm:f>
              <xm:sqref>C204</xm:sqref>
            </x14:sparkline>
            <x14:sparkline>
              <xm:f>'Contracts&amp;Insureds'!F205:O205</xm:f>
              <xm:sqref>C205</xm:sqref>
            </x14:sparkline>
            <x14:sparkline>
              <xm:f>'Contracts&amp;Insureds'!F206:O206</xm:f>
              <xm:sqref>C206</xm:sqref>
            </x14:sparkline>
            <x14:sparkline>
              <xm:f>'Contracts&amp;Insureds'!F207:O207</xm:f>
              <xm:sqref>C207</xm:sqref>
            </x14:sparkline>
            <x14:sparkline>
              <xm:f>'Contracts&amp;Insureds'!F208:O208</xm:f>
              <xm:sqref>C208</xm:sqref>
            </x14:sparkline>
            <x14:sparkline>
              <xm:f>'Contracts&amp;Insureds'!F209:O209</xm:f>
              <xm:sqref>C209</xm:sqref>
            </x14:sparkline>
            <x14:sparkline>
              <xm:f>'Contracts&amp;Insureds'!F210:O210</xm:f>
              <xm:sqref>C210</xm:sqref>
            </x14:sparkline>
            <x14:sparkline>
              <xm:f>'Contracts&amp;Insureds'!F211:O211</xm:f>
              <xm:sqref>C211</xm:sqref>
            </x14:sparkline>
            <x14:sparkline>
              <xm:f>'Contracts&amp;Insureds'!F212:O212</xm:f>
              <xm:sqref>C212</xm:sqref>
            </x14:sparkline>
            <x14:sparkline>
              <xm:f>'Contracts&amp;Insureds'!F213:O213</xm:f>
              <xm:sqref>C213</xm:sqref>
            </x14:sparkline>
            <x14:sparkline>
              <xm:f>'Contracts&amp;Insureds'!F214:O214</xm:f>
              <xm:sqref>C214</xm:sqref>
            </x14:sparkline>
            <x14:sparkline>
              <xm:f>'Contracts&amp;Insureds'!F215:O215</xm:f>
              <xm:sqref>C215</xm:sqref>
            </x14:sparkline>
            <x14:sparkline>
              <xm:f>'Contracts&amp;Insureds'!F216:O216</xm:f>
              <xm:sqref>C216</xm:sqref>
            </x14:sparkline>
            <x14:sparkline>
              <xm:f>'Contracts&amp;Insureds'!F217:O217</xm:f>
              <xm:sqref>C217</xm:sqref>
            </x14:sparkline>
            <x14:sparkline>
              <xm:f>'Contracts&amp;Insureds'!F218:O218</xm:f>
              <xm:sqref>C218</xm:sqref>
            </x14:sparkline>
            <x14:sparkline>
              <xm:f>'Contracts&amp;Insureds'!F219:O219</xm:f>
              <xm:sqref>C219</xm:sqref>
            </x14:sparkline>
            <x14:sparkline>
              <xm:f>'Contracts&amp;Insureds'!F220:O220</xm:f>
              <xm:sqref>C220</xm:sqref>
            </x14:sparkline>
            <x14:sparkline>
              <xm:f>'Contracts&amp;Insureds'!F221:O221</xm:f>
              <xm:sqref>C221</xm:sqref>
            </x14:sparkline>
            <x14:sparkline>
              <xm:f>'Contracts&amp;Insureds'!F222:O222</xm:f>
              <xm:sqref>C222</xm:sqref>
            </x14:sparkline>
            <x14:sparkline>
              <xm:f>'Contracts&amp;Insureds'!F223:O223</xm:f>
              <xm:sqref>C223</xm:sqref>
            </x14:sparkline>
            <x14:sparkline>
              <xm:f>'Contracts&amp;Insureds'!F224:O224</xm:f>
              <xm:sqref>C224</xm:sqref>
            </x14:sparkline>
            <x14:sparkline>
              <xm:f>'Contracts&amp;Insureds'!F225:O225</xm:f>
              <xm:sqref>C225</xm:sqref>
            </x14:sparkline>
            <x14:sparkline>
              <xm:f>'Contracts&amp;Insureds'!F226:O226</xm:f>
              <xm:sqref>C226</xm:sqref>
            </x14:sparkline>
            <x14:sparkline>
              <xm:f>'Contracts&amp;Insureds'!F227:O227</xm:f>
              <xm:sqref>C227</xm:sqref>
            </x14:sparkline>
            <x14:sparkline>
              <xm:f>'Contracts&amp;Insureds'!F228:O228</xm:f>
              <xm:sqref>C228</xm:sqref>
            </x14:sparkline>
            <x14:sparkline>
              <xm:f>'Contracts&amp;Insureds'!F229:O229</xm:f>
              <xm:sqref>C229</xm:sqref>
            </x14:sparkline>
            <x14:sparkline>
              <xm:f>'Contracts&amp;Insureds'!F230:O230</xm:f>
              <xm:sqref>C230</xm:sqref>
            </x14:sparkline>
            <x14:sparkline>
              <xm:f>'Contracts&amp;Insureds'!F231:O231</xm:f>
              <xm:sqref>C231</xm:sqref>
            </x14:sparkline>
            <x14:sparkline>
              <xm:f>'Contracts&amp;Insureds'!F232:O232</xm:f>
              <xm:sqref>C232</xm:sqref>
            </x14:sparkline>
            <x14:sparkline>
              <xm:f>'Contracts&amp;Insureds'!F233:O233</xm:f>
              <xm:sqref>C233</xm:sqref>
            </x14:sparkline>
            <x14:sparkline>
              <xm:f>'Contracts&amp;Insureds'!F234:O234</xm:f>
              <xm:sqref>C234</xm:sqref>
            </x14:sparkline>
            <x14:sparkline>
              <xm:f>'Contracts&amp;Insureds'!F235:O235</xm:f>
              <xm:sqref>C235</xm:sqref>
            </x14:sparkline>
            <x14:sparkline>
              <xm:f>'Contracts&amp;Insureds'!F236:O236</xm:f>
              <xm:sqref>C236</xm:sqref>
            </x14:sparkline>
            <x14:sparkline>
              <xm:f>'Contracts&amp;Insureds'!F237:O237</xm:f>
              <xm:sqref>C237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'Contracts&amp;Insureds'!F165:O165</xm:f>
              <xm:sqref>C165</xm:sqref>
            </x14:sparkline>
            <x14:sparkline>
              <xm:f>'Contracts&amp;Insureds'!F166:O166</xm:f>
              <xm:sqref>C166</xm:sqref>
            </x14:sparkline>
            <x14:sparkline>
              <xm:f>'Contracts&amp;Insureds'!F167:O167</xm:f>
              <xm:sqref>C167</xm:sqref>
            </x14:sparkline>
            <x14:sparkline>
              <xm:f>'Contracts&amp;Insureds'!F168:O168</xm:f>
              <xm:sqref>C168</xm:sqref>
            </x14:sparkline>
            <x14:sparkline>
              <xm:f>'Contracts&amp;Insureds'!F169:O169</xm:f>
              <xm:sqref>C169</xm:sqref>
            </x14:sparkline>
            <x14:sparkline>
              <xm:f>'Contracts&amp;Insureds'!F170:O170</xm:f>
              <xm:sqref>C170</xm:sqref>
            </x14:sparkline>
            <x14:sparkline>
              <xm:f>'Contracts&amp;Insureds'!F171:O171</xm:f>
              <xm:sqref>C171</xm:sqref>
            </x14:sparkline>
            <x14:sparkline>
              <xm:f>'Contracts&amp;Insureds'!F172:O172</xm:f>
              <xm:sqref>C172</xm:sqref>
            </x14:sparkline>
            <x14:sparkline>
              <xm:f>'Contracts&amp;Insureds'!F173:O173</xm:f>
              <xm:sqref>C173</xm:sqref>
            </x14:sparkline>
            <x14:sparkline>
              <xm:f>'Contracts&amp;Insureds'!F174:O174</xm:f>
              <xm:sqref>C174</xm:sqref>
            </x14:sparkline>
            <x14:sparkline>
              <xm:f>'Contracts&amp;Insureds'!F175:O175</xm:f>
              <xm:sqref>C175</xm:sqref>
            </x14:sparkline>
            <x14:sparkline>
              <xm:f>'Contracts&amp;Insureds'!F176:O176</xm:f>
              <xm:sqref>C176</xm:sqref>
            </x14:sparkline>
            <x14:sparkline>
              <xm:f>'Contracts&amp;Insureds'!F177:O177</xm:f>
              <xm:sqref>C177</xm:sqref>
            </x14:sparkline>
            <x14:sparkline>
              <xm:f>'Contracts&amp;Insureds'!F178:O178</xm:f>
              <xm:sqref>C178</xm:sqref>
            </x14:sparkline>
            <x14:sparkline>
              <xm:f>'Contracts&amp;Insureds'!F179:O179</xm:f>
              <xm:sqref>C179</xm:sqref>
            </x14:sparkline>
            <x14:sparkline>
              <xm:f>'Contracts&amp;Insureds'!F180:O180</xm:f>
              <xm:sqref>C180</xm:sqref>
            </x14:sparkline>
            <x14:sparkline>
              <xm:f>'Contracts&amp;Insureds'!F181:O181</xm:f>
              <xm:sqref>C181</xm:sqref>
            </x14:sparkline>
            <x14:sparkline>
              <xm:f>'Contracts&amp;Insureds'!F182:O182</xm:f>
              <xm:sqref>C182</xm:sqref>
            </x14:sparkline>
            <x14:sparkline>
              <xm:f>'Contracts&amp;Insureds'!F183:O183</xm:f>
              <xm:sqref>C183</xm:sqref>
            </x14:sparkline>
            <x14:sparkline>
              <xm:f>'Contracts&amp;Insureds'!F184:O184</xm:f>
              <xm:sqref>C184</xm:sqref>
            </x14:sparkline>
            <x14:sparkline>
              <xm:f>'Contracts&amp;Insureds'!F185:O185</xm:f>
              <xm:sqref>C185</xm:sqref>
            </x14:sparkline>
            <x14:sparkline>
              <xm:f>'Contracts&amp;Insureds'!F186:O186</xm:f>
              <xm:sqref>C186</xm:sqref>
            </x14:sparkline>
            <x14:sparkline>
              <xm:f>'Contracts&amp;Insureds'!F187:O187</xm:f>
              <xm:sqref>C187</xm:sqref>
            </x14:sparkline>
            <x14:sparkline>
              <xm:f>'Contracts&amp;Insureds'!F188:O188</xm:f>
              <xm:sqref>C188</xm:sqref>
            </x14:sparkline>
            <x14:sparkline>
              <xm:f>'Contracts&amp;Insureds'!F189:O189</xm:f>
              <xm:sqref>C189</xm:sqref>
            </x14:sparkline>
            <x14:sparkline>
              <xm:f>'Contracts&amp;Insureds'!F190:O190</xm:f>
              <xm:sqref>C190</xm:sqref>
            </x14:sparkline>
            <x14:sparkline>
              <xm:f>'Contracts&amp;Insureds'!F191:O191</xm:f>
              <xm:sqref>C191</xm:sqref>
            </x14:sparkline>
            <x14:sparkline>
              <xm:f>'Contracts&amp;Insureds'!F192:O192</xm:f>
              <xm:sqref>C192</xm:sqref>
            </x14:sparkline>
            <x14:sparkline>
              <xm:f>'Contracts&amp;Insureds'!F193:O193</xm:f>
              <xm:sqref>C193</xm:sqref>
            </x14:sparkline>
            <x14:sparkline>
              <xm:f>'Contracts&amp;Insureds'!F194:O194</xm:f>
              <xm:sqref>C194</xm:sqref>
            </x14:sparkline>
            <x14:sparkline>
              <xm:f>'Contracts&amp;Insureds'!F195:O195</xm:f>
              <xm:sqref>C195</xm:sqref>
            </x14:sparkline>
            <x14:sparkline>
              <xm:f>'Contracts&amp;Insureds'!F196:O196</xm:f>
              <xm:sqref>C196</xm:sqref>
            </x14:sparkline>
            <x14:sparkline>
              <xm:f>'Contracts&amp;Insureds'!F197:O197</xm:f>
              <xm:sqref>C197</xm:sqref>
            </x14:sparkline>
            <x14:sparkline>
              <xm:f>'Contracts&amp;Insureds'!F198:O198</xm:f>
              <xm:sqref>C198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'Contracts&amp;Insureds'!F48:O48</xm:f>
              <xm:sqref>C48</xm:sqref>
            </x14:sparkline>
            <x14:sparkline>
              <xm:f>'Contracts&amp;Insureds'!F49:O49</xm:f>
              <xm:sqref>C49</xm:sqref>
            </x14:sparkline>
            <x14:sparkline>
              <xm:f>'Contracts&amp;Insureds'!F50:O50</xm:f>
              <xm:sqref>C50</xm:sqref>
            </x14:sparkline>
            <x14:sparkline>
              <xm:f>'Contracts&amp;Insureds'!F51:O51</xm:f>
              <xm:sqref>C51</xm:sqref>
            </x14:sparkline>
            <x14:sparkline>
              <xm:f>'Contracts&amp;Insureds'!F52:O52</xm:f>
              <xm:sqref>C52</xm:sqref>
            </x14:sparkline>
            <x14:sparkline>
              <xm:f>'Contracts&amp;Insureds'!F53:O53</xm:f>
              <xm:sqref>C53</xm:sqref>
            </x14:sparkline>
            <x14:sparkline>
              <xm:f>'Contracts&amp;Insureds'!F54:O54</xm:f>
              <xm:sqref>C54</xm:sqref>
            </x14:sparkline>
            <x14:sparkline>
              <xm:f>'Contracts&amp;Insureds'!F55:O55</xm:f>
              <xm:sqref>C55</xm:sqref>
            </x14:sparkline>
            <x14:sparkline>
              <xm:f>'Contracts&amp;Insureds'!F56:O56</xm:f>
              <xm:sqref>C56</xm:sqref>
            </x14:sparkline>
            <x14:sparkline>
              <xm:f>'Contracts&amp;Insureds'!F57:O57</xm:f>
              <xm:sqref>C57</xm:sqref>
            </x14:sparkline>
            <x14:sparkline>
              <xm:f>'Contracts&amp;Insureds'!F58:O58</xm:f>
              <xm:sqref>C58</xm:sqref>
            </x14:sparkline>
            <x14:sparkline>
              <xm:f>'Contracts&amp;Insureds'!F59:O59</xm:f>
              <xm:sqref>C59</xm:sqref>
            </x14:sparkline>
            <x14:sparkline>
              <xm:f>'Contracts&amp;Insureds'!F60:O60</xm:f>
              <xm:sqref>C60</xm:sqref>
            </x14:sparkline>
            <x14:sparkline>
              <xm:f>'Contracts&amp;Insureds'!F61:O61</xm:f>
              <xm:sqref>C61</xm:sqref>
            </x14:sparkline>
            <x14:sparkline>
              <xm:f>'Contracts&amp;Insureds'!F62:O62</xm:f>
              <xm:sqref>C62</xm:sqref>
            </x14:sparkline>
            <x14:sparkline>
              <xm:f>'Contracts&amp;Insureds'!F63:O63</xm:f>
              <xm:sqref>C63</xm:sqref>
            </x14:sparkline>
            <x14:sparkline>
              <xm:f>'Contracts&amp;Insureds'!F64:O64</xm:f>
              <xm:sqref>C64</xm:sqref>
            </x14:sparkline>
            <x14:sparkline>
              <xm:f>'Contracts&amp;Insureds'!F65:O65</xm:f>
              <xm:sqref>C65</xm:sqref>
            </x14:sparkline>
            <x14:sparkline>
              <xm:f>'Contracts&amp;Insureds'!F66:O66</xm:f>
              <xm:sqref>C66</xm:sqref>
            </x14:sparkline>
            <x14:sparkline>
              <xm:f>'Contracts&amp;Insureds'!F67:O67</xm:f>
              <xm:sqref>C67</xm:sqref>
            </x14:sparkline>
            <x14:sparkline>
              <xm:f>'Contracts&amp;Insureds'!F68:O68</xm:f>
              <xm:sqref>C68</xm:sqref>
            </x14:sparkline>
            <x14:sparkline>
              <xm:f>'Contracts&amp;Insureds'!F69:O69</xm:f>
              <xm:sqref>C69</xm:sqref>
            </x14:sparkline>
            <x14:sparkline>
              <xm:f>'Contracts&amp;Insureds'!F70:O70</xm:f>
              <xm:sqref>C70</xm:sqref>
            </x14:sparkline>
            <x14:sparkline>
              <xm:f>'Contracts&amp;Insureds'!F71:O71</xm:f>
              <xm:sqref>C71</xm:sqref>
            </x14:sparkline>
            <x14:sparkline>
              <xm:f>'Contracts&amp;Insureds'!F72:O72</xm:f>
              <xm:sqref>C72</xm:sqref>
            </x14:sparkline>
            <x14:sparkline>
              <xm:f>'Contracts&amp;Insureds'!F73:O73</xm:f>
              <xm:sqref>C73</xm:sqref>
            </x14:sparkline>
            <x14:sparkline>
              <xm:f>'Contracts&amp;Insureds'!F74:O74</xm:f>
              <xm:sqref>C74</xm:sqref>
            </x14:sparkline>
            <x14:sparkline>
              <xm:f>'Contracts&amp;Insureds'!F75:O75</xm:f>
              <xm:sqref>C75</xm:sqref>
            </x14:sparkline>
            <x14:sparkline>
              <xm:f>'Contracts&amp;Insureds'!F76:O76</xm:f>
              <xm:sqref>C76</xm:sqref>
            </x14:sparkline>
            <x14:sparkline>
              <xm:f>'Contracts&amp;Insureds'!F77:O77</xm:f>
              <xm:sqref>C77</xm:sqref>
            </x14:sparkline>
            <x14:sparkline>
              <xm:f>'Contracts&amp;Insureds'!F78:O78</xm:f>
              <xm:sqref>C78</xm:sqref>
            </x14:sparkline>
            <x14:sparkline>
              <xm:f>'Contracts&amp;Insureds'!F79:O79</xm:f>
              <xm:sqref>C79</xm:sqref>
            </x14:sparkline>
            <x14:sparkline>
              <xm:f>'Contracts&amp;Insureds'!F80:O80</xm:f>
              <xm:sqref>C80</xm:sqref>
            </x14:sparkline>
            <x14:sparkline>
              <xm:f>'Contracts&amp;Insureds'!F81:O81</xm:f>
              <xm:sqref>C81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'Contracts&amp;Insureds'!F8:O8</xm:f>
              <xm:sqref>C8</xm:sqref>
            </x14:sparkline>
            <x14:sparkline>
              <xm:f>'Contracts&amp;Insureds'!F9:O9</xm:f>
              <xm:sqref>C9</xm:sqref>
            </x14:sparkline>
            <x14:sparkline>
              <xm:f>'Contracts&amp;Insureds'!F10:O10</xm:f>
              <xm:sqref>C10</xm:sqref>
            </x14:sparkline>
            <x14:sparkline>
              <xm:f>'Contracts&amp;Insureds'!F11:O11</xm:f>
              <xm:sqref>C11</xm:sqref>
            </x14:sparkline>
            <x14:sparkline>
              <xm:f>'Contracts&amp;Insureds'!F12:O12</xm:f>
              <xm:sqref>C12</xm:sqref>
            </x14:sparkline>
            <x14:sparkline>
              <xm:f>'Contracts&amp;Insureds'!F13:O13</xm:f>
              <xm:sqref>C13</xm:sqref>
            </x14:sparkline>
            <x14:sparkline>
              <xm:f>'Contracts&amp;Insureds'!F14:O14</xm:f>
              <xm:sqref>C14</xm:sqref>
            </x14:sparkline>
            <x14:sparkline>
              <xm:f>'Contracts&amp;Insureds'!F15:O15</xm:f>
              <xm:sqref>C15</xm:sqref>
            </x14:sparkline>
            <x14:sparkline>
              <xm:f>'Contracts&amp;Insureds'!F16:O16</xm:f>
              <xm:sqref>C16</xm:sqref>
            </x14:sparkline>
            <x14:sparkline>
              <xm:f>'Contracts&amp;Insureds'!F17:O17</xm:f>
              <xm:sqref>C17</xm:sqref>
            </x14:sparkline>
            <x14:sparkline>
              <xm:f>'Contracts&amp;Insureds'!F18:O18</xm:f>
              <xm:sqref>C18</xm:sqref>
            </x14:sparkline>
            <x14:sparkline>
              <xm:f>'Contracts&amp;Insureds'!F19:O19</xm:f>
              <xm:sqref>C19</xm:sqref>
            </x14:sparkline>
            <x14:sparkline>
              <xm:f>'Contracts&amp;Insureds'!F20:O20</xm:f>
              <xm:sqref>C20</xm:sqref>
            </x14:sparkline>
            <x14:sparkline>
              <xm:f>'Contracts&amp;Insureds'!F21:O21</xm:f>
              <xm:sqref>C21</xm:sqref>
            </x14:sparkline>
            <x14:sparkline>
              <xm:f>'Contracts&amp;Insureds'!F22:O22</xm:f>
              <xm:sqref>C22</xm:sqref>
            </x14:sparkline>
            <x14:sparkline>
              <xm:f>'Contracts&amp;Insureds'!F23:O23</xm:f>
              <xm:sqref>C23</xm:sqref>
            </x14:sparkline>
            <x14:sparkline>
              <xm:f>'Contracts&amp;Insureds'!F24:O24</xm:f>
              <xm:sqref>C24</xm:sqref>
            </x14:sparkline>
            <x14:sparkline>
              <xm:f>'Contracts&amp;Insureds'!F25:O25</xm:f>
              <xm:sqref>C25</xm:sqref>
            </x14:sparkline>
            <x14:sparkline>
              <xm:f>'Contracts&amp;Insureds'!F26:O26</xm:f>
              <xm:sqref>C26</xm:sqref>
            </x14:sparkline>
            <x14:sparkline>
              <xm:f>'Contracts&amp;Insureds'!F27:O27</xm:f>
              <xm:sqref>C27</xm:sqref>
            </x14:sparkline>
            <x14:sparkline>
              <xm:f>'Contracts&amp;Insureds'!F28:O28</xm:f>
              <xm:sqref>C28</xm:sqref>
            </x14:sparkline>
            <x14:sparkline>
              <xm:f>'Contracts&amp;Insureds'!F29:O29</xm:f>
              <xm:sqref>C29</xm:sqref>
            </x14:sparkline>
            <x14:sparkline>
              <xm:f>'Contracts&amp;Insureds'!F30:O30</xm:f>
              <xm:sqref>C30</xm:sqref>
            </x14:sparkline>
            <x14:sparkline>
              <xm:f>'Contracts&amp;Insureds'!F31:O31</xm:f>
              <xm:sqref>C31</xm:sqref>
            </x14:sparkline>
            <x14:sparkline>
              <xm:f>'Contracts&amp;Insureds'!F32:O32</xm:f>
              <xm:sqref>C32</xm:sqref>
            </x14:sparkline>
            <x14:sparkline>
              <xm:f>'Contracts&amp;Insureds'!F33:O33</xm:f>
              <xm:sqref>C33</xm:sqref>
            </x14:sparkline>
            <x14:sparkline>
              <xm:f>'Contracts&amp;Insureds'!F34:O34</xm:f>
              <xm:sqref>C34</xm:sqref>
            </x14:sparkline>
            <x14:sparkline>
              <xm:f>'Contracts&amp;Insureds'!F35:O35</xm:f>
              <xm:sqref>C35</xm:sqref>
            </x14:sparkline>
            <x14:sparkline>
              <xm:f>'Contracts&amp;Insureds'!F36:O36</xm:f>
              <xm:sqref>C36</xm:sqref>
            </x14:sparkline>
            <x14:sparkline>
              <xm:f>'Contracts&amp;Insureds'!F37:O37</xm:f>
              <xm:sqref>C37</xm:sqref>
            </x14:sparkline>
            <x14:sparkline>
              <xm:f>'Contracts&amp;Insureds'!F38:O38</xm:f>
              <xm:sqref>C38</xm:sqref>
            </x14:sparkline>
            <x14:sparkline>
              <xm:f>'Contracts&amp;Insureds'!F39:O39</xm:f>
              <xm:sqref>C39</xm:sqref>
            </x14:sparkline>
            <x14:sparkline>
              <xm:f>'Contracts&amp;Insureds'!F40:O40</xm:f>
              <xm:sqref>C40</xm:sqref>
            </x14:sparkline>
            <x14:sparkline>
              <xm:f>'Contracts&amp;Insureds'!F41:O41</xm:f>
              <xm:sqref>C41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'Contracts&amp;Insureds'!F87:O87</xm:f>
              <xm:sqref>C87</xm:sqref>
            </x14:sparkline>
            <x14:sparkline>
              <xm:f>'Contracts&amp;Insureds'!F88:O88</xm:f>
              <xm:sqref>C88</xm:sqref>
            </x14:sparkline>
            <x14:sparkline>
              <xm:f>'Contracts&amp;Insureds'!F89:O89</xm:f>
              <xm:sqref>C89</xm:sqref>
            </x14:sparkline>
            <x14:sparkline>
              <xm:f>'Contracts&amp;Insureds'!F90:O90</xm:f>
              <xm:sqref>C90</xm:sqref>
            </x14:sparkline>
            <x14:sparkline>
              <xm:f>'Contracts&amp;Insureds'!F91:O91</xm:f>
              <xm:sqref>C91</xm:sqref>
            </x14:sparkline>
            <x14:sparkline>
              <xm:f>'Contracts&amp;Insureds'!F92:O92</xm:f>
              <xm:sqref>C92</xm:sqref>
            </x14:sparkline>
            <x14:sparkline>
              <xm:f>'Contracts&amp;Insureds'!F93:O93</xm:f>
              <xm:sqref>C93</xm:sqref>
            </x14:sparkline>
            <x14:sparkline>
              <xm:f>'Contracts&amp;Insureds'!F94:O94</xm:f>
              <xm:sqref>C94</xm:sqref>
            </x14:sparkline>
            <x14:sparkline>
              <xm:f>'Contracts&amp;Insureds'!F95:O95</xm:f>
              <xm:sqref>C95</xm:sqref>
            </x14:sparkline>
            <x14:sparkline>
              <xm:f>'Contracts&amp;Insureds'!F96:O96</xm:f>
              <xm:sqref>C96</xm:sqref>
            </x14:sparkline>
            <x14:sparkline>
              <xm:f>'Contracts&amp;Insureds'!F97:O97</xm:f>
              <xm:sqref>C97</xm:sqref>
            </x14:sparkline>
            <x14:sparkline>
              <xm:f>'Contracts&amp;Insureds'!F98:O98</xm:f>
              <xm:sqref>C98</xm:sqref>
            </x14:sparkline>
            <x14:sparkline>
              <xm:f>'Contracts&amp;Insureds'!F99:O99</xm:f>
              <xm:sqref>C99</xm:sqref>
            </x14:sparkline>
            <x14:sparkline>
              <xm:f>'Contracts&amp;Insureds'!F100:O100</xm:f>
              <xm:sqref>C100</xm:sqref>
            </x14:sparkline>
            <x14:sparkline>
              <xm:f>'Contracts&amp;Insureds'!F101:O101</xm:f>
              <xm:sqref>C101</xm:sqref>
            </x14:sparkline>
            <x14:sparkline>
              <xm:f>'Contracts&amp;Insureds'!F102:O102</xm:f>
              <xm:sqref>C102</xm:sqref>
            </x14:sparkline>
            <x14:sparkline>
              <xm:f>'Contracts&amp;Insureds'!F103:O103</xm:f>
              <xm:sqref>C103</xm:sqref>
            </x14:sparkline>
            <x14:sparkline>
              <xm:f>'Contracts&amp;Insureds'!F104:O104</xm:f>
              <xm:sqref>C104</xm:sqref>
            </x14:sparkline>
            <x14:sparkline>
              <xm:f>'Contracts&amp;Insureds'!F105:O105</xm:f>
              <xm:sqref>C105</xm:sqref>
            </x14:sparkline>
            <x14:sparkline>
              <xm:f>'Contracts&amp;Insureds'!F106:O106</xm:f>
              <xm:sqref>C106</xm:sqref>
            </x14:sparkline>
            <x14:sparkline>
              <xm:f>'Contracts&amp;Insureds'!F107:O107</xm:f>
              <xm:sqref>C107</xm:sqref>
            </x14:sparkline>
            <x14:sparkline>
              <xm:f>'Contracts&amp;Insureds'!F108:O108</xm:f>
              <xm:sqref>C108</xm:sqref>
            </x14:sparkline>
            <x14:sparkline>
              <xm:f>'Contracts&amp;Insureds'!F109:O109</xm:f>
              <xm:sqref>C109</xm:sqref>
            </x14:sparkline>
            <x14:sparkline>
              <xm:f>'Contracts&amp;Insureds'!F110:O110</xm:f>
              <xm:sqref>C110</xm:sqref>
            </x14:sparkline>
            <x14:sparkline>
              <xm:f>'Contracts&amp;Insureds'!F111:O111</xm:f>
              <xm:sqref>C111</xm:sqref>
            </x14:sparkline>
            <x14:sparkline>
              <xm:f>'Contracts&amp;Insureds'!F112:O112</xm:f>
              <xm:sqref>C112</xm:sqref>
            </x14:sparkline>
            <x14:sparkline>
              <xm:f>'Contracts&amp;Insureds'!F113:O113</xm:f>
              <xm:sqref>C113</xm:sqref>
            </x14:sparkline>
            <x14:sparkline>
              <xm:f>'Contracts&amp;Insureds'!F114:O114</xm:f>
              <xm:sqref>C114</xm:sqref>
            </x14:sparkline>
            <x14:sparkline>
              <xm:f>'Contracts&amp;Insureds'!F115:O115</xm:f>
              <xm:sqref>C115</xm:sqref>
            </x14:sparkline>
            <x14:sparkline>
              <xm:f>'Contracts&amp;Insureds'!F116:O116</xm:f>
              <xm:sqref>C116</xm:sqref>
            </x14:sparkline>
            <x14:sparkline>
              <xm:f>'Contracts&amp;Insureds'!F117:O117</xm:f>
              <xm:sqref>C117</xm:sqref>
            </x14:sparkline>
            <x14:sparkline>
              <xm:f>'Contracts&amp;Insureds'!F118:O118</xm:f>
              <xm:sqref>C118</xm:sqref>
            </x14:sparkline>
            <x14:sparkline>
              <xm:f>'Contracts&amp;Insureds'!F119:O119</xm:f>
              <xm:sqref>C119</xm:sqref>
            </x14:sparkline>
            <x14:sparkline>
              <xm:f>'Contracts&amp;Insureds'!F120:O120</xm:f>
              <xm:sqref>C120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'Contracts&amp;Insureds'!F126:O126</xm:f>
              <xm:sqref>C126</xm:sqref>
            </x14:sparkline>
            <x14:sparkline>
              <xm:f>'Contracts&amp;Insureds'!F127:O127</xm:f>
              <xm:sqref>C127</xm:sqref>
            </x14:sparkline>
            <x14:sparkline>
              <xm:f>'Contracts&amp;Insureds'!F128:O128</xm:f>
              <xm:sqref>C128</xm:sqref>
            </x14:sparkline>
            <x14:sparkline>
              <xm:f>'Contracts&amp;Insureds'!F129:O129</xm:f>
              <xm:sqref>C129</xm:sqref>
            </x14:sparkline>
            <x14:sparkline>
              <xm:f>'Contracts&amp;Insureds'!F130:O130</xm:f>
              <xm:sqref>C130</xm:sqref>
            </x14:sparkline>
            <x14:sparkline>
              <xm:f>'Contracts&amp;Insureds'!F131:O131</xm:f>
              <xm:sqref>C131</xm:sqref>
            </x14:sparkline>
            <x14:sparkline>
              <xm:f>'Contracts&amp;Insureds'!F132:O132</xm:f>
              <xm:sqref>C132</xm:sqref>
            </x14:sparkline>
            <x14:sparkline>
              <xm:f>'Contracts&amp;Insureds'!F133:O133</xm:f>
              <xm:sqref>C133</xm:sqref>
            </x14:sparkline>
            <x14:sparkline>
              <xm:f>'Contracts&amp;Insureds'!F134:O134</xm:f>
              <xm:sqref>C134</xm:sqref>
            </x14:sparkline>
            <x14:sparkline>
              <xm:f>'Contracts&amp;Insureds'!F135:O135</xm:f>
              <xm:sqref>C135</xm:sqref>
            </x14:sparkline>
            <x14:sparkline>
              <xm:f>'Contracts&amp;Insureds'!F136:O136</xm:f>
              <xm:sqref>C136</xm:sqref>
            </x14:sparkline>
            <x14:sparkline>
              <xm:f>'Contracts&amp;Insureds'!F137:O137</xm:f>
              <xm:sqref>C137</xm:sqref>
            </x14:sparkline>
            <x14:sparkline>
              <xm:f>'Contracts&amp;Insureds'!F138:O138</xm:f>
              <xm:sqref>C138</xm:sqref>
            </x14:sparkline>
            <x14:sparkline>
              <xm:f>'Contracts&amp;Insureds'!F139:O139</xm:f>
              <xm:sqref>C139</xm:sqref>
            </x14:sparkline>
            <x14:sparkline>
              <xm:f>'Contracts&amp;Insureds'!F140:O140</xm:f>
              <xm:sqref>C140</xm:sqref>
            </x14:sparkline>
            <x14:sparkline>
              <xm:f>'Contracts&amp;Insureds'!F141:O141</xm:f>
              <xm:sqref>C141</xm:sqref>
            </x14:sparkline>
            <x14:sparkline>
              <xm:f>'Contracts&amp;Insureds'!F142:O142</xm:f>
              <xm:sqref>C142</xm:sqref>
            </x14:sparkline>
            <x14:sparkline>
              <xm:f>'Contracts&amp;Insureds'!F143:O143</xm:f>
              <xm:sqref>C143</xm:sqref>
            </x14:sparkline>
            <x14:sparkline>
              <xm:f>'Contracts&amp;Insureds'!F144:O144</xm:f>
              <xm:sqref>C144</xm:sqref>
            </x14:sparkline>
            <x14:sparkline>
              <xm:f>'Contracts&amp;Insureds'!F145:O145</xm:f>
              <xm:sqref>C145</xm:sqref>
            </x14:sparkline>
            <x14:sparkline>
              <xm:f>'Contracts&amp;Insureds'!F146:O146</xm:f>
              <xm:sqref>C146</xm:sqref>
            </x14:sparkline>
            <x14:sparkline>
              <xm:f>'Contracts&amp;Insureds'!F147:O147</xm:f>
              <xm:sqref>C147</xm:sqref>
            </x14:sparkline>
            <x14:sparkline>
              <xm:f>'Contracts&amp;Insureds'!F148:O148</xm:f>
              <xm:sqref>C148</xm:sqref>
            </x14:sparkline>
            <x14:sparkline>
              <xm:f>'Contracts&amp;Insureds'!F149:O149</xm:f>
              <xm:sqref>C149</xm:sqref>
            </x14:sparkline>
            <x14:sparkline>
              <xm:f>'Contracts&amp;Insureds'!F150:O150</xm:f>
              <xm:sqref>C150</xm:sqref>
            </x14:sparkline>
            <x14:sparkline>
              <xm:f>'Contracts&amp;Insureds'!F151:O151</xm:f>
              <xm:sqref>C151</xm:sqref>
            </x14:sparkline>
            <x14:sparkline>
              <xm:f>'Contracts&amp;Insureds'!F152:O152</xm:f>
              <xm:sqref>C152</xm:sqref>
            </x14:sparkline>
            <x14:sparkline>
              <xm:f>'Contracts&amp;Insureds'!F153:O153</xm:f>
              <xm:sqref>C153</xm:sqref>
            </x14:sparkline>
            <x14:sparkline>
              <xm:f>'Contracts&amp;Insureds'!F154:O154</xm:f>
              <xm:sqref>C154</xm:sqref>
            </x14:sparkline>
            <x14:sparkline>
              <xm:f>'Contracts&amp;Insureds'!F155:O155</xm:f>
              <xm:sqref>C155</xm:sqref>
            </x14:sparkline>
            <x14:sparkline>
              <xm:f>'Contracts&amp;Insureds'!F156:O156</xm:f>
              <xm:sqref>C156</xm:sqref>
            </x14:sparkline>
            <x14:sparkline>
              <xm:f>'Contracts&amp;Insureds'!F157:O157</xm:f>
              <xm:sqref>C157</xm:sqref>
            </x14:sparkline>
            <x14:sparkline>
              <xm:f>'Contracts&amp;Insureds'!F158:O158</xm:f>
              <xm:sqref>C158</xm:sqref>
            </x14:sparkline>
            <x14:sparkline>
              <xm:f>'Contracts&amp;Insureds'!F159:O159</xm:f>
              <xm:sqref>C159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59999389629810485"/>
  </sheetPr>
  <dimension ref="C3:AA439"/>
  <sheetViews>
    <sheetView showGridLines="0" tabSelected="1" zoomScale="80" zoomScaleNormal="8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T29" sqref="T29"/>
    </sheetView>
  </sheetViews>
  <sheetFormatPr defaultRowHeight="10.5" x14ac:dyDescent="0.15"/>
  <cols>
    <col min="3" max="3" width="13.42578125" customWidth="1"/>
    <col min="4" max="4" width="11.42578125" customWidth="1"/>
    <col min="5" max="5" width="11.85546875" customWidth="1"/>
    <col min="6" max="19" width="18.28515625" customWidth="1"/>
    <col min="27" max="27" width="0" hidden="1" customWidth="1"/>
  </cols>
  <sheetData>
    <row r="3" spans="3:27" ht="18.75" x14ac:dyDescent="0.15">
      <c r="E3" s="1"/>
    </row>
    <row r="4" spans="3:27" ht="18.75" x14ac:dyDescent="0.15">
      <c r="C4" s="261" t="s">
        <v>188</v>
      </c>
      <c r="D4" s="261"/>
      <c r="E4" s="261"/>
      <c r="F4" s="259" t="s">
        <v>285</v>
      </c>
      <c r="G4" s="259"/>
      <c r="H4" s="259"/>
      <c r="I4" s="259"/>
      <c r="J4" s="259"/>
      <c r="K4" s="259"/>
      <c r="L4" s="259"/>
      <c r="M4" s="259"/>
      <c r="N4" s="259"/>
      <c r="O4" s="259"/>
      <c r="P4" s="260"/>
    </row>
    <row r="5" spans="3:27" ht="13.5" customHeight="1" x14ac:dyDescent="0.15"/>
    <row r="6" spans="3:27" ht="13.5" customHeight="1" x14ac:dyDescent="0.15"/>
    <row r="7" spans="3:27" ht="18.75" x14ac:dyDescent="0.15">
      <c r="C7" s="253" t="s">
        <v>343</v>
      </c>
      <c r="D7" s="254"/>
      <c r="E7" s="250" t="s">
        <v>271</v>
      </c>
      <c r="F7" s="251"/>
      <c r="G7" s="251"/>
      <c r="H7" s="251"/>
      <c r="I7" s="251"/>
      <c r="J7" s="251"/>
      <c r="K7" s="251"/>
      <c r="L7" s="251"/>
      <c r="M7" s="251"/>
      <c r="N7" s="251"/>
      <c r="O7" s="251" t="s">
        <v>181</v>
      </c>
      <c r="P7" s="252"/>
    </row>
    <row r="8" spans="3:27" ht="15" x14ac:dyDescent="0.15">
      <c r="C8" s="244" t="s">
        <v>230</v>
      </c>
      <c r="D8" s="245"/>
      <c r="E8" s="50">
        <v>1</v>
      </c>
      <c r="F8" s="51">
        <v>2004</v>
      </c>
      <c r="G8" s="51">
        <f t="shared" ref="G8:P8" si="0">F8+1</f>
        <v>2005</v>
      </c>
      <c r="H8" s="51">
        <f t="shared" si="0"/>
        <v>2006</v>
      </c>
      <c r="I8" s="51">
        <f t="shared" si="0"/>
        <v>2007</v>
      </c>
      <c r="J8" s="51">
        <f t="shared" si="0"/>
        <v>2008</v>
      </c>
      <c r="K8" s="51">
        <f t="shared" si="0"/>
        <v>2009</v>
      </c>
      <c r="L8" s="51">
        <f t="shared" si="0"/>
        <v>2010</v>
      </c>
      <c r="M8" s="51">
        <f t="shared" si="0"/>
        <v>2011</v>
      </c>
      <c r="N8" s="51">
        <f t="shared" si="0"/>
        <v>2012</v>
      </c>
      <c r="O8" s="51">
        <f t="shared" si="0"/>
        <v>2013</v>
      </c>
      <c r="P8" s="51">
        <f t="shared" si="0"/>
        <v>2014</v>
      </c>
      <c r="Q8" s="53" t="s">
        <v>224</v>
      </c>
      <c r="R8" s="54" t="s">
        <v>229</v>
      </c>
      <c r="S8" s="53" t="s">
        <v>282</v>
      </c>
    </row>
    <row r="9" spans="3:27" ht="15" x14ac:dyDescent="0.25">
      <c r="C9" s="242"/>
      <c r="D9" s="243"/>
      <c r="E9" s="72" t="s">
        <v>0</v>
      </c>
      <c r="F9" s="73">
        <f>IF($C$4="National Currency",IF('Premiums DATA'!E9=0,0,'Premiums DATA'!E9),IF($C$4="Current Exchange rate",IF('Premiums DATA'!E9=0,0,'Premiums DATA'!E9/ECO!O10),IF($C$4="Constant Exchange rate",IF('Premiums DATA'!E9=0,0,'Premiums DATA'!E9/ECO!O45))))</f>
        <v>6165</v>
      </c>
      <c r="G9" s="73">
        <f>IF($C$4="National Currency",IF('Premiums DATA'!F9=0,0,'Premiums DATA'!F9),IF($C$4="Current Exchange rate",IF('Premiums DATA'!F9=0,0,'Premiums DATA'!F9/ECO!P10),IF($C$4="Constant Exchange rate",IF('Premiums DATA'!F9=0,0,'Premiums DATA'!F9/ECO!P45))))</f>
        <v>7124</v>
      </c>
      <c r="H9" s="73">
        <f>IF($C$4="National Currency",IF('Premiums DATA'!G9=0,0,'Premiums DATA'!G9),IF($C$4="Current Exchange rate",IF('Premiums DATA'!G9=0,0,'Premiums DATA'!G9/ECO!Q10),IF($C$4="Constant Exchange rate",IF('Premiums DATA'!G9=0,0,'Premiums DATA'!G9/ECO!Q45))))</f>
        <v>7183</v>
      </c>
      <c r="I9" s="73">
        <f>IF($C$4="National Currency",IF('Premiums DATA'!H9=0,0,'Premiums DATA'!H9),IF($C$4="Current Exchange rate",IF('Premiums DATA'!H9=0,0,'Premiums DATA'!H9/ECO!R10),IF($C$4="Constant Exchange rate",IF('Premiums DATA'!H9=0,0,'Premiums DATA'!H9/ECO!R45))))</f>
        <v>7206</v>
      </c>
      <c r="J9" s="73">
        <f>IF($C$4="National Currency",IF('Premiums DATA'!I9=0,0,'Premiums DATA'!I9),IF($C$4="Current Exchange rate",IF('Premiums DATA'!I9=0,0,'Premiums DATA'!I9/ECO!S10),IF($C$4="Constant Exchange rate",IF('Premiums DATA'!I9=0,0,'Premiums DATA'!I9/ECO!S45))))</f>
        <v>7362</v>
      </c>
      <c r="K9" s="73">
        <f>IF($C$4="National Currency",IF('Premiums DATA'!J9=0,0,'Premiums DATA'!J9),IF($C$4="Current Exchange rate",IF('Premiums DATA'!J9=0,0,'Premiums DATA'!J9/ECO!T10),IF($C$4="Constant Exchange rate",IF('Premiums DATA'!J9=0,0,'Premiums DATA'!J9/ECO!T45))))</f>
        <v>7416</v>
      </c>
      <c r="L9" s="73">
        <f>IF($C$4="National Currency",IF('Premiums DATA'!K9=0,0,'Premiums DATA'!K9),IF($C$4="Current Exchange rate",IF('Premiums DATA'!K9=0,0,'Premiums DATA'!K9/ECO!U10),IF($C$4="Constant Exchange rate",IF('Premiums DATA'!K9=0,0,'Premiums DATA'!K9/ECO!U45))))</f>
        <v>7552</v>
      </c>
      <c r="M9" s="73">
        <f>IF($C$4="National Currency",IF('Premiums DATA'!L9=0,0,'Premiums DATA'!L9),IF($C$4="Current Exchange rate",IF('Premiums DATA'!L9=0,0,'Premiums DATA'!L9/ECO!V10),IF($C$4="Constant Exchange rate",IF('Premiums DATA'!L9=0,0,'Premiums DATA'!L9/ECO!V45))))</f>
        <v>6988</v>
      </c>
      <c r="N9" s="73">
        <f>IF($C$4="National Currency",IF('Premiums DATA'!M9=0,0,'Premiums DATA'!M9),IF($C$4="Current Exchange rate",IF('Premiums DATA'!M9=0,0,'Premiums DATA'!M9/ECO!W10),IF($C$4="Constant Exchange rate",IF('Premiums DATA'!M9=0,0,'Premiums DATA'!M9/ECO!W45))))</f>
        <v>6516</v>
      </c>
      <c r="O9" s="73">
        <f>IF($C$4="National Currency",IF('Premiums DATA'!N9=0,0,'Premiums DATA'!N9),IF($C$4="Current Exchange rate",IF('Premiums DATA'!N9=0,0,'Premiums DATA'!N9/ECO!X10),IF($C$4="Constant Exchange rate",IF('Premiums DATA'!N9=0,0,'Premiums DATA'!N9/ECO!X45))))</f>
        <v>6498</v>
      </c>
      <c r="P9" s="73">
        <f>IF($C$4="National Currency",IF('Premiums DATA'!O9=0,0,'Premiums DATA'!O9),IF($C$4="Current Exchange rate",IF('Premiums DATA'!O9=0,0,'Premiums DATA'!O9/ECO!Y10),IF($C$4="Constant Exchange rate",IF('Premiums DATA'!O9=0,0,'Premiums DATA'!O9/ECO!Y45))))</f>
        <v>6754</v>
      </c>
      <c r="Q9" s="77">
        <f>P9/$P$41</f>
        <v>9.4723677905830493E-3</v>
      </c>
      <c r="R9" s="77">
        <f>P9/O9-1</f>
        <v>3.9396737457679354E-2</v>
      </c>
      <c r="S9" s="77">
        <f>P9/G9-1</f>
        <v>-5.1937113980909611E-2</v>
      </c>
      <c r="AA9" t="s">
        <v>185</v>
      </c>
    </row>
    <row r="10" spans="3:27" ht="15" x14ac:dyDescent="0.25">
      <c r="C10" s="242"/>
      <c r="D10" s="243"/>
      <c r="E10" s="72" t="s">
        <v>1</v>
      </c>
      <c r="F10" s="74">
        <f>IF($C$4="National Currency",IF('Premiums DATA'!E10=0,0,'Premiums DATA'!E10),IF($C$4="Current Exchange rate",IF('Premiums DATA'!E10=0,0,'Premiums DATA'!E10/ECO!O11),IF($C$4="Constant Exchange rate",IF('Premiums DATA'!E10=0,0,'Premiums DATA'!E10/ECO!O46))))</f>
        <v>19929</v>
      </c>
      <c r="G10" s="74">
        <f>IF($C$4="National Currency",IF('Premiums DATA'!F10=0,0,'Premiums DATA'!F10),IF($C$4="Current Exchange rate",IF('Premiums DATA'!F10=0,0,'Premiums DATA'!F10/ECO!P11),IF($C$4="Constant Exchange rate",IF('Premiums DATA'!F10=0,0,'Premiums DATA'!F10/ECO!P46))))</f>
        <v>25255</v>
      </c>
      <c r="H10" s="74">
        <f>IF($C$4="National Currency",IF('Premiums DATA'!G10=0,0,'Premiums DATA'!G10),IF($C$4="Current Exchange rate",IF('Premiums DATA'!G10=0,0,'Premiums DATA'!G10/ECO!Q11),IF($C$4="Constant Exchange rate",IF('Premiums DATA'!G10=0,0,'Premiums DATA'!G10/ECO!Q46))))</f>
        <v>20488</v>
      </c>
      <c r="I10" s="74">
        <f>IF($C$4="National Currency",IF('Premiums DATA'!H10=0,0,'Premiums DATA'!H10),IF($C$4="Current Exchange rate",IF('Premiums DATA'!H10=0,0,'Premiums DATA'!H10/ECO!R11),IF($C$4="Constant Exchange rate",IF('Premiums DATA'!H10=0,0,'Premiums DATA'!H10/ECO!R46))))</f>
        <v>21916.163044019999</v>
      </c>
      <c r="J10" s="74">
        <f>IF($C$4="National Currency",IF('Premiums DATA'!I10=0,0,'Premiums DATA'!I10),IF($C$4="Current Exchange rate",IF('Premiums DATA'!I10=0,0,'Premiums DATA'!I10/ECO!S11),IF($C$4="Constant Exchange rate",IF('Premiums DATA'!I10=0,0,'Premiums DATA'!I10/ECO!S46))))</f>
        <v>19450</v>
      </c>
      <c r="K10" s="74">
        <f>IF($C$4="National Currency",IF('Premiums DATA'!J10=0,0,'Premiums DATA'!J10),IF($C$4="Current Exchange rate",IF('Premiums DATA'!J10=0,0,'Premiums DATA'!J10/ECO!T11),IF($C$4="Constant Exchange rate",IF('Premiums DATA'!J10=0,0,'Premiums DATA'!J10/ECO!T46))))</f>
        <v>18404</v>
      </c>
      <c r="L10" s="74">
        <f>IF($C$4="National Currency",IF('Premiums DATA'!K10=0,0,'Premiums DATA'!K10),IF($C$4="Current Exchange rate",IF('Premiums DATA'!K10=0,0,'Premiums DATA'!K10/ECO!U11),IF($C$4="Constant Exchange rate",IF('Premiums DATA'!K10=0,0,'Premiums DATA'!K10/ECO!U46))))</f>
        <v>19141.226578999998</v>
      </c>
      <c r="M10" s="74">
        <f>IF($C$4="National Currency",IF('Premiums DATA'!L10=0,0,'Premiums DATA'!L10),IF($C$4="Current Exchange rate",IF('Premiums DATA'!L10=0,0,'Premiums DATA'!L10/ECO!V11),IF($C$4="Constant Exchange rate",IF('Premiums DATA'!L10=0,0,'Premiums DATA'!L10/ECO!V46))))</f>
        <v>18466.992639</v>
      </c>
      <c r="N10" s="74">
        <f>IF($C$4="National Currency",IF('Premiums DATA'!M10=0,0,'Premiums DATA'!M10),IF($C$4="Current Exchange rate",IF('Premiums DATA'!M10=0,0,'Premiums DATA'!M10/ECO!W11),IF($C$4="Constant Exchange rate",IF('Premiums DATA'!M10=0,0,'Premiums DATA'!M10/ECO!W46))))</f>
        <v>20970.834524950002</v>
      </c>
      <c r="O10" s="74">
        <f>IF($C$4="National Currency",IF('Premiums DATA'!N10=0,0,'Premiums DATA'!N10),IF($C$4="Current Exchange rate",IF('Premiums DATA'!N10=0,0,'Premiums DATA'!N10/ECO!X11),IF($C$4="Constant Exchange rate",IF('Premiums DATA'!N10=0,0,'Premiums DATA'!N10/ECO!X46))))</f>
        <v>16165.799173429999</v>
      </c>
      <c r="P10" s="74">
        <f>IF($C$4="National Currency",IF('Premiums DATA'!O10=0,0,'Premiums DATA'!O10),IF($C$4="Current Exchange rate",IF('Premiums DATA'!O10=0,0,'Premiums DATA'!O10/ECO!Y11),IF($C$4="Constant Exchange rate",IF('Premiums DATA'!O10=0,0,'Premiums DATA'!O10/ECO!Y46))))</f>
        <v>16192.893385360001</v>
      </c>
      <c r="Q10" s="77">
        <f t="shared" ref="Q10:Q42" si="1">P10/$P$41</f>
        <v>2.2710251960294549E-2</v>
      </c>
      <c r="R10" s="77">
        <f t="shared" ref="R10:R40" si="2">P10/O10-1</f>
        <v>1.6760205690624641E-3</v>
      </c>
      <c r="S10" s="77">
        <f t="shared" ref="S10:S42" si="3">P10/G10-1</f>
        <v>-0.35882425716254207</v>
      </c>
      <c r="AA10" t="s">
        <v>186</v>
      </c>
    </row>
    <row r="11" spans="3:27" ht="15" x14ac:dyDescent="0.25">
      <c r="C11" s="242"/>
      <c r="D11" s="243"/>
      <c r="E11" s="72" t="s">
        <v>2</v>
      </c>
      <c r="F11" s="74">
        <f>IF($C$4="National Currency",IF('Premiums DATA'!E11=0,0,'Premiums DATA'!E11),IF($C$4="Current Exchange rate",IF('Premiums DATA'!E11=0,0,'Premiums DATA'!E11/ECO!O12),IF($C$4="Constant Exchange rate",IF('Premiums DATA'!E11=0,0,'Premiums DATA'!E11/ECO!O47))))</f>
        <v>51.68217609162491</v>
      </c>
      <c r="G11" s="74">
        <f>IF($C$4="National Currency",IF('Premiums DATA'!F11=0,0,'Premiums DATA'!F11),IF($C$4="Current Exchange rate",IF('Premiums DATA'!F11=0,0,'Premiums DATA'!F11/ECO!P12),IF($C$4="Constant Exchange rate",IF('Premiums DATA'!F11=0,0,'Premiums DATA'!F11/ECO!P47))))</f>
        <v>76.694958584722372</v>
      </c>
      <c r="H11" s="74">
        <f>IF($C$4="National Currency",IF('Premiums DATA'!G11=0,0,'Premiums DATA'!G11),IF($C$4="Current Exchange rate",IF('Premiums DATA'!G11=0,0,'Premiums DATA'!G11/ECO!Q12),IF($C$4="Constant Exchange rate",IF('Premiums DATA'!G11=0,0,'Premiums DATA'!G11/ECO!Q47))))</f>
        <v>95.101748645055736</v>
      </c>
      <c r="I11" s="74">
        <f>IF($C$4="National Currency",IF('Premiums DATA'!H11=0,0,'Premiums DATA'!H11),IF($C$4="Current Exchange rate",IF('Premiums DATA'!H11=0,0,'Premiums DATA'!H11/ECO!R12),IF($C$4="Constant Exchange rate",IF('Premiums DATA'!H11=0,0,'Premiums DATA'!H11/ECO!R47))))</f>
        <v>117.06001401472541</v>
      </c>
      <c r="J11" s="74">
        <f>IF($C$4="National Currency",IF('Premiums DATA'!I11=0,0,'Premiums DATA'!I11),IF($C$4="Current Exchange rate",IF('Premiums DATA'!I11=0,0,'Premiums DATA'!I11/ECO!S12),IF($C$4="Constant Exchange rate",IF('Premiums DATA'!I11=0,0,'Premiums DATA'!I11/ECO!S47))))</f>
        <v>127.83606802216707</v>
      </c>
      <c r="K11" s="74">
        <f>IF($C$4="National Currency",IF('Premiums DATA'!J11=0,0,'Premiums DATA'!J11),IF($C$4="Current Exchange rate",IF('Premiums DATA'!J11=0,0,'Premiums DATA'!J11/ECO!T12),IF($C$4="Constant Exchange rate",IF('Premiums DATA'!J11=0,0,'Premiums DATA'!J11/ECO!T47))))</f>
        <v>103.23898664423848</v>
      </c>
      <c r="L11" s="74">
        <f>IF($C$4="National Currency",IF('Premiums DATA'!K11=0,0,'Premiums DATA'!K11),IF($C$4="Current Exchange rate",IF('Premiums DATA'!K11=0,0,'Premiums DATA'!K11/ECO!U12),IF($C$4="Constant Exchange rate",IF('Premiums DATA'!K11=0,0,'Premiums DATA'!K11/ECO!U47))))</f>
        <v>115.38422377540648</v>
      </c>
      <c r="M11" s="74">
        <f>IF($C$4="National Currency",IF('Premiums DATA'!L11=0,0,'Premiums DATA'!L11),IF($C$4="Current Exchange rate",IF('Premiums DATA'!L11=0,0,'Premiums DATA'!L11/ECO!V12),IF($C$4="Constant Exchange rate",IF('Premiums DATA'!L11=0,0,'Premiums DATA'!L11/ECO!V47))))</f>
        <v>118.62153594437059</v>
      </c>
      <c r="N11" s="74">
        <f>IF($C$4="National Currency",IF('Premiums DATA'!M11=0,0,'Premiums DATA'!M11),IF($C$4="Current Exchange rate",IF('Premiums DATA'!M11=0,0,'Premiums DATA'!M11/ECO!W12),IF($C$4="Constant Exchange rate",IF('Premiums DATA'!M11=0,0,'Premiums DATA'!M11/ECO!W47))))</f>
        <v>125.26843235504653</v>
      </c>
      <c r="O11" s="74">
        <f>IF($C$4="National Currency",IF('Premiums DATA'!N11=0,0,'Premiums DATA'!N11),IF($C$4="Current Exchange rate",IF('Premiums DATA'!N11=0,0,'Premiums DATA'!N11/ECO!X12),IF($C$4="Constant Exchange rate",IF('Premiums DATA'!N11=0,0,'Premiums DATA'!N11/ECO!X47))))</f>
        <v>156.45771551283363</v>
      </c>
      <c r="P11" s="74">
        <f>IF($C$4="National Currency",IF('Premiums DATA'!O11=0,0,'Premiums DATA'!O11),IF($C$4="Current Exchange rate",IF('Premiums DATA'!O11=0,0,'Premiums DATA'!O11/ECO!Y12),IF($C$4="Constant Exchange rate",IF('Premiums DATA'!O11=0,0,'Premiums DATA'!O11/ECO!Y47))))</f>
        <v>174.35320584926885</v>
      </c>
      <c r="Q11" s="77">
        <f t="shared" si="1"/>
        <v>2.4452734546513331E-4</v>
      </c>
      <c r="R11" s="77">
        <f t="shared" si="2"/>
        <v>0.1143790849673203</v>
      </c>
      <c r="S11" s="77">
        <f t="shared" si="3"/>
        <v>1.273333333333333</v>
      </c>
      <c r="AA11" t="s">
        <v>187</v>
      </c>
    </row>
    <row r="12" spans="3:27" ht="15" x14ac:dyDescent="0.25">
      <c r="C12" s="242"/>
      <c r="D12" s="243"/>
      <c r="E12" s="72" t="s">
        <v>3</v>
      </c>
      <c r="F12" s="74">
        <f>IF($C$4="National Currency",IF('Premiums DATA'!E12=0,0,'Premiums DATA'!E12),IF($C$4="Current Exchange rate",IF('Premiums DATA'!E12=0,0,'Premiums DATA'!E12/ECO!O13),IF($C$4="Constant Exchange rate",IF('Premiums DATA'!E12=0,0,'Premiums DATA'!E12/ECO!O48))))</f>
        <v>25129.891882900869</v>
      </c>
      <c r="G12" s="74">
        <f>IF($C$4="National Currency",IF('Premiums DATA'!F12=0,0,'Premiums DATA'!F12),IF($C$4="Current Exchange rate",IF('Premiums DATA'!F12=0,0,'Premiums DATA'!F12/ECO!P13),IF($C$4="Constant Exchange rate",IF('Premiums DATA'!F12=0,0,'Premiums DATA'!F12/ECO!P48))))</f>
        <v>24748.960412508321</v>
      </c>
      <c r="H12" s="74">
        <f>IF($C$4="National Currency",IF('Premiums DATA'!G12=0,0,'Premiums DATA'!G12),IF($C$4="Current Exchange rate",IF('Premiums DATA'!G12=0,0,'Premiums DATA'!G12/ECO!Q13),IF($C$4="Constant Exchange rate",IF('Premiums DATA'!G12=0,0,'Premiums DATA'!G12/ECO!Q48))))</f>
        <v>23333.342481703261</v>
      </c>
      <c r="I12" s="74">
        <f>IF($C$4="National Currency",IF('Premiums DATA'!H12=0,0,'Premiums DATA'!H12),IF($C$4="Current Exchange rate",IF('Premiums DATA'!H12=0,0,'Premiums DATA'!H12/ECO!R13),IF($C$4="Constant Exchange rate",IF('Premiums DATA'!H12=0,0,'Premiums DATA'!H12/ECO!R48))))</f>
        <v>23861.482035928144</v>
      </c>
      <c r="J12" s="74">
        <f>IF($C$4="National Currency",IF('Premiums DATA'!I12=0,0,'Premiums DATA'!I12),IF($C$4="Current Exchange rate",IF('Premiums DATA'!I12=0,0,'Premiums DATA'!I12/ECO!S13),IF($C$4="Constant Exchange rate",IF('Premiums DATA'!I12=0,0,'Premiums DATA'!I12/ECO!S48))))</f>
        <v>24608.712840984699</v>
      </c>
      <c r="K12" s="74">
        <f>IF($C$4="National Currency",IF('Premiums DATA'!J12=0,0,'Premiums DATA'!J12),IF($C$4="Current Exchange rate",IF('Premiums DATA'!J12=0,0,'Premiums DATA'!J12/ECO!T13),IF($C$4="Constant Exchange rate",IF('Premiums DATA'!J12=0,0,'Premiums DATA'!J12/ECO!T48))))</f>
        <v>24454.027375249505</v>
      </c>
      <c r="L12" s="74">
        <f>IF($C$4="National Currency",IF('Premiums DATA'!K12=0,0,'Premiums DATA'!K12),IF($C$4="Current Exchange rate",IF('Premiums DATA'!K12=0,0,'Premiums DATA'!K12/ECO!U13),IF($C$4="Constant Exchange rate",IF('Premiums DATA'!K12=0,0,'Premiums DATA'!K12/ECO!U48))))</f>
        <v>24910.123775781773</v>
      </c>
      <c r="M12" s="74">
        <f>IF($C$4="National Currency",IF('Premiums DATA'!L12=0,0,'Premiums DATA'!L12),IF($C$4="Current Exchange rate",IF('Premiums DATA'!L12=0,0,'Premiums DATA'!L12/ECO!V13),IF($C$4="Constant Exchange rate",IF('Premiums DATA'!L12=0,0,'Premiums DATA'!L12/ECO!V48))))</f>
        <v>25278.397503326683</v>
      </c>
      <c r="N12" s="74">
        <f>IF($C$4="National Currency",IF('Premiums DATA'!M12=0,0,'Premiums DATA'!M12),IF($C$4="Current Exchange rate",IF('Premiums DATA'!M12=0,0,'Premiums DATA'!M12/ECO!W13),IF($C$4="Constant Exchange rate",IF('Premiums DATA'!M12=0,0,'Premiums DATA'!M12/ECO!W48))))</f>
        <v>25766.703750000004</v>
      </c>
      <c r="O12" s="74">
        <f>IF($C$4="National Currency",IF('Premiums DATA'!N12=0,0,'Premiums DATA'!N12),IF($C$4="Current Exchange rate",IF('Premiums DATA'!N12=0,0,'Premiums DATA'!N12/ECO!X13),IF($C$4="Constant Exchange rate",IF('Premiums DATA'!N12=0,0,'Premiums DATA'!N12/ECO!X48))))</f>
        <v>27058.58271956088</v>
      </c>
      <c r="P12" s="74">
        <f>IF($C$4="National Currency",IF('Premiums DATA'!O12=0,0,'Premiums DATA'!O12),IF($C$4="Current Exchange rate",IF('Premiums DATA'!O12=0,0,'Premiums DATA'!O12/ECO!Y13),IF($C$4="Constant Exchange rate",IF('Premiums DATA'!O12=0,0,'Premiums DATA'!O12/ECO!Y48))))</f>
        <v>27145.63785096474</v>
      </c>
      <c r="Q12" s="77">
        <f t="shared" si="1"/>
        <v>3.8071285998565366E-2</v>
      </c>
      <c r="R12" s="77">
        <f t="shared" si="2"/>
        <v>3.2172834884263146E-3</v>
      </c>
      <c r="S12" s="77">
        <f t="shared" si="3"/>
        <v>9.6839519661000351E-2</v>
      </c>
      <c r="AA12" t="s">
        <v>188</v>
      </c>
    </row>
    <row r="13" spans="3:27" ht="15" x14ac:dyDescent="0.25">
      <c r="C13" s="242"/>
      <c r="D13" s="243"/>
      <c r="E13" s="72" t="s">
        <v>4</v>
      </c>
      <c r="F13" s="74">
        <f>IF($C$4="National Currency",IF('Premiums DATA'!E13=0,0,'Premiums DATA'!E13),IF($C$4="Current Exchange rate",IF('Premiums DATA'!E13=0,0,'Premiums DATA'!E13/ECO!O14),IF($C$4="Constant Exchange rate",IF('Premiums DATA'!E13=0,0,'Premiums DATA'!E13/ECO!O49))))</f>
        <v>454.49108958258586</v>
      </c>
      <c r="G13" s="74">
        <f>IF($C$4="National Currency",IF('Premiums DATA'!F13=0,0,'Premiums DATA'!F13),IF($C$4="Current Exchange rate",IF('Premiums DATA'!F13=0,0,'Premiums DATA'!F13/ECO!P14),IF($C$4="Constant Exchange rate",IF('Premiums DATA'!F13=0,0,'Premiums DATA'!F13/ECO!P49))))</f>
        <v>468.15999453243808</v>
      </c>
      <c r="H13" s="74">
        <f>IF($C$4="National Currency",IF('Premiums DATA'!G13=0,0,'Premiums DATA'!G13),IF($C$4="Current Exchange rate",IF('Premiums DATA'!G13=0,0,'Premiums DATA'!G13/ECO!Q14),IF($C$4="Constant Exchange rate",IF('Premiums DATA'!G13=0,0,'Premiums DATA'!G13/ECO!Q49))))</f>
        <v>502.3322569070686</v>
      </c>
      <c r="I13" s="74">
        <f>IF($C$4="National Currency",IF('Premiums DATA'!H13=0,0,'Premiums DATA'!H13),IF($C$4="Current Exchange rate",IF('Premiums DATA'!H13=0,0,'Premiums DATA'!H13/ECO!R14),IF($C$4="Constant Exchange rate",IF('Premiums DATA'!H13=0,0,'Premiums DATA'!H13/ECO!R49))))</f>
        <v>550.17342423155128</v>
      </c>
      <c r="J13" s="74">
        <f>IF($C$4="National Currency",IF('Premiums DATA'!I13=0,0,'Premiums DATA'!I13),IF($C$4="Current Exchange rate",IF('Premiums DATA'!I13=0,0,'Premiums DATA'!I13/ECO!S14),IF($C$4="Constant Exchange rate",IF('Premiums DATA'!I13=0,0,'Premiums DATA'!I13/ECO!S49))))</f>
        <v>341</v>
      </c>
      <c r="K13" s="74">
        <f>IF($C$4="National Currency",IF('Premiums DATA'!J13=0,0,'Premiums DATA'!J13),IF($C$4="Current Exchange rate",IF('Premiums DATA'!J13=0,0,'Premiums DATA'!J13/ECO!T14),IF($C$4="Constant Exchange rate",IF('Premiums DATA'!J13=0,0,'Premiums DATA'!J13/ECO!T49))))</f>
        <v>353</v>
      </c>
      <c r="L13" s="74">
        <f>IF($C$4="National Currency",IF('Premiums DATA'!K13=0,0,'Premiums DATA'!K13),IF($C$4="Current Exchange rate",IF('Premiums DATA'!K13=0,0,'Premiums DATA'!K13/ECO!U14),IF($C$4="Constant Exchange rate",IF('Premiums DATA'!K13=0,0,'Premiums DATA'!K13/ECO!U49))))</f>
        <v>376</v>
      </c>
      <c r="M13" s="74">
        <f>IF($C$4="National Currency",IF('Premiums DATA'!L13=0,0,'Premiums DATA'!L13),IF($C$4="Current Exchange rate",IF('Premiums DATA'!L13=0,0,'Premiums DATA'!L13/ECO!V14),IF($C$4="Constant Exchange rate",IF('Premiums DATA'!L13=0,0,'Premiums DATA'!L13/ECO!V49))))</f>
        <v>385</v>
      </c>
      <c r="N13" s="74">
        <f>IF($C$4="National Currency",IF('Premiums DATA'!M13=0,0,'Premiums DATA'!M13),IF($C$4="Current Exchange rate",IF('Premiums DATA'!M13=0,0,'Premiums DATA'!M13/ECO!W14),IF($C$4="Constant Exchange rate",IF('Premiums DATA'!M13=0,0,'Premiums DATA'!M13/ECO!W49))))</f>
        <v>357</v>
      </c>
      <c r="O13" s="74">
        <f>IF($C$4="National Currency",IF('Premiums DATA'!N13=0,0,'Premiums DATA'!N13),IF($C$4="Current Exchange rate",IF('Premiums DATA'!N13=0,0,'Premiums DATA'!N13/ECO!X14),IF($C$4="Constant Exchange rate",IF('Premiums DATA'!N13=0,0,'Premiums DATA'!N13/ECO!X49))))</f>
        <v>319.2</v>
      </c>
      <c r="P13" s="74">
        <f>IF($C$4="National Currency",IF('Premiums DATA'!O13=0,0,'Premiums DATA'!O13),IF($C$4="Current Exchange rate",IF('Premiums DATA'!O13=0,0,'Premiums DATA'!O13/ECO!Y14),IF($C$4="Constant Exchange rate",IF('Premiums DATA'!O13=0,0,'Premiums DATA'!O13/ECO!Y49))))</f>
        <v>304</v>
      </c>
      <c r="Q13" s="77">
        <f t="shared" si="1"/>
        <v>4.2635472436145205E-4</v>
      </c>
      <c r="R13" s="77">
        <f t="shared" si="2"/>
        <v>-4.7619047619047561E-2</v>
      </c>
      <c r="S13" s="77">
        <f t="shared" si="3"/>
        <v>-0.35064934306569351</v>
      </c>
    </row>
    <row r="14" spans="3:27" ht="15" x14ac:dyDescent="0.25">
      <c r="C14" s="242"/>
      <c r="D14" s="243"/>
      <c r="E14" s="72" t="s">
        <v>182</v>
      </c>
      <c r="F14" s="74">
        <f>IF($C$4="National Currency",IF('Premiums DATA'!E14=0,0,'Premiums DATA'!E14),IF($C$4="Current Exchange rate",IF('Premiums DATA'!E14=0,0,'Premiums DATA'!E14/ECO!O15),IF($C$4="Constant Exchange rate",IF('Premiums DATA'!E14=0,0,'Premiums DATA'!E14/ECO!O50))))</f>
        <v>1401.6946096989363</v>
      </c>
      <c r="G14" s="74">
        <f>IF($C$4="National Currency",IF('Premiums DATA'!F14=0,0,'Premiums DATA'!F14),IF($C$4="Current Exchange rate",IF('Premiums DATA'!F14=0,0,'Premiums DATA'!F14/ECO!P15),IF($C$4="Constant Exchange rate",IF('Premiums DATA'!F14=0,0,'Premiums DATA'!F14/ECO!P50))))</f>
        <v>1415.3596538669551</v>
      </c>
      <c r="H14" s="74">
        <f>IF($C$4="National Currency",IF('Premiums DATA'!G14=0,0,'Premiums DATA'!G14),IF($C$4="Current Exchange rate",IF('Premiums DATA'!G14=0,0,'Premiums DATA'!G14/ECO!Q15),IF($C$4="Constant Exchange rate",IF('Premiums DATA'!G14=0,0,'Premiums DATA'!G14/ECO!Q50))))</f>
        <v>1488.8768703803858</v>
      </c>
      <c r="I14" s="74">
        <f>IF($C$4="National Currency",IF('Premiums DATA'!H14=0,0,'Premiums DATA'!H14),IF($C$4="Current Exchange rate",IF('Premiums DATA'!H14=0,0,'Premiums DATA'!H14/ECO!R15),IF($C$4="Constant Exchange rate",IF('Premiums DATA'!H14=0,0,'Premiums DATA'!H14/ECO!R50))))</f>
        <v>1689.3095366864973</v>
      </c>
      <c r="J14" s="74">
        <f>IF($C$4="National Currency",IF('Premiums DATA'!I14=0,0,'Premiums DATA'!I14),IF($C$4="Current Exchange rate",IF('Premiums DATA'!I14=0,0,'Premiums DATA'!I14/ECO!S15),IF($C$4="Constant Exchange rate",IF('Premiums DATA'!I14=0,0,'Premiums DATA'!I14/ECO!S50))))</f>
        <v>1766.2159725978006</v>
      </c>
      <c r="K14" s="74">
        <f>IF($C$4="National Currency",IF('Premiums DATA'!J14=0,0,'Premiums DATA'!J14),IF($C$4="Current Exchange rate",IF('Premiums DATA'!J14=0,0,'Premiums DATA'!J14/ECO!T15),IF($C$4="Constant Exchange rate",IF('Premiums DATA'!J14=0,0,'Premiums DATA'!J14/ECO!T50))))</f>
        <v>1948.4766540472328</v>
      </c>
      <c r="L14" s="74">
        <f>IF($C$4="National Currency",IF('Premiums DATA'!K14=0,0,'Premiums DATA'!K14),IF($C$4="Current Exchange rate",IF('Premiums DATA'!K14=0,0,'Premiums DATA'!K14/ECO!U15),IF($C$4="Constant Exchange rate",IF('Premiums DATA'!K14=0,0,'Premiums DATA'!K14/ECO!U50))))</f>
        <v>2370.9031909140076</v>
      </c>
      <c r="M14" s="74">
        <f>IF($C$4="National Currency",IF('Premiums DATA'!L14=0,0,'Premiums DATA'!L14),IF($C$4="Current Exchange rate",IF('Premiums DATA'!L14=0,0,'Premiums DATA'!L14/ECO!V15),IF($C$4="Constant Exchange rate",IF('Premiums DATA'!L14=0,0,'Premiums DATA'!L14/ECO!V50))))</f>
        <v>2380.1694609698939</v>
      </c>
      <c r="N14" s="74">
        <f>IF($C$4="National Currency",IF('Premiums DATA'!M14=0,0,'Premiums DATA'!M14),IF($C$4="Current Exchange rate",IF('Premiums DATA'!M14=0,0,'Premiums DATA'!M14/ECO!W15),IF($C$4="Constant Exchange rate",IF('Premiums DATA'!M14=0,0,'Premiums DATA'!M14/ECO!W50))))</f>
        <v>2387.5968992248063</v>
      </c>
      <c r="O14" s="74">
        <f>IF($C$4="National Currency",IF('Premiums DATA'!N14=0,0,'Premiums DATA'!N14),IF($C$4="Current Exchange rate",IF('Premiums DATA'!N14=0,0,'Premiums DATA'!N14/ECO!X15),IF($C$4="Constant Exchange rate",IF('Premiums DATA'!N14=0,0,'Premiums DATA'!N14/ECO!X50))))</f>
        <v>2386.4791779340185</v>
      </c>
      <c r="P14" s="74">
        <f>IF($C$4="National Currency",IF('Premiums DATA'!O14=0,0,'Premiums DATA'!O14),IF($C$4="Current Exchange rate",IF('Premiums DATA'!O14=0,0,'Premiums DATA'!O14/ECO!Y15),IF($C$4="Constant Exchange rate",IF('Premiums DATA'!O14=0,0,'Premiums DATA'!O14/ECO!Y50))))</f>
        <v>2381.828015143321</v>
      </c>
      <c r="Q14" s="77">
        <f t="shared" si="1"/>
        <v>3.3404724568184704E-3</v>
      </c>
      <c r="R14" s="77">
        <f t="shared" si="2"/>
        <v>-1.9489643294202663E-3</v>
      </c>
      <c r="S14" s="77">
        <f t="shared" si="3"/>
        <v>0.68284294994268269</v>
      </c>
    </row>
    <row r="15" spans="3:27" ht="15" x14ac:dyDescent="0.25">
      <c r="C15" s="242"/>
      <c r="D15" s="243"/>
      <c r="E15" s="72" t="s">
        <v>6</v>
      </c>
      <c r="F15" s="74">
        <f>IF($C$4="National Currency",IF('Premiums DATA'!E15=0,0,'Premiums DATA'!E15),IF($C$4="Current Exchange rate",IF('Premiums DATA'!E15=0,0,'Premiums DATA'!E15/ECO!O16),IF($C$4="Constant Exchange rate",IF('Premiums DATA'!E15=0,0,'Premiums DATA'!E15/ECO!O51))))</f>
        <v>70343</v>
      </c>
      <c r="G15" s="74">
        <f>IF($C$4="National Currency",IF('Premiums DATA'!F15=0,0,'Premiums DATA'!F15),IF($C$4="Current Exchange rate",IF('Premiums DATA'!F15=0,0,'Premiums DATA'!F15/ECO!P16),IF($C$4="Constant Exchange rate",IF('Premiums DATA'!F15=0,0,'Premiums DATA'!F15/ECO!P51))))</f>
        <v>75244</v>
      </c>
      <c r="H15" s="74">
        <f>IF($C$4="National Currency",IF('Premiums DATA'!G15=0,0,'Premiums DATA'!G15),IF($C$4="Current Exchange rate",IF('Premiums DATA'!G15=0,0,'Premiums DATA'!G15/ECO!Q16),IF($C$4="Constant Exchange rate",IF('Premiums DATA'!G15=0,0,'Premiums DATA'!G15/ECO!Q51))))</f>
        <v>78455</v>
      </c>
      <c r="I15" s="74">
        <f>IF($C$4="National Currency",IF('Premiums DATA'!H15=0,0,'Premiums DATA'!H15),IF($C$4="Current Exchange rate",IF('Premiums DATA'!H15=0,0,'Premiums DATA'!H15/ECO!R16),IF($C$4="Constant Exchange rate",IF('Premiums DATA'!H15=0,0,'Premiums DATA'!H15/ECO!R51))))</f>
        <v>78967</v>
      </c>
      <c r="J15" s="74">
        <f>IF($C$4="National Currency",IF('Premiums DATA'!I15=0,0,'Premiums DATA'!I15),IF($C$4="Current Exchange rate",IF('Premiums DATA'!I15=0,0,'Premiums DATA'!I15/ECO!S16),IF($C$4="Constant Exchange rate",IF('Premiums DATA'!I15=0,0,'Premiums DATA'!I15/ECO!S51))))</f>
        <v>79585</v>
      </c>
      <c r="K15" s="74">
        <f>IF($C$4="National Currency",IF('Premiums DATA'!J15=0,0,'Premiums DATA'!J15),IF($C$4="Current Exchange rate",IF('Premiums DATA'!J15=0,0,'Premiums DATA'!J15/ECO!T16),IF($C$4="Constant Exchange rate",IF('Premiums DATA'!J15=0,0,'Premiums DATA'!J15/ECO!T51))))</f>
        <v>85248</v>
      </c>
      <c r="L15" s="74">
        <f>IF($C$4="National Currency",IF('Premiums DATA'!K15=0,0,'Premiums DATA'!K15),IF($C$4="Current Exchange rate",IF('Premiums DATA'!K15=0,0,'Premiums DATA'!K15/ECO!U16),IF($C$4="Constant Exchange rate",IF('Premiums DATA'!K15=0,0,'Premiums DATA'!K15/ECO!U51))))</f>
        <v>90355</v>
      </c>
      <c r="M15" s="74">
        <f>IF($C$4="National Currency",IF('Premiums DATA'!L15=0,0,'Premiums DATA'!L15),IF($C$4="Current Exchange rate",IF('Premiums DATA'!L15=0,0,'Premiums DATA'!L15/ECO!V16),IF($C$4="Constant Exchange rate",IF('Premiums DATA'!L15=0,0,'Premiums DATA'!L15/ECO!V51))))</f>
        <v>86801</v>
      </c>
      <c r="N15" s="74">
        <f>IF($C$4="National Currency",IF('Premiums DATA'!M15=0,0,'Premiums DATA'!M15),IF($C$4="Current Exchange rate",IF('Premiums DATA'!M15=0,0,'Premiums DATA'!M15/ECO!W16),IF($C$4="Constant Exchange rate",IF('Premiums DATA'!M15=0,0,'Premiums DATA'!M15/ECO!W51))))</f>
        <v>87340</v>
      </c>
      <c r="O15" s="74">
        <f>IF($C$4="National Currency",IF('Premiums DATA'!N15=0,0,'Premiums DATA'!N15),IF($C$4="Current Exchange rate",IF('Premiums DATA'!N15=0,0,'Premiums DATA'!N15/ECO!X16),IF($C$4="Constant Exchange rate",IF('Premiums DATA'!N15=0,0,'Premiums DATA'!N15/ECO!X51))))</f>
        <v>90826</v>
      </c>
      <c r="P15" s="74">
        <f>IF($C$4="National Currency",IF('Premiums DATA'!O15=0,0,'Premiums DATA'!O15),IF($C$4="Current Exchange rate",IF('Premiums DATA'!O15=0,0,'Premiums DATA'!O15/ECO!Y16),IF($C$4="Constant Exchange rate",IF('Premiums DATA'!O15=0,0,'Premiums DATA'!O15/ECO!Y51))))</f>
        <v>93673</v>
      </c>
      <c r="Q15" s="77">
        <f t="shared" si="1"/>
        <v>0.13137475689181019</v>
      </c>
      <c r="R15" s="77">
        <f t="shared" si="2"/>
        <v>3.134564992403055E-2</v>
      </c>
      <c r="S15" s="77">
        <f t="shared" si="3"/>
        <v>0.24492318324384676</v>
      </c>
    </row>
    <row r="16" spans="3:27" ht="15" x14ac:dyDescent="0.25">
      <c r="C16" s="242"/>
      <c r="D16" s="243"/>
      <c r="E16" s="72" t="s">
        <v>7</v>
      </c>
      <c r="F16" s="74">
        <f>IF($C$4="National Currency",IF('Premiums DATA'!E16=0,0,'Premiums DATA'!E16),IF($C$4="Current Exchange rate",IF('Premiums DATA'!E16=0,0,'Premiums DATA'!E16/ECO!O17),IF($C$4="Constant Exchange rate",IF('Premiums DATA'!E16=0,0,'Premiums DATA'!E16/ECO!O52))))</f>
        <v>10135.924677313205</v>
      </c>
      <c r="G16" s="74">
        <f>IF($C$4="National Currency",IF('Premiums DATA'!F16=0,0,'Premiums DATA'!F16),IF($C$4="Current Exchange rate",IF('Premiums DATA'!F16=0,0,'Premiums DATA'!F16/ECO!P17),IF($C$4="Constant Exchange rate",IF('Premiums DATA'!F16=0,0,'Premiums DATA'!F16/ECO!P52))))</f>
        <v>10877.466321034748</v>
      </c>
      <c r="H16" s="74">
        <f>IF($C$4="National Currency",IF('Premiums DATA'!G16=0,0,'Premiums DATA'!G16),IF($C$4="Current Exchange rate",IF('Premiums DATA'!G16=0,0,'Premiums DATA'!G16/ECO!Q17),IF($C$4="Constant Exchange rate",IF('Premiums DATA'!G16=0,0,'Premiums DATA'!G16/ECO!Q52))))</f>
        <v>12123.169650652089</v>
      </c>
      <c r="I16" s="74">
        <f>IF($C$4="National Currency",IF('Premiums DATA'!H16=0,0,'Premiums DATA'!H16),IF($C$4="Current Exchange rate",IF('Premiums DATA'!H16=0,0,'Premiums DATA'!H16/ECO!R17),IF($C$4="Constant Exchange rate",IF('Premiums DATA'!H16=0,0,'Premiums DATA'!H16/ECO!R52))))</f>
        <v>13214.247511853117</v>
      </c>
      <c r="J16" s="74">
        <f>IF($C$4="National Currency",IF('Premiums DATA'!I16=0,0,'Premiums DATA'!I16),IF($C$4="Current Exchange rate",IF('Premiums DATA'!I16=0,0,'Premiums DATA'!I16/ECO!S17),IF($C$4="Constant Exchange rate",IF('Premiums DATA'!I16=0,0,'Premiums DATA'!I16/ECO!S52))))</f>
        <v>14561.067116167249</v>
      </c>
      <c r="K16" s="74">
        <f>IF($C$4="National Currency",IF('Premiums DATA'!J16=0,0,'Premiums DATA'!J16),IF($C$4="Current Exchange rate",IF('Premiums DATA'!J16=0,0,'Premiums DATA'!J16/ECO!T17),IF($C$4="Constant Exchange rate",IF('Premiums DATA'!J16=0,0,'Premiums DATA'!J16/ECO!T52))))</f>
        <v>13871.546478986744</v>
      </c>
      <c r="L16" s="74">
        <f>IF($C$4="National Currency",IF('Premiums DATA'!K16=0,0,'Premiums DATA'!K16),IF($C$4="Current Exchange rate",IF('Premiums DATA'!K16=0,0,'Premiums DATA'!K16/ECO!U17),IF($C$4="Constant Exchange rate",IF('Premiums DATA'!K16=0,0,'Premiums DATA'!K16/ECO!U52))))</f>
        <v>14941.935852148337</v>
      </c>
      <c r="M16" s="74">
        <f>IF($C$4="National Currency",IF('Premiums DATA'!L16=0,0,'Premiums DATA'!L16),IF($C$4="Current Exchange rate",IF('Premiums DATA'!L16=0,0,'Premiums DATA'!L16/ECO!V17),IF($C$4="Constant Exchange rate",IF('Premiums DATA'!L16=0,0,'Premiums DATA'!L16/ECO!V52))))</f>
        <v>15842.109787382644</v>
      </c>
      <c r="N16" s="74">
        <f>IF($C$4="National Currency",IF('Premiums DATA'!M16=0,0,'Premiums DATA'!M16),IF($C$4="Current Exchange rate",IF('Premiums DATA'!M16=0,0,'Premiums DATA'!M16/ECO!W17),IF($C$4="Constant Exchange rate",IF('Premiums DATA'!M16=0,0,'Premiums DATA'!M16/ECO!W52))))</f>
        <v>16669.638966865004</v>
      </c>
      <c r="O16" s="74">
        <f>IF($C$4="National Currency",IF('Premiums DATA'!N16=0,0,'Premiums DATA'!N16),IF($C$4="Current Exchange rate",IF('Premiums DATA'!N16=0,0,'Premiums DATA'!N16/ECO!X17),IF($C$4="Constant Exchange rate",IF('Premiums DATA'!N16=0,0,'Premiums DATA'!N16/ECO!X52))))</f>
        <v>16962.24933850886</v>
      </c>
      <c r="P16" s="74">
        <f>IF($C$4="National Currency",IF('Premiums DATA'!O16=0,0,'Premiums DATA'!O16),IF($C$4="Current Exchange rate",IF('Premiums DATA'!O16=0,0,'Premiums DATA'!O16/ECO!Y17),IF($C$4="Constant Exchange rate",IF('Premiums DATA'!O16=0,0,'Premiums DATA'!O16/ECO!Y52))))</f>
        <v>17497.66564141136</v>
      </c>
      <c r="Q16" s="77">
        <f t="shared" si="1"/>
        <v>2.4540172406292072E-2</v>
      </c>
      <c r="R16" s="77">
        <f t="shared" si="2"/>
        <v>3.1565171117191593E-2</v>
      </c>
      <c r="S16" s="77">
        <f t="shared" si="3"/>
        <v>0.60861593361815602</v>
      </c>
    </row>
    <row r="17" spans="3:19" ht="15" x14ac:dyDescent="0.25">
      <c r="C17" s="242"/>
      <c r="D17" s="243"/>
      <c r="E17" s="72" t="s">
        <v>8</v>
      </c>
      <c r="F17" s="74">
        <f>IF($C$4="National Currency",IF('Premiums DATA'!E17=0,0,'Premiums DATA'!E17),IF($C$4="Current Exchange rate",IF('Premiums DATA'!E17=0,0,'Premiums DATA'!E17/ECO!O18),IF($C$4="Constant Exchange rate",IF('Premiums DATA'!E17=0,0,'Premiums DATA'!E17/ECO!O53))))</f>
        <v>51.531962215433381</v>
      </c>
      <c r="G17" s="74">
        <f>IF($C$4="National Currency",IF('Premiums DATA'!F17=0,0,'Premiums DATA'!F17),IF($C$4="Current Exchange rate",IF('Premiums DATA'!F17=0,0,'Premiums DATA'!F17/ECO!P18),IF($C$4="Constant Exchange rate",IF('Premiums DATA'!F17=0,0,'Premiums DATA'!F17/ECO!P53))))</f>
        <v>80.797106080554244</v>
      </c>
      <c r="H17" s="74">
        <f>IF($C$4="National Currency",IF('Premiums DATA'!G17=0,0,'Premiums DATA'!G17),IF($C$4="Current Exchange rate",IF('Premiums DATA'!G17=0,0,'Premiums DATA'!G17/ECO!Q18),IF($C$4="Constant Exchange rate",IF('Premiums DATA'!G17=0,0,'Premiums DATA'!G17/ECO!Q53))))</f>
        <v>98.858537957128064</v>
      </c>
      <c r="I17" s="74">
        <f>IF($C$4="National Currency",IF('Premiums DATA'!H17=0,0,'Premiums DATA'!H17),IF($C$4="Current Exchange rate",IF('Premiums DATA'!H17=0,0,'Premiums DATA'!H17/ECO!R18),IF($C$4="Constant Exchange rate",IF('Premiums DATA'!H17=0,0,'Premiums DATA'!H17/ECO!R53))))</f>
        <v>122.27576598110772</v>
      </c>
      <c r="J17" s="74">
        <f>IF($C$4="National Currency",IF('Premiums DATA'!I17=0,0,'Premiums DATA'!I17),IF($C$4="Current Exchange rate",IF('Premiums DATA'!I17=0,0,'Premiums DATA'!I17/ECO!S18),IF($C$4="Constant Exchange rate",IF('Premiums DATA'!I17=0,0,'Premiums DATA'!I17/ECO!S53))))</f>
        <v>81.399792926258755</v>
      </c>
      <c r="K17" s="74">
        <f>IF($C$4="National Currency",IF('Premiums DATA'!J17=0,0,'Premiums DATA'!J17),IF($C$4="Current Exchange rate",IF('Premiums DATA'!J17=0,0,'Premiums DATA'!J17/ECO!T18),IF($C$4="Constant Exchange rate",IF('Premiums DATA'!J17=0,0,'Premiums DATA'!J17/ECO!T53))))</f>
        <v>73.916377999054106</v>
      </c>
      <c r="L17" s="74">
        <f>IF($C$4="National Currency",IF('Premiums DATA'!K17=0,0,'Premiums DATA'!K17),IF($C$4="Current Exchange rate",IF('Premiums DATA'!K17=0,0,'Premiums DATA'!K17/ECO!U18),IF($C$4="Constant Exchange rate",IF('Premiums DATA'!K17=0,0,'Premiums DATA'!K17/ECO!U53))))</f>
        <v>78.817123208876055</v>
      </c>
      <c r="M17" s="74">
        <f>IF($C$4="National Currency",IF('Premiums DATA'!L17=0,0,'Premiums DATA'!L17),IF($C$4="Current Exchange rate",IF('Premiums DATA'!L17=0,0,'Premiums DATA'!L17/ECO!V18),IF($C$4="Constant Exchange rate",IF('Premiums DATA'!L17=0,0,'Premiums DATA'!L17/ECO!V53))))</f>
        <v>61.036000000000008</v>
      </c>
      <c r="N17" s="74">
        <f>IF($C$4="National Currency",IF('Premiums DATA'!M17=0,0,'Premiums DATA'!M17),IF($C$4="Current Exchange rate",IF('Premiums DATA'!M17=0,0,'Premiums DATA'!M17/ECO!W18),IF($C$4="Constant Exchange rate",IF('Premiums DATA'!M17=0,0,'Premiums DATA'!M17/ECO!W53))))</f>
        <v>61.843000000000004</v>
      </c>
      <c r="O17" s="74">
        <f>IF($C$4="National Currency",IF('Premiums DATA'!N17=0,0,'Premiums DATA'!N17),IF($C$4="Current Exchange rate",IF('Premiums DATA'!N17=0,0,'Premiums DATA'!N17/ECO!X18),IF($C$4="Constant Exchange rate",IF('Premiums DATA'!N17=0,0,'Premiums DATA'!N17/ECO!X53))))</f>
        <v>72.772999999999996</v>
      </c>
      <c r="P17" s="74">
        <f>IF($C$4="National Currency",IF('Premiums DATA'!O17=0,0,'Premiums DATA'!O17),IF($C$4="Current Exchange rate",IF('Premiums DATA'!O17=0,0,'Premiums DATA'!O17/ECO!Y18),IF($C$4="Constant Exchange rate",IF('Premiums DATA'!O17=0,0,'Premiums DATA'!O17/ECO!Y53))))</f>
        <v>79.55</v>
      </c>
      <c r="Q17" s="77">
        <f t="shared" si="1"/>
        <v>1.115674944833997E-4</v>
      </c>
      <c r="R17" s="77">
        <f t="shared" si="2"/>
        <v>9.3125197532051729E-2</v>
      </c>
      <c r="S17" s="77">
        <f t="shared" si="3"/>
        <v>-1.5435034013605464E-2</v>
      </c>
    </row>
    <row r="18" spans="3:19" ht="15" x14ac:dyDescent="0.25">
      <c r="C18" s="242"/>
      <c r="D18" s="243"/>
      <c r="E18" s="72" t="s">
        <v>9</v>
      </c>
      <c r="F18" s="74">
        <f>IF($C$4="National Currency",IF('Premiums DATA'!E18=0,0,'Premiums DATA'!E18),IF($C$4="Current Exchange rate",IF('Premiums DATA'!E18=0,0,'Premiums DATA'!E18/ECO!O19),IF($C$4="Constant Exchange rate",IF('Premiums DATA'!E18=0,0,'Premiums DATA'!E18/ECO!O54))))</f>
        <v>19442.578936320002</v>
      </c>
      <c r="G18" s="74">
        <f>IF($C$4="National Currency",IF('Premiums DATA'!F18=0,0,'Premiums DATA'!F18),IF($C$4="Current Exchange rate",IF('Premiums DATA'!F18=0,0,'Premiums DATA'!F18/ECO!P19),IF($C$4="Constant Exchange rate",IF('Premiums DATA'!F18=0,0,'Premiums DATA'!F18/ECO!P54))))</f>
        <v>20500.644777879999</v>
      </c>
      <c r="H18" s="74">
        <f>IF($C$4="National Currency",IF('Premiums DATA'!G18=0,0,'Premiums DATA'!G18),IF($C$4="Current Exchange rate",IF('Premiums DATA'!G18=0,0,'Premiums DATA'!G18/ECO!Q19),IF($C$4="Constant Exchange rate",IF('Premiums DATA'!G18=0,0,'Premiums DATA'!G18/ECO!Q54))))</f>
        <v>23260.82248087</v>
      </c>
      <c r="I18" s="74">
        <f>IF($C$4="National Currency",IF('Premiums DATA'!H18=0,0,'Premiums DATA'!H18),IF($C$4="Current Exchange rate",IF('Premiums DATA'!H18=0,0,'Premiums DATA'!H18/ECO!R19),IF($C$4="Constant Exchange rate",IF('Premiums DATA'!H18=0,0,'Premiums DATA'!H18/ECO!R54))))</f>
        <v>23449.778728999998</v>
      </c>
      <c r="J18" s="74">
        <f>IF($C$4="National Currency",IF('Premiums DATA'!I18=0,0,'Premiums DATA'!I18),IF($C$4="Current Exchange rate",IF('Premiums DATA'!I18=0,0,'Premiums DATA'!I18/ECO!S19),IF($C$4="Constant Exchange rate",IF('Premiums DATA'!I18=0,0,'Premiums DATA'!I18/ECO!S54))))</f>
        <v>27243.541351110001</v>
      </c>
      <c r="K18" s="74">
        <f>IF($C$4="National Currency",IF('Premiums DATA'!J18=0,0,'Premiums DATA'!J18),IF($C$4="Current Exchange rate",IF('Premiums DATA'!J18=0,0,'Premiums DATA'!J18/ECO!T19),IF($C$4="Constant Exchange rate",IF('Premiums DATA'!J18=0,0,'Premiums DATA'!J18/ECO!T54))))</f>
        <v>29071.415200970008</v>
      </c>
      <c r="L18" s="74">
        <f>IF($C$4="National Currency",IF('Premiums DATA'!K18=0,0,'Premiums DATA'!K18),IF($C$4="Current Exchange rate",IF('Premiums DATA'!K18=0,0,'Premiums DATA'!K18/ECO!U19),IF($C$4="Constant Exchange rate",IF('Premiums DATA'!K18=0,0,'Premiums DATA'!K18/ECO!U54))))</f>
        <v>27272.506186520004</v>
      </c>
      <c r="M18" s="74">
        <f>IF($C$4="National Currency",IF('Premiums DATA'!L18=0,0,'Premiums DATA'!L18),IF($C$4="Current Exchange rate",IF('Premiums DATA'!L18=0,0,'Premiums DATA'!L18/ECO!V19),IF($C$4="Constant Exchange rate",IF('Premiums DATA'!L18=0,0,'Premiums DATA'!L18/ECO!V54))))</f>
        <v>29738.529507949992</v>
      </c>
      <c r="N18" s="74">
        <f>IF($C$4="National Currency",IF('Premiums DATA'!M18=0,0,'Premiums DATA'!M18),IF($C$4="Current Exchange rate",IF('Premiums DATA'!M18=0,0,'Premiums DATA'!M18/ECO!W19),IF($C$4="Constant Exchange rate",IF('Premiums DATA'!M18=0,0,'Premiums DATA'!M18/ECO!W54))))</f>
        <v>26611.228050519996</v>
      </c>
      <c r="O18" s="74">
        <f>IF($C$4="National Currency",IF('Premiums DATA'!N18=0,0,'Premiums DATA'!N18),IF($C$4="Current Exchange rate",IF('Premiums DATA'!N18=0,0,'Premiums DATA'!N18/ECO!X19),IF($C$4="Constant Exchange rate",IF('Premiums DATA'!N18=0,0,'Premiums DATA'!N18/ECO!X54))))</f>
        <v>25863.677891980002</v>
      </c>
      <c r="P18" s="74">
        <f>IF($C$4="National Currency",IF('Premiums DATA'!O18=0,0,'Premiums DATA'!O18),IF($C$4="Current Exchange rate",IF('Premiums DATA'!O18=0,0,'Premiums DATA'!O18/ECO!Y19),IF($C$4="Constant Exchange rate",IF('Premiums DATA'!O18=0,0,'Premiums DATA'!O18/ECO!Y54))))</f>
        <v>25177.539813104999</v>
      </c>
      <c r="Q18" s="77">
        <f t="shared" si="1"/>
        <v>3.5311062654986403E-2</v>
      </c>
      <c r="R18" s="77">
        <f t="shared" si="2"/>
        <v>-2.6529021964341926E-2</v>
      </c>
      <c r="S18" s="77">
        <f t="shared" si="3"/>
        <v>0.22813404582627195</v>
      </c>
    </row>
    <row r="19" spans="3:19" ht="15" x14ac:dyDescent="0.25">
      <c r="C19" s="242"/>
      <c r="D19" s="243"/>
      <c r="E19" s="72" t="s">
        <v>10</v>
      </c>
      <c r="F19" s="74">
        <f>IF($C$4="National Currency",IF('Premiums DATA'!E19=0,0,'Premiums DATA'!E19),IF($C$4="Current Exchange rate",IF('Premiums DATA'!E19=0,0,'Premiums DATA'!E19/ECO!O20),IF($C$4="Constant Exchange rate",IF('Premiums DATA'!E19=0,0,'Premiums DATA'!E19/ECO!O55))))</f>
        <v>10357</v>
      </c>
      <c r="G19" s="74">
        <f>IF($C$4="National Currency",IF('Premiums DATA'!F19=0,0,'Premiums DATA'!F19),IF($C$4="Current Exchange rate",IF('Premiums DATA'!F19=0,0,'Premiums DATA'!F19/ECO!P20),IF($C$4="Constant Exchange rate",IF('Premiums DATA'!F19=0,0,'Premiums DATA'!F19/ECO!P55))))</f>
        <v>11251</v>
      </c>
      <c r="H19" s="74">
        <f>IF($C$4="National Currency",IF('Premiums DATA'!G19=0,0,'Premiums DATA'!G19),IF($C$4="Current Exchange rate",IF('Premiums DATA'!G19=0,0,'Premiums DATA'!G19/ECO!Q20),IF($C$4="Constant Exchange rate",IF('Premiums DATA'!G19=0,0,'Premiums DATA'!G19/ECO!Q55))))</f>
        <v>11806</v>
      </c>
      <c r="I19" s="74">
        <f>IF($C$4="National Currency",IF('Premiums DATA'!H19=0,0,'Premiums DATA'!H19),IF($C$4="Current Exchange rate",IF('Premiums DATA'!H19=0,0,'Premiums DATA'!H19/ECO!R20),IF($C$4="Constant Exchange rate",IF('Premiums DATA'!H19=0,0,'Premiums DATA'!H19/ECO!R55))))</f>
        <v>11918</v>
      </c>
      <c r="J19" s="74">
        <f>IF($C$4="National Currency",IF('Premiums DATA'!I19=0,0,'Premiums DATA'!I19),IF($C$4="Current Exchange rate",IF('Premiums DATA'!I19=0,0,'Premiums DATA'!I19/ECO!S20),IF($C$4="Constant Exchange rate",IF('Premiums DATA'!I19=0,0,'Premiums DATA'!I19/ECO!S55))))</f>
        <v>12548</v>
      </c>
      <c r="K19" s="74">
        <f>IF($C$4="National Currency",IF('Premiums DATA'!J19=0,0,'Premiums DATA'!J19),IF($C$4="Current Exchange rate",IF('Premiums DATA'!J19=0,0,'Premiums DATA'!J19/ECO!T20),IF($C$4="Constant Exchange rate",IF('Premiums DATA'!J19=0,0,'Premiums DATA'!J19/ECO!T55))))</f>
        <v>12853</v>
      </c>
      <c r="L19" s="74">
        <f>IF($C$4="National Currency",IF('Premiums DATA'!K19=0,0,'Premiums DATA'!K19),IF($C$4="Current Exchange rate",IF('Premiums DATA'!K19=0,0,'Premiums DATA'!K19/ECO!U20),IF($C$4="Constant Exchange rate",IF('Premiums DATA'!K19=0,0,'Premiums DATA'!K19/ECO!U55))))</f>
        <v>15222</v>
      </c>
      <c r="M19" s="74">
        <f>IF($C$4="National Currency",IF('Premiums DATA'!L19=0,0,'Premiums DATA'!L19),IF($C$4="Current Exchange rate",IF('Premiums DATA'!L19=0,0,'Premiums DATA'!L19/ECO!V20),IF($C$4="Constant Exchange rate",IF('Premiums DATA'!L19=0,0,'Premiums DATA'!L19/ECO!V55))))</f>
        <v>14535</v>
      </c>
      <c r="N19" s="74">
        <f>IF($C$4="National Currency",IF('Premiums DATA'!M19=0,0,'Premiums DATA'!M19),IF($C$4="Current Exchange rate",IF('Premiums DATA'!M19=0,0,'Premiums DATA'!M19/ECO!W20),IF($C$4="Constant Exchange rate",IF('Premiums DATA'!M19=0,0,'Premiums DATA'!M19/ECO!W55))))</f>
        <v>16039</v>
      </c>
      <c r="O19" s="74">
        <f>IF($C$4="National Currency",IF('Premiums DATA'!N19=0,0,'Premiums DATA'!N19),IF($C$4="Current Exchange rate",IF('Premiums DATA'!N19=0,0,'Premiums DATA'!N19/ECO!X20),IF($C$4="Constant Exchange rate",IF('Premiums DATA'!N19=0,0,'Premiums DATA'!N19/ECO!X55))))</f>
        <v>17705</v>
      </c>
      <c r="P19" s="74">
        <f>IF($C$4="National Currency",IF('Premiums DATA'!O19=0,0,'Premiums DATA'!O19),IF($C$4="Current Exchange rate",IF('Premiums DATA'!O19=0,0,'Premiums DATA'!O19/ECO!Y20),IF($C$4="Constant Exchange rate",IF('Premiums DATA'!O19=0,0,'Premiums DATA'!O19/ECO!Y55))))</f>
        <v>18540</v>
      </c>
      <c r="Q19" s="77">
        <f t="shared" si="1"/>
        <v>2.6002028255464871E-2</v>
      </c>
      <c r="R19" s="77">
        <f t="shared" si="2"/>
        <v>4.7161818695283797E-2</v>
      </c>
      <c r="S19" s="77">
        <f t="shared" si="3"/>
        <v>0.64785352413118824</v>
      </c>
    </row>
    <row r="20" spans="3:19" ht="15" x14ac:dyDescent="0.25">
      <c r="C20" s="242"/>
      <c r="D20" s="243"/>
      <c r="E20" s="72" t="s">
        <v>11</v>
      </c>
      <c r="F20" s="74">
        <f>IF($C$4="National Currency",IF('Premiums DATA'!E20=0,0,'Premiums DATA'!E20),IF($C$4="Current Exchange rate",IF('Premiums DATA'!E20=0,0,'Premiums DATA'!E20/ECO!O21),IF($C$4="Constant Exchange rate",IF('Premiums DATA'!E20=0,0,'Premiums DATA'!E20/ECO!O56))))</f>
        <v>105116</v>
      </c>
      <c r="G20" s="74">
        <f>IF($C$4="National Currency",IF('Premiums DATA'!F20=0,0,'Premiums DATA'!F20),IF($C$4="Current Exchange rate",IF('Premiums DATA'!F20=0,0,'Premiums DATA'!F20/ECO!P21),IF($C$4="Constant Exchange rate",IF('Premiums DATA'!F20=0,0,'Premiums DATA'!F20/ECO!P56))))</f>
        <v>120247</v>
      </c>
      <c r="H20" s="74">
        <f>IF($C$4="National Currency",IF('Premiums DATA'!G20=0,0,'Premiums DATA'!G20),IF($C$4="Current Exchange rate",IF('Premiums DATA'!G20=0,0,'Premiums DATA'!G20/ECO!Q21),IF($C$4="Constant Exchange rate",IF('Premiums DATA'!G20=0,0,'Premiums DATA'!G20/ECO!Q56))))</f>
        <v>139594</v>
      </c>
      <c r="I20" s="74">
        <f>IF($C$4="National Currency",IF('Premiums DATA'!H20=0,0,'Premiums DATA'!H20),IF($C$4="Current Exchange rate",IF('Premiums DATA'!H20=0,0,'Premiums DATA'!H20/ECO!R21),IF($C$4="Constant Exchange rate",IF('Premiums DATA'!H20=0,0,'Premiums DATA'!H20/ECO!R56))))</f>
        <v>136472</v>
      </c>
      <c r="J20" s="74">
        <f>IF($C$4="National Currency",IF('Premiums DATA'!I20=0,0,'Premiums DATA'!I20),IF($C$4="Current Exchange rate",IF('Premiums DATA'!I20=0,0,'Premiums DATA'!I20/ECO!S21),IF($C$4="Constant Exchange rate",IF('Premiums DATA'!I20=0,0,'Premiums DATA'!I20/ECO!S56))))</f>
        <v>121919</v>
      </c>
      <c r="K20" s="74">
        <f>IF($C$4="National Currency",IF('Premiums DATA'!J20=0,0,'Premiums DATA'!J20),IF($C$4="Current Exchange rate",IF('Premiums DATA'!J20=0,0,'Premiums DATA'!J20/ECO!T21),IF($C$4="Constant Exchange rate",IF('Premiums DATA'!J20=0,0,'Premiums DATA'!J20/ECO!T56))))</f>
        <v>137582</v>
      </c>
      <c r="L20" s="74">
        <f>IF($C$4="National Currency",IF('Premiums DATA'!K20=0,0,'Premiums DATA'!K20),IF($C$4="Current Exchange rate",IF('Premiums DATA'!K20=0,0,'Premiums DATA'!K20/ECO!U21),IF($C$4="Constant Exchange rate",IF('Premiums DATA'!K20=0,0,'Premiums DATA'!K20/ECO!U56))))</f>
        <v>143420</v>
      </c>
      <c r="M20" s="74">
        <f>IF($C$4="National Currency",IF('Premiums DATA'!L20=0,0,'Premiums DATA'!L20),IF($C$4="Current Exchange rate",IF('Premiums DATA'!L20=0,0,'Premiums DATA'!L20/ECO!V21),IF($C$4="Constant Exchange rate",IF('Premiums DATA'!L20=0,0,'Premiums DATA'!L20/ECO!V56))))</f>
        <v>124109</v>
      </c>
      <c r="N20" s="74">
        <f>IF($C$4="National Currency",IF('Premiums DATA'!M20=0,0,'Premiums DATA'!M20),IF($C$4="Current Exchange rate",IF('Premiums DATA'!M20=0,0,'Premiums DATA'!M20/ECO!W21),IF($C$4="Constant Exchange rate",IF('Premiums DATA'!M20=0,0,'Premiums DATA'!M20/ECO!W56))))</f>
        <v>113251</v>
      </c>
      <c r="O20" s="74">
        <f>IF($C$4="National Currency",IF('Premiums DATA'!N20=0,0,'Premiums DATA'!N20),IF($C$4="Current Exchange rate",IF('Premiums DATA'!N20=0,0,'Premiums DATA'!N20/ECO!X21),IF($C$4="Constant Exchange rate",IF('Premiums DATA'!N20=0,0,'Premiums DATA'!N20/ECO!X56))))</f>
        <v>118834</v>
      </c>
      <c r="P20" s="74">
        <f>IF($C$4="National Currency",IF('Premiums DATA'!O20=0,0,'Premiums DATA'!O20),IF($C$4="Current Exchange rate",IF('Premiums DATA'!O20=0,0,'Premiums DATA'!O20/ECO!Y21),IF($C$4="Constant Exchange rate",IF('Premiums DATA'!O20=0,0,'Premiums DATA'!O20/ECO!Y56))))</f>
        <v>128948</v>
      </c>
      <c r="Q20" s="77">
        <f t="shared" si="1"/>
        <v>0.18084733222684379</v>
      </c>
      <c r="R20" s="77">
        <f t="shared" si="2"/>
        <v>8.5110321961728186E-2</v>
      </c>
      <c r="S20" s="77">
        <f t="shared" si="3"/>
        <v>7.2359393581544751E-2</v>
      </c>
    </row>
    <row r="21" spans="3:19" ht="15" x14ac:dyDescent="0.25">
      <c r="C21" s="242"/>
      <c r="D21" s="243"/>
      <c r="E21" s="72" t="s">
        <v>12</v>
      </c>
      <c r="F21" s="74">
        <f>IF($C$4="National Currency",IF('Premiums DATA'!E21=0,0,'Premiums DATA'!E21),IF($C$4="Current Exchange rate",IF('Premiums DATA'!E21=0,0,'Premiums DATA'!E21/ECO!O22),IF($C$4="Constant Exchange rate",IF('Premiums DATA'!E21=0,0,'Premiums DATA'!E21/ECO!O57))))</f>
        <v>1729</v>
      </c>
      <c r="G21" s="74">
        <f>IF($C$4="National Currency",IF('Premiums DATA'!F21=0,0,'Premiums DATA'!F21),IF($C$4="Current Exchange rate",IF('Premiums DATA'!F21=0,0,'Premiums DATA'!F21/ECO!P22),IF($C$4="Constant Exchange rate",IF('Premiums DATA'!F21=0,0,'Premiums DATA'!F21/ECO!P57))))</f>
        <v>1935</v>
      </c>
      <c r="H21" s="74">
        <f>IF($C$4="National Currency",IF('Premiums DATA'!G21=0,0,'Premiums DATA'!G21),IF($C$4="Current Exchange rate",IF('Premiums DATA'!G21=0,0,'Premiums DATA'!G21/ECO!Q22),IF($C$4="Constant Exchange rate",IF('Premiums DATA'!G21=0,0,'Premiums DATA'!G21/ECO!Q57))))</f>
        <v>2311</v>
      </c>
      <c r="I21" s="74">
        <f>IF($C$4="National Currency",IF('Premiums DATA'!H21=0,0,'Premiums DATA'!H21),IF($C$4="Current Exchange rate",IF('Premiums DATA'!H21=0,0,'Premiums DATA'!H21/ECO!R22),IF($C$4="Constant Exchange rate",IF('Premiums DATA'!H21=0,0,'Premiums DATA'!H21/ECO!R57))))</f>
        <v>2515</v>
      </c>
      <c r="J21" s="74">
        <f>IF($C$4="National Currency",IF('Premiums DATA'!I21=0,0,'Premiums DATA'!I21),IF($C$4="Current Exchange rate",IF('Premiums DATA'!I21=0,0,'Premiums DATA'!I21/ECO!S22),IF($C$4="Constant Exchange rate",IF('Premiums DATA'!I21=0,0,'Premiums DATA'!I21/ECO!S57))))</f>
        <v>2489</v>
      </c>
      <c r="K21" s="74">
        <f>IF($C$4="National Currency",IF('Premiums DATA'!J21=0,0,'Premiums DATA'!J21),IF($C$4="Current Exchange rate",IF('Premiums DATA'!J21=0,0,'Premiums DATA'!J21/ECO!T22),IF($C$4="Constant Exchange rate",IF('Premiums DATA'!J21=0,0,'Premiums DATA'!J21/ECO!T57))))</f>
        <v>2500</v>
      </c>
      <c r="L21" s="74">
        <f>IF($C$4="National Currency",IF('Premiums DATA'!K21=0,0,'Premiums DATA'!K21),IF($C$4="Current Exchange rate",IF('Premiums DATA'!K21=0,0,'Premiums DATA'!K21/ECO!U22),IF($C$4="Constant Exchange rate",IF('Premiums DATA'!K21=0,0,'Premiums DATA'!K21/ECO!U57))))</f>
        <v>2307</v>
      </c>
      <c r="M21" s="74">
        <f>IF($C$4="National Currency",IF('Premiums DATA'!L21=0,0,'Premiums DATA'!L21),IF($C$4="Current Exchange rate",IF('Premiums DATA'!L21=0,0,'Premiums DATA'!L21/ECO!V22),IF($C$4="Constant Exchange rate",IF('Premiums DATA'!L21=0,0,'Premiums DATA'!L21/ECO!V57))))</f>
        <v>2155</v>
      </c>
      <c r="N21" s="74">
        <f>IF($C$4="National Currency",IF('Premiums DATA'!M21=0,0,'Premiums DATA'!M21),IF($C$4="Current Exchange rate",IF('Premiums DATA'!M21=0,0,'Premiums DATA'!M21/ECO!W22),IF($C$4="Constant Exchange rate",IF('Premiums DATA'!M21=0,0,'Premiums DATA'!M21/ECO!W57))))</f>
        <v>1931</v>
      </c>
      <c r="O21" s="74">
        <f>IF($C$4="National Currency",IF('Premiums DATA'!N21=0,0,'Premiums DATA'!N21),IF($C$4="Current Exchange rate",IF('Premiums DATA'!N21=0,0,'Premiums DATA'!N21/ECO!X22),IF($C$4="Constant Exchange rate",IF('Premiums DATA'!N21=0,0,'Premiums DATA'!N21/ECO!X57))))</f>
        <v>1675</v>
      </c>
      <c r="P21" s="74">
        <f>IF($C$4="National Currency",IF('Premiums DATA'!O21=0,0,'Premiums DATA'!O21),IF($C$4="Current Exchange rate",IF('Premiums DATA'!O21=0,0,'Premiums DATA'!O21/ECO!Y22),IF($C$4="Constant Exchange rate",IF('Premiums DATA'!O21=0,0,'Premiums DATA'!O21/ECO!Y57))))</f>
        <v>1878</v>
      </c>
      <c r="Q21" s="77">
        <f t="shared" si="1"/>
        <v>2.6338624090487071E-3</v>
      </c>
      <c r="R21" s="77">
        <f t="shared" si="2"/>
        <v>0.12119402985074634</v>
      </c>
      <c r="S21" s="77">
        <f t="shared" si="3"/>
        <v>-2.9457364341085257E-2</v>
      </c>
    </row>
    <row r="22" spans="3:19" ht="15" x14ac:dyDescent="0.25">
      <c r="C22" s="242"/>
      <c r="D22" s="243"/>
      <c r="E22" s="72" t="s">
        <v>13</v>
      </c>
      <c r="F22" s="74">
        <f>IF($C$4="National Currency",IF('Premiums DATA'!E22=0,0,'Premiums DATA'!E22),IF($C$4="Current Exchange rate",IF('Premiums DATA'!E22=0,0,'Premiums DATA'!E22/ECO!O23),IF($C$4="Constant Exchange rate",IF('Premiums DATA'!E22=0,0,'Premiums DATA'!E22/ECO!O58))))</f>
        <v>204.88378166623139</v>
      </c>
      <c r="G22" s="74">
        <f>IF($C$4="National Currency",IF('Premiums DATA'!F22=0,0,'Premiums DATA'!F22),IF($C$4="Current Exchange rate",IF('Premiums DATA'!F22=0,0,'Premiums DATA'!F22/ECO!P23),IF($C$4="Constant Exchange rate",IF('Premiums DATA'!F22=0,0,'Premiums DATA'!F22/ECO!P58))))</f>
        <v>247.45364324889005</v>
      </c>
      <c r="H22" s="74">
        <f>IF($C$4="National Currency",IF('Premiums DATA'!G22=0,0,'Premiums DATA'!G22),IF($C$4="Current Exchange rate",IF('Premiums DATA'!G22=0,0,'Premiums DATA'!G22/ECO!Q23),IF($C$4="Constant Exchange rate",IF('Premiums DATA'!G22=0,0,'Premiums DATA'!G22/ECO!Q58))))</f>
        <v>282.71089057195087</v>
      </c>
      <c r="I22" s="74">
        <f>IF($C$4="National Currency",IF('Premiums DATA'!H22=0,0,'Premiums DATA'!H22),IF($C$4="Current Exchange rate",IF('Premiums DATA'!H22=0,0,'Premiums DATA'!H22/ECO!R23),IF($C$4="Constant Exchange rate",IF('Premiums DATA'!H22=0,0,'Premiums DATA'!H22/ECO!R58))))</f>
        <v>324.10551057717419</v>
      </c>
      <c r="J22" s="74">
        <f>IF($C$4="National Currency",IF('Premiums DATA'!I22=0,0,'Premiums DATA'!I22),IF($C$4="Current Exchange rate",IF('Premiums DATA'!I22=0,0,'Premiums DATA'!I22/ECO!S23),IF($C$4="Constant Exchange rate",IF('Premiums DATA'!I22=0,0,'Premiums DATA'!I22/ECO!S58))))</f>
        <v>332.33220161922173</v>
      </c>
      <c r="K22" s="74">
        <f>IF($C$4="National Currency",IF('Premiums DATA'!J22=0,0,'Premiums DATA'!J22),IF($C$4="Current Exchange rate",IF('Premiums DATA'!J22=0,0,'Premiums DATA'!J22/ECO!T23),IF($C$4="Constant Exchange rate",IF('Premiums DATA'!J22=0,0,'Premiums DATA'!J22/ECO!T58))))</f>
        <v>324.88900496213108</v>
      </c>
      <c r="L22" s="74">
        <f>IF($C$4="National Currency",IF('Premiums DATA'!K22=0,0,'Premiums DATA'!K22),IF($C$4="Current Exchange rate",IF('Premiums DATA'!K22=0,0,'Premiums DATA'!K22/ECO!U23),IF($C$4="Constant Exchange rate",IF('Premiums DATA'!K22=0,0,'Premiums DATA'!K22/ECO!U58))))</f>
        <v>320.84095063985376</v>
      </c>
      <c r="M22" s="74">
        <f>IF($C$4="National Currency",IF('Premiums DATA'!L22=0,0,'Premiums DATA'!L22),IF($C$4="Current Exchange rate",IF('Premiums DATA'!L22=0,0,'Premiums DATA'!L22/ECO!V23),IF($C$4="Constant Exchange rate",IF('Premiums DATA'!L22=0,0,'Premiums DATA'!L22/ECO!V58))))</f>
        <v>317.44580830504049</v>
      </c>
      <c r="N22" s="74">
        <f>IF($C$4="National Currency",IF('Premiums DATA'!M22=0,0,'Premiums DATA'!M22),IF($C$4="Current Exchange rate",IF('Premiums DATA'!M22=0,0,'Premiums DATA'!M22/ECO!W23),IF($C$4="Constant Exchange rate",IF('Premiums DATA'!M22=0,0,'Premiums DATA'!M22/ECO!W58))))</f>
        <v>321.36328022982502</v>
      </c>
      <c r="O22" s="74">
        <f>IF($C$4="National Currency",IF('Premiums DATA'!N22=0,0,'Premiums DATA'!N22),IF($C$4="Current Exchange rate",IF('Premiums DATA'!N22=0,0,'Premiums DATA'!N22/ECO!X23),IF($C$4="Constant Exchange rate",IF('Premiums DATA'!N22=0,0,'Premiums DATA'!N22/ECO!X58))))</f>
        <v>331.41812483677199</v>
      </c>
      <c r="P22" s="74">
        <f>IF($C$4="National Currency",IF('Premiums DATA'!O22=0,0,'Premiums DATA'!O22),IF($C$4="Current Exchange rate",IF('Premiums DATA'!O22=0,0,'Premiums DATA'!O22/ECO!Y23),IF($C$4="Constant Exchange rate",IF('Premiums DATA'!O22=0,0,'Premiums DATA'!O22/ECO!Y58))))</f>
        <v>344.47636458605376</v>
      </c>
      <c r="Q22" s="77">
        <f t="shared" si="1"/>
        <v>4.8312212326355924E-4</v>
      </c>
      <c r="R22" s="77">
        <f t="shared" si="2"/>
        <v>3.94011032308903E-2</v>
      </c>
      <c r="S22" s="77">
        <f t="shared" si="3"/>
        <v>0.39208443271767801</v>
      </c>
    </row>
    <row r="23" spans="3:19" ht="15" x14ac:dyDescent="0.25">
      <c r="C23" s="242"/>
      <c r="D23" s="243"/>
      <c r="E23" s="72" t="s">
        <v>14</v>
      </c>
      <c r="F23" s="74">
        <f>IF($C$4="National Currency",IF('Premiums DATA'!E23=0,0,'Premiums DATA'!E23),IF($C$4="Current Exchange rate",IF('Premiums DATA'!E23=0,0,'Premiums DATA'!E23/ECO!O24),IF($C$4="Constant Exchange rate",IF('Premiums DATA'!E23=0,0,'Premiums DATA'!E23/ECO!O59))))</f>
        <v>772.37434239716038</v>
      </c>
      <c r="G23" s="74">
        <f>IF($C$4="National Currency",IF('Premiums DATA'!F23=0,0,'Premiums DATA'!F23),IF($C$4="Current Exchange rate",IF('Premiums DATA'!F23=0,0,'Premiums DATA'!F23/ECO!P24),IF($C$4="Constant Exchange rate",IF('Premiums DATA'!F23=0,0,'Premiums DATA'!F23/ECO!P59))))</f>
        <v>957.45388857197179</v>
      </c>
      <c r="H23" s="74">
        <f>IF($C$4="National Currency",IF('Premiums DATA'!G23=0,0,'Premiums DATA'!G23),IF($C$4="Current Exchange rate",IF('Premiums DATA'!G23=0,0,'Premiums DATA'!G23/ECO!Q24),IF($C$4="Constant Exchange rate",IF('Premiums DATA'!G23=0,0,'Premiums DATA'!G23/ECO!Q59))))</f>
        <v>1333.1114914115483</v>
      </c>
      <c r="I23" s="74">
        <f>IF($C$4="National Currency",IF('Premiums DATA'!H23=0,0,'Premiums DATA'!H23),IF($C$4="Current Exchange rate",IF('Premiums DATA'!H23=0,0,'Premiums DATA'!H23/ECO!R24),IF($C$4="Constant Exchange rate",IF('Premiums DATA'!H23=0,0,'Premiums DATA'!H23/ECO!R59))))</f>
        <v>1612.093553907587</v>
      </c>
      <c r="J23" s="74">
        <f>IF($C$4="National Currency",IF('Premiums DATA'!I23=0,0,'Premiums DATA'!I23),IF($C$4="Current Exchange rate",IF('Premiums DATA'!I23=0,0,'Premiums DATA'!I23/ECO!S24),IF($C$4="Constant Exchange rate",IF('Premiums DATA'!I23=0,0,'Premiums DATA'!I23/ECO!S59))))</f>
        <v>1463.1520567915318</v>
      </c>
      <c r="K23" s="74">
        <f>IF($C$4="National Currency",IF('Premiums DATA'!J23=0,0,'Premiums DATA'!J23),IF($C$4="Current Exchange rate",IF('Premiums DATA'!J23=0,0,'Premiums DATA'!J23/ECO!T24),IF($C$4="Constant Exchange rate",IF('Premiums DATA'!J23=0,0,'Premiums DATA'!J23/ECO!T59))))</f>
        <v>1302.7064714457754</v>
      </c>
      <c r="L23" s="74">
        <f>IF($C$4="National Currency",IF('Premiums DATA'!K23=0,0,'Premiums DATA'!K23),IF($C$4="Current Exchange rate",IF('Premiums DATA'!K23=0,0,'Premiums DATA'!K23/ECO!U24),IF($C$4="Constant Exchange rate",IF('Premiums DATA'!K23=0,0,'Premiums DATA'!K23/ECO!U59))))</f>
        <v>1402.2754642834504</v>
      </c>
      <c r="M23" s="74">
        <f>IF($C$4="National Currency",IF('Premiums DATA'!L23=0,0,'Premiums DATA'!L23),IF($C$4="Current Exchange rate",IF('Premiums DATA'!L23=0,0,'Premiums DATA'!L23/ECO!V24),IF($C$4="Constant Exchange rate",IF('Premiums DATA'!L23=0,0,'Premiums DATA'!L23/ECO!V59))))</f>
        <v>1392.9897952715978</v>
      </c>
      <c r="N23" s="74">
        <f>IF($C$4="National Currency",IF('Premiums DATA'!M23=0,0,'Premiums DATA'!M23),IF($C$4="Current Exchange rate",IF('Premiums DATA'!M23=0,0,'Premiums DATA'!M23/ECO!W24),IF($C$4="Constant Exchange rate",IF('Premiums DATA'!M23=0,0,'Premiums DATA'!M23/ECO!W59))))</f>
        <v>1264.6225518159345</v>
      </c>
      <c r="O23" s="74">
        <f>IF($C$4="National Currency",IF('Premiums DATA'!N23=0,0,'Premiums DATA'!N23),IF($C$4="Current Exchange rate",IF('Premiums DATA'!N23=0,0,'Premiums DATA'!N23/ECO!X24),IF($C$4="Constant Exchange rate",IF('Premiums DATA'!N23=0,0,'Premiums DATA'!N23/ECO!X59))))</f>
        <v>1371.2239335741901</v>
      </c>
      <c r="P23" s="74">
        <f>IF($C$4="National Currency",IF('Premiums DATA'!O23=0,0,'Premiums DATA'!O23),IF($C$4="Current Exchange rate",IF('Premiums DATA'!O23=0,0,'Premiums DATA'!O23/ECO!Y24),IF($C$4="Constant Exchange rate",IF('Premiums DATA'!O23=0,0,'Premiums DATA'!O23/ECO!Y59))))</f>
        <v>1436.1697407618685</v>
      </c>
      <c r="Q23" s="77">
        <f t="shared" si="1"/>
        <v>2.0142031380223175E-3</v>
      </c>
      <c r="R23" s="77">
        <f t="shared" si="2"/>
        <v>4.7363385073357467E-2</v>
      </c>
      <c r="S23" s="77">
        <f t="shared" si="3"/>
        <v>0.49998841500753044</v>
      </c>
    </row>
    <row r="24" spans="3:19" ht="15" x14ac:dyDescent="0.25">
      <c r="C24" s="242"/>
      <c r="D24" s="243"/>
      <c r="E24" s="72" t="s">
        <v>15</v>
      </c>
      <c r="F24" s="74">
        <f>IF($C$4="National Currency",IF('Premiums DATA'!E24=0,0,'Premiums DATA'!E24),IF($C$4="Current Exchange rate",IF('Premiums DATA'!E24=0,0,'Premiums DATA'!E24/ECO!O25),IF($C$4="Constant Exchange rate",IF('Premiums DATA'!E24=0,0,'Premiums DATA'!E24/ECO!O60))))</f>
        <v>7930</v>
      </c>
      <c r="G24" s="74">
        <f>IF($C$4="National Currency",IF('Premiums DATA'!F24=0,0,'Premiums DATA'!F24),IF($C$4="Current Exchange rate",IF('Premiums DATA'!F24=0,0,'Premiums DATA'!F24/ECO!P25),IF($C$4="Constant Exchange rate",IF('Premiums DATA'!F24=0,0,'Premiums DATA'!F24/ECO!P60))))</f>
        <v>9739</v>
      </c>
      <c r="H24" s="74">
        <f>IF($C$4="National Currency",IF('Premiums DATA'!G24=0,0,'Premiums DATA'!G24),IF($C$4="Current Exchange rate",IF('Premiums DATA'!G24=0,0,'Premiums DATA'!G24/ECO!Q25),IF($C$4="Constant Exchange rate",IF('Premiums DATA'!G24=0,0,'Premiums DATA'!G24/ECO!Q60))))</f>
        <v>12327</v>
      </c>
      <c r="I24" s="74">
        <f>IF($C$4="National Currency",IF('Premiums DATA'!H24=0,0,'Premiums DATA'!H24),IF($C$4="Current Exchange rate",IF('Premiums DATA'!H24=0,0,'Premiums DATA'!H24/ECO!R25),IF($C$4="Constant Exchange rate",IF('Premiums DATA'!H24=0,0,'Premiums DATA'!H24/ECO!R60))))</f>
        <v>14594</v>
      </c>
      <c r="J24" s="74">
        <f>IF($C$4="National Currency",IF('Premiums DATA'!I24=0,0,'Premiums DATA'!I24),IF($C$4="Current Exchange rate",IF('Premiums DATA'!I24=0,0,'Premiums DATA'!I24/ECO!S25),IF($C$4="Constant Exchange rate",IF('Premiums DATA'!I24=0,0,'Premiums DATA'!I24/ECO!S60))))</f>
        <v>10097</v>
      </c>
      <c r="K24" s="74">
        <f>IF($C$4="National Currency",IF('Premiums DATA'!J24=0,0,'Premiums DATA'!J24),IF($C$4="Current Exchange rate",IF('Premiums DATA'!J24=0,0,'Premiums DATA'!J24/ECO!T25),IF($C$4="Constant Exchange rate",IF('Premiums DATA'!J24=0,0,'Premiums DATA'!J24/ECO!T60))))</f>
        <v>9346</v>
      </c>
      <c r="L24" s="74">
        <f>IF($C$4="National Currency",IF('Premiums DATA'!K24=0,0,'Premiums DATA'!K24),IF($C$4="Current Exchange rate",IF('Premiums DATA'!K24=0,0,'Premiums DATA'!K24/ECO!U25),IF($C$4="Constant Exchange rate",IF('Premiums DATA'!K24=0,0,'Premiums DATA'!K24/ECO!U60))))</f>
        <v>9688</v>
      </c>
      <c r="M24" s="74">
        <f>IF($C$4="National Currency",IF('Premiums DATA'!L24=0,0,'Premiums DATA'!L24),IF($C$4="Current Exchange rate",IF('Premiums DATA'!L24=0,0,'Premiums DATA'!L24/ECO!V25),IF($C$4="Constant Exchange rate",IF('Premiums DATA'!L24=0,0,'Premiums DATA'!L24/ECO!V60))))</f>
        <v>8485</v>
      </c>
      <c r="N24" s="74">
        <f>IF($C$4="National Currency",IF('Premiums DATA'!M24=0,0,'Premiums DATA'!M24),IF($C$4="Current Exchange rate",IF('Premiums DATA'!M24=0,0,'Premiums DATA'!M24/ECO!W25),IF($C$4="Constant Exchange rate",IF('Premiums DATA'!M24=0,0,'Premiums DATA'!M24/ECO!W60))))</f>
        <v>8150</v>
      </c>
      <c r="O24" s="74">
        <f>IF($C$4="National Currency",IF('Premiums DATA'!N24=0,0,'Premiums DATA'!N24),IF($C$4="Current Exchange rate",IF('Premiums DATA'!N24=0,0,'Premiums DATA'!N24/ECO!X25),IF($C$4="Constant Exchange rate",IF('Premiums DATA'!N24=0,0,'Premiums DATA'!N24/ECO!X60))))</f>
        <v>8739</v>
      </c>
      <c r="P24" s="74">
        <f>IF($C$4="National Currency",IF('Premiums DATA'!O24=0,0,'Premiums DATA'!O24),IF($C$4="Current Exchange rate",IF('Premiums DATA'!O24=0,0,'Premiums DATA'!O24/ECO!Y25),IF($C$4="Constant Exchange rate",IF('Premiums DATA'!O24=0,0,'Premiums DATA'!O24/ECO!Y60))))</f>
        <v>8989</v>
      </c>
      <c r="Q24" s="77">
        <f t="shared" si="1"/>
        <v>1.2606916504227277E-2</v>
      </c>
      <c r="R24" s="77">
        <f t="shared" si="2"/>
        <v>2.8607392150131528E-2</v>
      </c>
      <c r="S24" s="77">
        <f t="shared" si="3"/>
        <v>-7.700995995482085E-2</v>
      </c>
    </row>
    <row r="25" spans="3:19" ht="15" x14ac:dyDescent="0.25">
      <c r="C25" s="242"/>
      <c r="D25" s="243"/>
      <c r="E25" s="72" t="s">
        <v>16</v>
      </c>
      <c r="F25" s="74">
        <f>IF($C$4="National Currency",IF('Premiums DATA'!E25=0,0,'Premiums DATA'!E25),IF($C$4="Current Exchange rate",IF('Premiums DATA'!E25=0,0,'Premiums DATA'!E25/ECO!O26),IF($C$4="Constant Exchange rate",IF('Premiums DATA'!E25=0,0,'Premiums DATA'!E25/ECO!O61))))</f>
        <v>16.634215991692624</v>
      </c>
      <c r="G25" s="74">
        <f>IF($C$4="National Currency",IF('Premiums DATA'!F25=0,0,'Premiums DATA'!F25),IF($C$4="Current Exchange rate",IF('Premiums DATA'!F25=0,0,'Premiums DATA'!F25/ECO!P26),IF($C$4="Constant Exchange rate",IF('Premiums DATA'!F25=0,0,'Premiums DATA'!F25/ECO!P61))))</f>
        <v>16.939252336448597</v>
      </c>
      <c r="H25" s="74">
        <f>IF($C$4="National Currency",IF('Premiums DATA'!G25=0,0,'Premiums DATA'!G25),IF($C$4="Current Exchange rate",IF('Premiums DATA'!G25=0,0,'Premiums DATA'!G25/ECO!Q26),IF($C$4="Constant Exchange rate",IF('Premiums DATA'!G25=0,0,'Premiums DATA'!G25/ECO!Q61))))</f>
        <v>17.880321910695741</v>
      </c>
      <c r="I25" s="74">
        <f>IF($C$4="National Currency",IF('Premiums DATA'!H25=0,0,'Premiums DATA'!H25),IF($C$4="Current Exchange rate",IF('Premiums DATA'!H25=0,0,'Premiums DATA'!H25/ECO!R26),IF($C$4="Constant Exchange rate",IF('Premiums DATA'!H25=0,0,'Premiums DATA'!H25/ECO!R61))))</f>
        <v>19.457424714434058</v>
      </c>
      <c r="J25" s="74">
        <f>IF($C$4="National Currency",IF('Premiums DATA'!I25=0,0,'Premiums DATA'!I25),IF($C$4="Current Exchange rate",IF('Premiums DATA'!I25=0,0,'Premiums DATA'!I25/ECO!S26),IF($C$4="Constant Exchange rate",IF('Premiums DATA'!I25=0,0,'Premiums DATA'!I25/ECO!S61))))</f>
        <v>19.807892004153686</v>
      </c>
      <c r="K25" s="74">
        <f>IF($C$4="National Currency",IF('Premiums DATA'!J25=0,0,'Premiums DATA'!J25),IF($C$4="Current Exchange rate",IF('Premiums DATA'!J25=0,0,'Premiums DATA'!J25/ECO!T26),IF($C$4="Constant Exchange rate",IF('Premiums DATA'!J25=0,0,'Premiums DATA'!J25/ECO!T61))))</f>
        <v>17.224818276220144</v>
      </c>
      <c r="L25" s="74">
        <f>IF($C$4="National Currency",IF('Premiums DATA'!K25=0,0,'Premiums DATA'!K25),IF($C$4="Current Exchange rate",IF('Premiums DATA'!K25=0,0,'Premiums DATA'!K25/ECO!U26),IF($C$4="Constant Exchange rate",IF('Premiums DATA'!K25=0,0,'Premiums DATA'!K25/ECO!U61))))</f>
        <v>18.483904465212873</v>
      </c>
      <c r="M25" s="74">
        <f>IF($C$4="National Currency",IF('Premiums DATA'!L25=0,0,'Premiums DATA'!L25),IF($C$4="Current Exchange rate",IF('Premiums DATA'!L25=0,0,'Premiums DATA'!L25/ECO!V26),IF($C$4="Constant Exchange rate",IF('Premiums DATA'!L25=0,0,'Premiums DATA'!L25/ECO!V61))))</f>
        <v>18.075025960539978</v>
      </c>
      <c r="N25" s="74">
        <f>IF($C$4="National Currency",IF('Premiums DATA'!M25=0,0,'Premiums DATA'!M25),IF($C$4="Current Exchange rate",IF('Premiums DATA'!M25=0,0,'Premiums DATA'!M25/ECO!W26),IF($C$4="Constant Exchange rate",IF('Premiums DATA'!M25=0,0,'Premiums DATA'!M25/ECO!W61))))</f>
        <v>18.431983385254412</v>
      </c>
      <c r="O25" s="74">
        <f>IF($C$4="National Currency",IF('Premiums DATA'!N25=0,0,'Premiums DATA'!N25),IF($C$4="Current Exchange rate",IF('Premiums DATA'!N25=0,0,'Premiums DATA'!N25/ECO!X26),IF($C$4="Constant Exchange rate",IF('Premiums DATA'!N25=0,0,'Premiums DATA'!N25/ECO!X61))))</f>
        <v>20.768431983385252</v>
      </c>
      <c r="P25" s="74">
        <f>IF($C$4="National Currency",IF('Premiums DATA'!O25=0,0,'Premiums DATA'!O25),IF($C$4="Current Exchange rate",IF('Premiums DATA'!O25=0,0,'Premiums DATA'!O25/ECO!Y26),IF($C$4="Constant Exchange rate",IF('Premiums DATA'!O25=0,0,'Premiums DATA'!O25/ECO!Y61))))</f>
        <v>20.768431983385252</v>
      </c>
      <c r="Q25" s="77">
        <f t="shared" si="1"/>
        <v>2.9127365439788762E-5</v>
      </c>
      <c r="R25" s="77">
        <f t="shared" si="2"/>
        <v>0</v>
      </c>
      <c r="S25" s="77">
        <f t="shared" si="3"/>
        <v>0.2260536398467432</v>
      </c>
    </row>
    <row r="26" spans="3:19" ht="15" x14ac:dyDescent="0.25">
      <c r="C26" s="242"/>
      <c r="D26" s="243"/>
      <c r="E26" s="72" t="s">
        <v>17</v>
      </c>
      <c r="F26" s="74">
        <f>IF($C$4="National Currency",IF('Premiums DATA'!E26=0,0,'Premiums DATA'!E26),IF($C$4="Current Exchange rate",IF('Premiums DATA'!E26=0,0,'Premiums DATA'!E26/ECO!O27),IF($C$4="Constant Exchange rate",IF('Premiums DATA'!E26=0,0,'Premiums DATA'!E26/ECO!O62))))</f>
        <v>65627</v>
      </c>
      <c r="G26" s="74">
        <f>IF($C$4="National Currency",IF('Premiums DATA'!F26=0,0,'Premiums DATA'!F26),IF($C$4="Current Exchange rate",IF('Premiums DATA'!F26=0,0,'Premiums DATA'!F26/ECO!P27),IF($C$4="Constant Exchange rate",IF('Premiums DATA'!F26=0,0,'Premiums DATA'!F26/ECO!P62))))</f>
        <v>73471</v>
      </c>
      <c r="H26" s="74">
        <f>IF($C$4="National Currency",IF('Premiums DATA'!G26=0,0,'Premiums DATA'!G26),IF($C$4="Current Exchange rate",IF('Premiums DATA'!G26=0,0,'Premiums DATA'!G26/ECO!Q27),IF($C$4="Constant Exchange rate",IF('Premiums DATA'!G26=0,0,'Premiums DATA'!G26/ECO!Q62))))</f>
        <v>69377</v>
      </c>
      <c r="I26" s="74">
        <f>IF($C$4="National Currency",IF('Premiums DATA'!H26=0,0,'Premiums DATA'!H26),IF($C$4="Current Exchange rate",IF('Premiums DATA'!H26=0,0,'Premiums DATA'!H26/ECO!R27),IF($C$4="Constant Exchange rate",IF('Premiums DATA'!H26=0,0,'Premiums DATA'!H26/ECO!R62))))</f>
        <v>61439</v>
      </c>
      <c r="J26" s="74">
        <f>IF($C$4="National Currency",IF('Premiums DATA'!I26=0,0,'Premiums DATA'!I26),IF($C$4="Current Exchange rate",IF('Premiums DATA'!I26=0,0,'Premiums DATA'!I26/ECO!S27),IF($C$4="Constant Exchange rate",IF('Premiums DATA'!I26=0,0,'Premiums DATA'!I26/ECO!S62))))</f>
        <v>54565</v>
      </c>
      <c r="K26" s="74">
        <f>IF($C$4="National Currency",IF('Premiums DATA'!J26=0,0,'Premiums DATA'!J26),IF($C$4="Current Exchange rate",IF('Premiums DATA'!J26=0,0,'Premiums DATA'!J26/ECO!T27),IF($C$4="Constant Exchange rate",IF('Premiums DATA'!J26=0,0,'Premiums DATA'!J26/ECO!T62))))</f>
        <v>81116</v>
      </c>
      <c r="L26" s="74">
        <f>IF($C$4="National Currency",IF('Premiums DATA'!K26=0,0,'Premiums DATA'!K26),IF($C$4="Current Exchange rate",IF('Premiums DATA'!K26=0,0,'Premiums DATA'!K26/ECO!U27),IF($C$4="Constant Exchange rate",IF('Premiums DATA'!K26=0,0,'Premiums DATA'!K26/ECO!U62))))</f>
        <v>90114</v>
      </c>
      <c r="M26" s="74">
        <f>IF($C$4="National Currency",IF('Premiums DATA'!L26=0,0,'Premiums DATA'!L26),IF($C$4="Current Exchange rate",IF('Premiums DATA'!L26=0,0,'Premiums DATA'!L26/ECO!V27),IF($C$4="Constant Exchange rate",IF('Premiums DATA'!L26=0,0,'Premiums DATA'!L26/ECO!V62))))</f>
        <v>73869</v>
      </c>
      <c r="N26" s="74">
        <f>IF($C$4="National Currency",IF('Premiums DATA'!M26=0,0,'Premiums DATA'!M26),IF($C$4="Current Exchange rate",IF('Premiums DATA'!M26=0,0,'Premiums DATA'!M26/ECO!W27),IF($C$4="Constant Exchange rate",IF('Premiums DATA'!M26=0,0,'Premiums DATA'!M26/ECO!W62))))</f>
        <v>69715</v>
      </c>
      <c r="O26" s="74">
        <f>IF($C$4="National Currency",IF('Premiums DATA'!N26=0,0,'Premiums DATA'!N26),IF($C$4="Current Exchange rate",IF('Premiums DATA'!N26=0,0,'Premiums DATA'!N26/ECO!X27),IF($C$4="Constant Exchange rate",IF('Premiums DATA'!N26=0,0,'Premiums DATA'!N26/ECO!X62))))</f>
        <v>85100</v>
      </c>
      <c r="P26" s="74">
        <f>IF($C$4="National Currency",IF('Premiums DATA'!O26=0,0,'Premiums DATA'!O26),IF($C$4="Current Exchange rate",IF('Premiums DATA'!O26=0,0,'Premiums DATA'!O26/ECO!Y27),IF($C$4="Constant Exchange rate",IF('Premiums DATA'!O26=0,0,'Premiums DATA'!O26/ECO!Y62))))</f>
        <v>110518</v>
      </c>
      <c r="Q26" s="77">
        <f t="shared" si="1"/>
        <v>0.15499957706243078</v>
      </c>
      <c r="R26" s="77">
        <f t="shared" si="2"/>
        <v>0.29868390129259703</v>
      </c>
      <c r="S26" s="77">
        <f t="shared" si="3"/>
        <v>0.5042397680717563</v>
      </c>
    </row>
    <row r="27" spans="3:19" ht="15" x14ac:dyDescent="0.25">
      <c r="C27" s="242"/>
      <c r="D27" s="243"/>
      <c r="E27" s="72" t="s">
        <v>18</v>
      </c>
      <c r="F27" s="74">
        <f>IF($C$4="National Currency",IF('Premiums DATA'!E27=0,0,'Premiums DATA'!E27),IF($C$4="Current Exchange rate",IF('Premiums DATA'!E27=0,0,'Premiums DATA'!E27/ECO!O28),IF($C$4="Constant Exchange rate",IF('Premiums DATA'!E27=0,0,'Premiums DATA'!E27/ECO!O63))))</f>
        <v>1912.8409846972722</v>
      </c>
      <c r="G27" s="74">
        <f>IF($C$4="National Currency",IF('Premiums DATA'!F27=0,0,'Premiums DATA'!F27),IF($C$4="Current Exchange rate",IF('Premiums DATA'!F27=0,0,'Premiums DATA'!F27/ECO!P28),IF($C$4="Constant Exchange rate",IF('Premiums DATA'!F27=0,0,'Premiums DATA'!F27/ECO!P63))))</f>
        <v>3343.3133732534934</v>
      </c>
      <c r="H27" s="74">
        <f>IF($C$4="National Currency",IF('Premiums DATA'!G27=0,0,'Premiums DATA'!G27),IF($C$4="Current Exchange rate",IF('Premiums DATA'!G27=0,0,'Premiums DATA'!G27/ECO!Q28),IF($C$4="Constant Exchange rate",IF('Premiums DATA'!G27=0,0,'Premiums DATA'!G27/ECO!Q63))))</f>
        <v>5455.7551563539591</v>
      </c>
      <c r="I27" s="74">
        <f>IF($C$4="National Currency",IF('Premiums DATA'!H27=0,0,'Premiums DATA'!H27),IF($C$4="Current Exchange rate",IF('Premiums DATA'!H27=0,0,'Premiums DATA'!H27/ECO!R28),IF($C$4="Constant Exchange rate",IF('Premiums DATA'!H27=0,0,'Premiums DATA'!H27/ECO!R63))))</f>
        <v>5505.6553559547574</v>
      </c>
      <c r="J27" s="74">
        <f>IF($C$4="National Currency",IF('Premiums DATA'!I27=0,0,'Premiums DATA'!I27),IF($C$4="Current Exchange rate",IF('Premiums DATA'!I27=0,0,'Premiums DATA'!I27/ECO!S28),IF($C$4="Constant Exchange rate",IF('Premiums DATA'!I27=0,0,'Premiums DATA'!I27/ECO!S63))))</f>
        <v>4665.6686626746514</v>
      </c>
      <c r="K27" s="74">
        <f>IF($C$4="National Currency",IF('Premiums DATA'!J27=0,0,'Premiums DATA'!J27),IF($C$4="Current Exchange rate",IF('Premiums DATA'!J27=0,0,'Premiums DATA'!J27/ECO!T28),IF($C$4="Constant Exchange rate",IF('Premiums DATA'!J27=0,0,'Premiums DATA'!J27/ECO!T63))))</f>
        <v>7027.6114437791093</v>
      </c>
      <c r="L27" s="74">
        <f>IF($C$4="National Currency",IF('Premiums DATA'!K27=0,0,'Premiums DATA'!K27),IF($C$4="Current Exchange rate",IF('Premiums DATA'!K27=0,0,'Premiums DATA'!K27/ECO!U28),IF($C$4="Constant Exchange rate",IF('Premiums DATA'!K27=0,0,'Premiums DATA'!K27/ECO!U63))))</f>
        <v>7368.5961410512318</v>
      </c>
      <c r="M27" s="74">
        <f>IF($C$4="National Currency",IF('Premiums DATA'!L27=0,0,'Premiums DATA'!L27),IF($C$4="Current Exchange rate",IF('Premiums DATA'!L27=0,0,'Premiums DATA'!L27/ECO!V28),IF($C$4="Constant Exchange rate",IF('Premiums DATA'!L27=0,0,'Premiums DATA'!L27/ECO!V63))))</f>
        <v>3584.4976713240189</v>
      </c>
      <c r="N27" s="74">
        <f>IF($C$4="National Currency",IF('Premiums DATA'!M27=0,0,'Premiums DATA'!M27),IF($C$4="Current Exchange rate",IF('Premiums DATA'!M27=0,0,'Premiums DATA'!M27/ECO!W28),IF($C$4="Constant Exchange rate",IF('Premiums DATA'!M27=0,0,'Premiums DATA'!M27/ECO!W63))))</f>
        <v>2769.4610778443116</v>
      </c>
      <c r="O27" s="74">
        <f>IF($C$4="National Currency",IF('Premiums DATA'!N27=0,0,'Premiums DATA'!N27),IF($C$4="Current Exchange rate",IF('Premiums DATA'!N27=0,0,'Premiums DATA'!N27/ECO!X28),IF($C$4="Constant Exchange rate",IF('Premiums DATA'!N27=0,0,'Premiums DATA'!N27/ECO!X63))))</f>
        <v>2080.8383233532936</v>
      </c>
      <c r="P27" s="74">
        <f>IF($C$4="National Currency",IF('Premiums DATA'!O27=0,0,'Premiums DATA'!O27),IF($C$4="Current Exchange rate",IF('Premiums DATA'!O27=0,0,'Premiums DATA'!O27/ECO!Y28),IF($C$4="Constant Exchange rate",IF('Premiums DATA'!O27=0,0,'Premiums DATA'!O27/ECO!Y63))))</f>
        <v>1996.0079840319363</v>
      </c>
      <c r="Q27" s="77">
        <f t="shared" si="1"/>
        <v>2.7993665587341902E-3</v>
      </c>
      <c r="R27" s="77">
        <f t="shared" si="2"/>
        <v>-4.0767386091127067E-2</v>
      </c>
      <c r="S27" s="77">
        <f t="shared" si="3"/>
        <v>-0.40298507462686572</v>
      </c>
    </row>
    <row r="28" spans="3:19" ht="15" x14ac:dyDescent="0.25">
      <c r="C28" s="242"/>
      <c r="D28" s="243"/>
      <c r="E28" s="72" t="s">
        <v>19</v>
      </c>
      <c r="F28" s="74">
        <f>IF($C$4="National Currency",IF('Premiums DATA'!E28=0,0,'Premiums DATA'!E28),IF($C$4="Current Exchange rate",IF('Premiums DATA'!E28=0,0,'Premiums DATA'!E28/ECO!O29),IF($C$4="Constant Exchange rate",IF('Premiums DATA'!E28=0,0,'Premiums DATA'!E28/ECO!O64))))</f>
        <v>365</v>
      </c>
      <c r="G28" s="74">
        <f>IF($C$4="National Currency",IF('Premiums DATA'!F28=0,0,'Premiums DATA'!F28),IF($C$4="Current Exchange rate",IF('Premiums DATA'!F28=0,0,'Premiums DATA'!F28/ECO!P29),IF($C$4="Constant Exchange rate",IF('Premiums DATA'!F28=0,0,'Premiums DATA'!F28/ECO!P64))))</f>
        <v>465</v>
      </c>
      <c r="H28" s="74">
        <f>IF($C$4="National Currency",IF('Premiums DATA'!G28=0,0,'Premiums DATA'!G28),IF($C$4="Current Exchange rate",IF('Premiums DATA'!G28=0,0,'Premiums DATA'!G28/ECO!Q29),IF($C$4="Constant Exchange rate",IF('Premiums DATA'!G28=0,0,'Premiums DATA'!G28/ECO!Q64))))</f>
        <v>485</v>
      </c>
      <c r="I28" s="74">
        <f>IF($C$4="National Currency",IF('Premiums DATA'!H28=0,0,'Premiums DATA'!H28),IF($C$4="Current Exchange rate",IF('Premiums DATA'!H28=0,0,'Premiums DATA'!H28/ECO!R29),IF($C$4="Constant Exchange rate",IF('Premiums DATA'!H28=0,0,'Premiums DATA'!H28/ECO!R64))))</f>
        <v>519</v>
      </c>
      <c r="J28" s="74">
        <f>IF($C$4="National Currency",IF('Premiums DATA'!I28=0,0,'Premiums DATA'!I28),IF($C$4="Current Exchange rate",IF('Premiums DATA'!I28=0,0,'Premiums DATA'!I28/ECO!S29),IF($C$4="Constant Exchange rate",IF('Premiums DATA'!I28=0,0,'Premiums DATA'!I28/ECO!S64))))</f>
        <v>1170</v>
      </c>
      <c r="K28" s="74">
        <f>IF($C$4="National Currency",IF('Premiums DATA'!J28=0,0,'Premiums DATA'!J28),IF($C$4="Current Exchange rate",IF('Premiums DATA'!J28=0,0,'Premiums DATA'!J28/ECO!T29),IF($C$4="Constant Exchange rate",IF('Premiums DATA'!J28=0,0,'Premiums DATA'!J28/ECO!T64))))</f>
        <v>1099</v>
      </c>
      <c r="L28" s="74">
        <f>IF($C$4="National Currency",IF('Premiums DATA'!K28=0,0,'Premiums DATA'!K28),IF($C$4="Current Exchange rate",IF('Premiums DATA'!K28=0,0,'Premiums DATA'!K28/ECO!U29),IF($C$4="Constant Exchange rate",IF('Premiums DATA'!K28=0,0,'Premiums DATA'!K28/ECO!U64))))</f>
        <v>1335</v>
      </c>
      <c r="M28" s="74">
        <f>IF($C$4="National Currency",IF('Premiums DATA'!L28=0,0,'Premiums DATA'!L28),IF($C$4="Current Exchange rate",IF('Premiums DATA'!L28=0,0,'Premiums DATA'!L28/ECO!V29),IF($C$4="Constant Exchange rate",IF('Premiums DATA'!L28=0,0,'Premiums DATA'!L28/ECO!V64))))</f>
        <v>870</v>
      </c>
      <c r="N28" s="74">
        <f>IF($C$4="National Currency",IF('Premiums DATA'!M28=0,0,'Premiums DATA'!M28),IF($C$4="Current Exchange rate",IF('Premiums DATA'!M28=0,0,'Premiums DATA'!M28/ECO!W29),IF($C$4="Constant Exchange rate",IF('Premiums DATA'!M28=0,0,'Premiums DATA'!M28/ECO!W64))))</f>
        <v>1061</v>
      </c>
      <c r="O28" s="74">
        <f>IF($C$4="National Currency",IF('Premiums DATA'!N28=0,0,'Premiums DATA'!N28),IF($C$4="Current Exchange rate",IF('Premiums DATA'!N28=0,0,'Premiums DATA'!N28/ECO!X29),IF($C$4="Constant Exchange rate",IF('Premiums DATA'!N28=0,0,'Premiums DATA'!N28/ECO!X64))))</f>
        <v>1259</v>
      </c>
      <c r="P28" s="74">
        <f>IF($C$4="National Currency",IF('Premiums DATA'!O28=0,0,'Premiums DATA'!O28),IF($C$4="Current Exchange rate",IF('Premiums DATA'!O28=0,0,'Premiums DATA'!O28/ECO!Y29),IF($C$4="Constant Exchange rate",IF('Premiums DATA'!O28=0,0,'Premiums DATA'!O28/ECO!Y64))))</f>
        <v>2041</v>
      </c>
      <c r="Q28" s="77">
        <f t="shared" si="1"/>
        <v>2.862467080334617E-3</v>
      </c>
      <c r="R28" s="77">
        <f>P28/O28-1</f>
        <v>0.62112787926926138</v>
      </c>
      <c r="S28" s="77">
        <f t="shared" si="3"/>
        <v>3.3892473118279574</v>
      </c>
    </row>
    <row r="29" spans="3:19" ht="15" x14ac:dyDescent="0.25">
      <c r="C29" s="242"/>
      <c r="D29" s="243"/>
      <c r="E29" s="72" t="s">
        <v>20</v>
      </c>
      <c r="F29" s="74">
        <f>IF($C$4="National Currency",IF('Premiums DATA'!E29=0,0,'Premiums DATA'!E29),IF($C$4="Current Exchange rate",IF('Premiums DATA'!E29=0,0,'Premiums DATA'!E29/ECO!O30),IF($C$4="Constant Exchange rate",IF('Premiums DATA'!E29=0,0,'Premiums DATA'!E29/ECO!O65))))</f>
        <v>12.777461582242459</v>
      </c>
      <c r="G29" s="74">
        <f>IF($C$4="National Currency",IF('Premiums DATA'!F29=0,0,'Premiums DATA'!F29),IF($C$4="Current Exchange rate",IF('Premiums DATA'!F29=0,0,'Premiums DATA'!F29/ECO!P30),IF($C$4="Constant Exchange rate",IF('Premiums DATA'!F29=0,0,'Premiums DATA'!F29/ECO!P65))))</f>
        <v>23.321001707455892</v>
      </c>
      <c r="H29" s="74">
        <f>IF($C$4="National Currency",IF('Premiums DATA'!G29=0,0,'Premiums DATA'!G29),IF($C$4="Current Exchange rate",IF('Premiums DATA'!G29=0,0,'Premiums DATA'!G29/ECO!Q30),IF($C$4="Constant Exchange rate",IF('Premiums DATA'!G29=0,0,'Premiums DATA'!G29/ECO!Q65))))</f>
        <v>33.181559476380194</v>
      </c>
      <c r="I29" s="74">
        <f>IF($C$4="National Currency",IF('Premiums DATA'!H29=0,0,'Premiums DATA'!H29),IF($C$4="Current Exchange rate",IF('Premiums DATA'!H29=0,0,'Premiums DATA'!H29/ECO!R30),IF($C$4="Constant Exchange rate",IF('Premiums DATA'!H29=0,0,'Premiums DATA'!H29/ECO!R65))))</f>
        <v>52.191235059760956</v>
      </c>
      <c r="J29" s="74">
        <f>IF($C$4="National Currency",IF('Premiums DATA'!I29=0,0,'Premiums DATA'!I29),IF($C$4="Current Exchange rate",IF('Premiums DATA'!I29=0,0,'Premiums DATA'!I29/ECO!S30),IF($C$4="Constant Exchange rate",IF('Premiums DATA'!I29=0,0,'Premiums DATA'!I29/ECO!S65))))</f>
        <v>47.951052931132615</v>
      </c>
      <c r="K29" s="74">
        <f>IF($C$4="National Currency",IF('Premiums DATA'!J29=0,0,'Premiums DATA'!J29),IF($C$4="Current Exchange rate",IF('Premiums DATA'!J29=0,0,'Premiums DATA'!J29/ECO!T30),IF($C$4="Constant Exchange rate",IF('Premiums DATA'!J29=0,0,'Premiums DATA'!J29/ECO!T65))))</f>
        <v>39.612976664769498</v>
      </c>
      <c r="L29" s="74">
        <f>IF($C$4="National Currency",IF('Premiums DATA'!K29=0,0,'Premiums DATA'!K29),IF($C$4="Current Exchange rate",IF('Premiums DATA'!K29=0,0,'Premiums DATA'!K29/ECO!U30),IF($C$4="Constant Exchange rate",IF('Premiums DATA'!K29=0,0,'Premiums DATA'!K29/ECO!U65))))</f>
        <v>46.713147410358566</v>
      </c>
      <c r="M29" s="74">
        <f>IF($C$4="National Currency",IF('Premiums DATA'!L29=0,0,'Premiums DATA'!L29),IF($C$4="Current Exchange rate",IF('Premiums DATA'!L29=0,0,'Premiums DATA'!L29/ECO!V30),IF($C$4="Constant Exchange rate",IF('Premiums DATA'!L29=0,0,'Premiums DATA'!L29/ECO!V65))))</f>
        <v>35.37279453614115</v>
      </c>
      <c r="N29" s="74">
        <f>IF($C$4="National Currency",IF('Premiums DATA'!M29=0,0,'Premiums DATA'!M29),IF($C$4="Current Exchange rate",IF('Premiums DATA'!M29=0,0,'Premiums DATA'!M29/ECO!W30),IF($C$4="Constant Exchange rate",IF('Premiums DATA'!M29=0,0,'Premiums DATA'!M29/ECO!W65))))</f>
        <v>34.803642572566879</v>
      </c>
      <c r="O29" s="74">
        <f>IF($C$4="National Currency",IF('Premiums DATA'!N29=0,0,'Premiums DATA'!N29),IF($C$4="Current Exchange rate",IF('Premiums DATA'!N29=0,0,'Premiums DATA'!N29/ECO!Y30),IF($C$4="Constant Exchange rate",IF('Premiums DATA'!N29=0,0,'Premiums DATA'!N29/ECO!Y65))))</f>
        <v>37.99</v>
      </c>
      <c r="P29" s="74">
        <f>IF($C$4="National Currency",IF('Premiums DATA'!O29=0,0,'Premiums DATA'!O29),IF($C$4="Current Exchange rate",IF('Premiums DATA'!O29=0,0,'Premiums DATA'!O29/ECO!Y30),IF($C$4="Constant Exchange rate",IF('Premiums DATA'!O29=0,0,'Premiums DATA'!O29/ECO!Y65))))</f>
        <v>43.11</v>
      </c>
      <c r="Q29" s="77">
        <f t="shared" si="1"/>
        <v>6.046102686586249E-5</v>
      </c>
      <c r="R29" s="77">
        <f t="shared" si="2"/>
        <v>0.13477230850223743</v>
      </c>
      <c r="S29" s="77">
        <f t="shared" si="3"/>
        <v>0.84854838316046366</v>
      </c>
    </row>
    <row r="30" spans="3:19" ht="15" x14ac:dyDescent="0.25">
      <c r="C30" s="242"/>
      <c r="D30" s="243"/>
      <c r="E30" s="72" t="s">
        <v>21</v>
      </c>
      <c r="F30" s="74">
        <f>IF($C$4="National Currency",IF('Premiums DATA'!E30=0,0,'Premiums DATA'!E30),IF($C$4="Current Exchange rate",IF('Premiums DATA'!E30=0,0,'Premiums DATA'!E30/ECO!O31),IF($C$4="Constant Exchange rate",IF('Premiums DATA'!E30=0,0,'Premiums DATA'!E30/ECO!O66))))</f>
        <v>300.48916841369669</v>
      </c>
      <c r="G30" s="74">
        <f>IF($C$4="National Currency",IF('Premiums DATA'!F30=0,0,'Premiums DATA'!F30),IF($C$4="Current Exchange rate",IF('Premiums DATA'!F30=0,0,'Premiums DATA'!F30/ECO!P31),IF($C$4="Constant Exchange rate",IF('Premiums DATA'!F30=0,0,'Premiums DATA'!F30/ECO!P66))))</f>
        <v>330.53808525506639</v>
      </c>
      <c r="H30" s="74">
        <f>IF($C$4="National Currency",IF('Premiums DATA'!G30=0,0,'Premiums DATA'!G30),IF($C$4="Current Exchange rate",IF('Premiums DATA'!G30=0,0,'Premiums DATA'!G30/ECO!Q31),IF($C$4="Constant Exchange rate",IF('Premiums DATA'!G30=0,0,'Premiums DATA'!G30/ECO!Q66))))</f>
        <v>396.22641509433959</v>
      </c>
      <c r="I30" s="74">
        <f>IF($C$4="National Currency",IF('Premiums DATA'!H30=0,0,'Premiums DATA'!H30),IF($C$4="Current Exchange rate",IF('Premiums DATA'!H30=0,0,'Premiums DATA'!H30/ECO!R31),IF($C$4="Constant Exchange rate",IF('Premiums DATA'!H30=0,0,'Premiums DATA'!H30/ECO!R66))))</f>
        <v>530.8641975308642</v>
      </c>
      <c r="J30" s="74">
        <f>IF($C$4="National Currency",IF('Premiums DATA'!I30=0,0,'Premiums DATA'!I30),IF($C$4="Current Exchange rate",IF('Premiums DATA'!I30=0,0,'Premiums DATA'!I30/ECO!S31),IF($C$4="Constant Exchange rate",IF('Premiums DATA'!I30=0,0,'Premiums DATA'!I30/ECO!S66))))</f>
        <v>181.3</v>
      </c>
      <c r="K30" s="74">
        <f>IF($C$4="National Currency",IF('Premiums DATA'!J30=0,0,'Premiums DATA'!J30),IF($C$4="Current Exchange rate",IF('Premiums DATA'!J30=0,0,'Premiums DATA'!J30/ECO!T31),IF($C$4="Constant Exchange rate",IF('Premiums DATA'!J30=0,0,'Premiums DATA'!J30/ECO!T66))))</f>
        <v>192.7</v>
      </c>
      <c r="L30" s="74">
        <f>IF($C$4="National Currency",IF('Premiums DATA'!K30=0,0,'Premiums DATA'!K30),IF($C$4="Current Exchange rate",IF('Premiums DATA'!K30=0,0,'Premiums DATA'!K30/ECO!U31),IF($C$4="Constant Exchange rate",IF('Premiums DATA'!K30=0,0,'Premiums DATA'!K30/ECO!U66))))</f>
        <v>224.1</v>
      </c>
      <c r="M30" s="74">
        <f>IF($C$4="National Currency",IF('Premiums DATA'!L30=0,0,'Premiums DATA'!L30),IF($C$4="Current Exchange rate",IF('Premiums DATA'!L30=0,0,'Premiums DATA'!L30/ECO!V31),IF($C$4="Constant Exchange rate",IF('Premiums DATA'!L30=0,0,'Premiums DATA'!L30/ECO!V66))))</f>
        <v>209.2</v>
      </c>
      <c r="N30" s="74">
        <f>IF($C$4="National Currency",IF('Premiums DATA'!M30=0,0,'Premiums DATA'!M30),IF($C$4="Current Exchange rate",IF('Premiums DATA'!M30=0,0,'Premiums DATA'!M30/ECO!W31),IF($C$4="Constant Exchange rate",IF('Premiums DATA'!M30=0,0,'Premiums DATA'!M30/ECO!W66))))</f>
        <v>169.8</v>
      </c>
      <c r="O30" s="74">
        <f>IF($C$4="National Currency",IF('Premiums DATA'!N30=0,0,'Premiums DATA'!N30),IF($C$4="Current Exchange rate",IF('Premiums DATA'!N30=0,0,'Premiums DATA'!N30/ECO!X31),IF($C$4="Constant Exchange rate",IF('Premiums DATA'!N30=0,0,'Premiums DATA'!N30/ECO!X66))))</f>
        <v>193.1</v>
      </c>
      <c r="P30" s="74">
        <f>IF($C$4="National Currency",IF('Premiums DATA'!O30=0,0,'Premiums DATA'!O30),IF($C$4="Current Exchange rate",IF('Premiums DATA'!O30=0,0,'Premiums DATA'!O30/ECO!Y31),IF($C$4="Constant Exchange rate",IF('Premiums DATA'!O30=0,0,'Premiums DATA'!O30/ECO!Y66))))</f>
        <v>238.9</v>
      </c>
      <c r="Q30" s="77">
        <f t="shared" si="1"/>
        <v>3.3505310411168057E-4</v>
      </c>
      <c r="R30" s="77">
        <f t="shared" si="2"/>
        <v>0.23718280683583637</v>
      </c>
      <c r="S30" s="77">
        <f t="shared" si="3"/>
        <v>-0.27723911205073992</v>
      </c>
    </row>
    <row r="31" spans="3:19" ht="15" x14ac:dyDescent="0.25">
      <c r="C31" s="242"/>
      <c r="D31" s="243"/>
      <c r="E31" s="72" t="s">
        <v>22</v>
      </c>
      <c r="F31" s="74">
        <f>IF($C$4="National Currency",IF('Premiums DATA'!E31=0,0,'Premiums DATA'!E31),IF($C$4="Current Exchange rate",IF('Premiums DATA'!E31=0,0,'Premiums DATA'!E31/ECO!O32),IF($C$4="Constant Exchange rate",IF('Premiums DATA'!E31=0,0,'Premiums DATA'!E31/ECO!O67))))</f>
        <v>25136</v>
      </c>
      <c r="G31" s="74">
        <f>IF($C$4="National Currency",IF('Premiums DATA'!F31=0,0,'Premiums DATA'!F31),IF($C$4="Current Exchange rate",IF('Premiums DATA'!F31=0,0,'Premiums DATA'!F31/ECO!P32),IF($C$4="Constant Exchange rate",IF('Premiums DATA'!F31=0,0,'Premiums DATA'!F31/ECO!P67))))</f>
        <v>24824</v>
      </c>
      <c r="H31" s="74">
        <f>IF($C$4="National Currency",IF('Premiums DATA'!G31=0,0,'Premiums DATA'!G31),IF($C$4="Current Exchange rate",IF('Premiums DATA'!G31=0,0,'Premiums DATA'!G31/ECO!Q32),IF($C$4="Constant Exchange rate",IF('Premiums DATA'!G31=0,0,'Premiums DATA'!G31/ECO!Q67))))</f>
        <v>25730</v>
      </c>
      <c r="I31" s="74">
        <f>IF($C$4="National Currency",IF('Premiums DATA'!H31=0,0,'Premiums DATA'!H31),IF($C$4="Current Exchange rate",IF('Premiums DATA'!H31=0,0,'Premiums DATA'!H31/ECO!R32),IF($C$4="Constant Exchange rate",IF('Premiums DATA'!H31=0,0,'Premiums DATA'!H31/ECO!R67))))</f>
        <v>26464</v>
      </c>
      <c r="J31" s="74">
        <f>IF($C$4="National Currency",IF('Premiums DATA'!I31=0,0,'Premiums DATA'!I31),IF($C$4="Current Exchange rate",IF('Premiums DATA'!I31=0,0,'Premiums DATA'!I31/ECO!S32),IF($C$4="Constant Exchange rate",IF('Premiums DATA'!I31=0,0,'Premiums DATA'!I31/ECO!S67))))</f>
        <v>26446</v>
      </c>
      <c r="K31" s="74">
        <f>IF($C$4="National Currency",IF('Premiums DATA'!J31=0,0,'Premiums DATA'!J31),IF($C$4="Current Exchange rate",IF('Premiums DATA'!J31=0,0,'Premiums DATA'!J31/ECO!T32),IF($C$4="Constant Exchange rate",IF('Premiums DATA'!J31=0,0,'Premiums DATA'!J31/ECO!T67))))</f>
        <v>24401</v>
      </c>
      <c r="L31" s="74">
        <f>IF($C$4="National Currency",IF('Premiums DATA'!K31=0,0,'Premiums DATA'!K31),IF($C$4="Current Exchange rate",IF('Premiums DATA'!K31=0,0,'Premiums DATA'!K31/ECO!U32),IF($C$4="Constant Exchange rate",IF('Premiums DATA'!K31=0,0,'Premiums DATA'!K31/ECO!U67))))</f>
        <v>21586</v>
      </c>
      <c r="M31" s="74">
        <f>IF($C$4="National Currency",IF('Premiums DATA'!L31=0,0,'Premiums DATA'!L31),IF($C$4="Current Exchange rate",IF('Premiums DATA'!L31=0,0,'Premiums DATA'!L31/ECO!V32),IF($C$4="Constant Exchange rate",IF('Premiums DATA'!L31=0,0,'Premiums DATA'!L31/ECO!V67))))</f>
        <v>21910</v>
      </c>
      <c r="N31" s="74">
        <f>IF($C$4="National Currency",IF('Premiums DATA'!M31=0,0,'Premiums DATA'!M31),IF($C$4="Current Exchange rate",IF('Premiums DATA'!M31=0,0,'Premiums DATA'!M31/ECO!W32),IF($C$4="Constant Exchange rate",IF('Premiums DATA'!M31=0,0,'Premiums DATA'!M31/ECO!W67))))</f>
        <v>18985</v>
      </c>
      <c r="O31" s="74">
        <f>IF($C$4="National Currency",IF('Premiums DATA'!N31=0,0,'Premiums DATA'!N31),IF($C$4="Current Exchange rate",IF('Premiums DATA'!N31=0,0,'Premiums DATA'!N31/ECO!X32),IF($C$4="Constant Exchange rate",IF('Premiums DATA'!N31=0,0,'Premiums DATA'!N31/ECO!X67))))</f>
        <v>18269</v>
      </c>
      <c r="P31" s="74">
        <f>IF($C$4="National Currency",IF('Premiums DATA'!O31=0,0,'Premiums DATA'!O31),IF($C$4="Current Exchange rate",IF('Premiums DATA'!O31=0,0,'Premiums DATA'!O31/ECO!Y32),IF($C$4="Constant Exchange rate",IF('Premiums DATA'!O31=0,0,'Premiums DATA'!O31/ECO!Y67))))</f>
        <v>17460</v>
      </c>
      <c r="Q31" s="77">
        <f t="shared" si="1"/>
        <v>2.4487346997864975E-2</v>
      </c>
      <c r="R31" s="77">
        <f t="shared" si="2"/>
        <v>-4.4282664623132129E-2</v>
      </c>
      <c r="S31" s="77">
        <f t="shared" si="3"/>
        <v>-0.29664840476957788</v>
      </c>
    </row>
    <row r="32" spans="3:19" ht="15" x14ac:dyDescent="0.25">
      <c r="C32" s="242"/>
      <c r="D32" s="243"/>
      <c r="E32" s="72" t="s">
        <v>23</v>
      </c>
      <c r="F32" s="74">
        <f>IF($C$4="National Currency",IF('Premiums DATA'!E32=0,0,'Premiums DATA'!E32),IF($C$4="Current Exchange rate",IF('Premiums DATA'!E32=0,0,'Premiums DATA'!E32/ECO!O33),IF($C$4="Constant Exchange rate",IF('Premiums DATA'!E32=0,0,'Premiums DATA'!E32/ECO!O68))))</f>
        <v>5863.8575536385761</v>
      </c>
      <c r="G32" s="74">
        <f>IF($C$4="National Currency",IF('Premiums DATA'!F32=0,0,'Premiums DATA'!F32),IF($C$4="Current Exchange rate",IF('Premiums DATA'!F32=0,0,'Premiums DATA'!F32/ECO!P33),IF($C$4="Constant Exchange rate",IF('Premiums DATA'!F32=0,0,'Premiums DATA'!F32/ECO!P68))))</f>
        <v>6697.6332669763324</v>
      </c>
      <c r="H32" s="74">
        <f>IF($C$4="National Currency",IF('Premiums DATA'!G32=0,0,'Premiums DATA'!G32),IF($C$4="Current Exchange rate",IF('Premiums DATA'!G32=0,0,'Premiums DATA'!G32/ECO!Q33),IF($C$4="Constant Exchange rate",IF('Premiums DATA'!G32=0,0,'Premiums DATA'!G32/ECO!Q68))))</f>
        <v>6623.6452112364523</v>
      </c>
      <c r="I32" s="74">
        <f>IF($C$4="National Currency",IF('Premiums DATA'!H32=0,0,'Premiums DATA'!H32),IF($C$4="Current Exchange rate",IF('Premiums DATA'!H32=0,0,'Premiums DATA'!H32/ECO!R33),IF($C$4="Constant Exchange rate",IF('Premiums DATA'!H32=0,0,'Premiums DATA'!H32/ECO!R68))))</f>
        <v>7421.5881442158816</v>
      </c>
      <c r="J32" s="74">
        <f>IF($C$4="National Currency",IF('Premiums DATA'!I32=0,0,'Premiums DATA'!I32),IF($C$4="Current Exchange rate",IF('Premiums DATA'!I32=0,0,'Premiums DATA'!I32/ECO!S33),IF($C$4="Constant Exchange rate",IF('Premiums DATA'!I32=0,0,'Premiums DATA'!I32/ECO!S68))))</f>
        <v>7242.7560274275602</v>
      </c>
      <c r="K32" s="74">
        <f>IF($C$4="National Currency",IF('Premiums DATA'!J32=0,0,'Premiums DATA'!J32),IF($C$4="Current Exchange rate",IF('Premiums DATA'!J32=0,0,'Premiums DATA'!J32/ECO!T33),IF($C$4="Constant Exchange rate",IF('Premiums DATA'!J32=0,0,'Premiums DATA'!J32/ECO!T68))))</f>
        <v>6891.7274939172748</v>
      </c>
      <c r="L32" s="74">
        <f>IF($C$4="National Currency",IF('Premiums DATA'!K32=0,0,'Premiums DATA'!K32),IF($C$4="Current Exchange rate",IF('Premiums DATA'!K32=0,0,'Premiums DATA'!K32/ECO!U33),IF($C$4="Constant Exchange rate",IF('Premiums DATA'!K32=0,0,'Premiums DATA'!K32/ECO!U68))))</f>
        <v>7419.9292191992927</v>
      </c>
      <c r="M32" s="74">
        <f>IF($C$4="National Currency",IF('Premiums DATA'!L32=0,0,'Premiums DATA'!L32),IF($C$4="Current Exchange rate",IF('Premiums DATA'!L32=0,0,'Premiums DATA'!L32/ECO!V33),IF($C$4="Constant Exchange rate",IF('Premiums DATA'!L32=0,0,'Premiums DATA'!L32/ECO!V68))))</f>
        <v>7971.3558947135589</v>
      </c>
      <c r="N32" s="74">
        <f>IF($C$4="National Currency",IF('Premiums DATA'!M32=0,0,'Premiums DATA'!M32),IF($C$4="Current Exchange rate",IF('Premiums DATA'!M32=0,0,'Premiums DATA'!M32/ECO!W33),IF($C$4="Constant Exchange rate",IF('Premiums DATA'!M32=0,0,'Premiums DATA'!M32/ECO!W68))))</f>
        <v>9116.4565361645655</v>
      </c>
      <c r="O32" s="74">
        <f>IF($C$4="National Currency",IF('Premiums DATA'!N32=0,0,'Premiums DATA'!N32),IF($C$4="Current Exchange rate",IF('Premiums DATA'!N32=0,0,'Premiums DATA'!N32/ECO!X33),IF($C$4="Constant Exchange rate",IF('Premiums DATA'!N32=0,0,'Premiums DATA'!N32/ECO!X68))))</f>
        <v>8991.7053749170536</v>
      </c>
      <c r="P32" s="74">
        <f>IF($C$4="National Currency",IF('Premiums DATA'!O32=0,0,'Premiums DATA'!O32),IF($C$4="Current Exchange rate",IF('Premiums DATA'!O32=0,0,'Premiums DATA'!O32/ECO!Y33),IF($C$4="Constant Exchange rate",IF('Premiums DATA'!O32=0,0,'Premiums DATA'!O32/ECO!Y68))))</f>
        <v>10163.238221632382</v>
      </c>
      <c r="Q32" s="77">
        <f t="shared" si="1"/>
        <v>1.4253765232249501E-2</v>
      </c>
      <c r="R32" s="77">
        <f t="shared" si="2"/>
        <v>0.13029039518836938</v>
      </c>
      <c r="S32" s="77">
        <f t="shared" si="3"/>
        <v>0.51743725231175697</v>
      </c>
    </row>
    <row r="33" spans="3:21" ht="15" x14ac:dyDescent="0.25">
      <c r="C33" s="242"/>
      <c r="D33" s="243"/>
      <c r="E33" s="72" t="s">
        <v>24</v>
      </c>
      <c r="F33" s="74">
        <f>IF($C$4="National Currency",IF('Premiums DATA'!E33=0,0,'Premiums DATA'!E33),IF($C$4="Current Exchange rate",IF('Premiums DATA'!E33=0,0,'Premiums DATA'!E33/ECO!O34),IF($C$4="Constant Exchange rate",IF('Premiums DATA'!E33=0,0,'Premiums DATA'!E33/ECO!O69))))</f>
        <v>2942.7595244781428</v>
      </c>
      <c r="G33" s="74">
        <f>IF($C$4="National Currency",IF('Premiums DATA'!F33=0,0,'Premiums DATA'!F33),IF($C$4="Current Exchange rate",IF('Premiums DATA'!F33=0,0,'Premiums DATA'!F33/ECO!P34),IF($C$4="Constant Exchange rate",IF('Premiums DATA'!F33=0,0,'Premiums DATA'!F33/ECO!P69))))</f>
        <v>3586.0713282785732</v>
      </c>
      <c r="H33" s="74">
        <f>IF($C$4="National Currency",IF('Premiums DATA'!G33=0,0,'Premiums DATA'!G33),IF($C$4="Current Exchange rate",IF('Premiums DATA'!G33=0,0,'Premiums DATA'!G33/ECO!Q34),IF($C$4="Constant Exchange rate",IF('Premiums DATA'!G33=0,0,'Premiums DATA'!G33/ECO!Q69))))</f>
        <v>4939.8577178695123</v>
      </c>
      <c r="I33" s="74">
        <f>IF($C$4="National Currency",IF('Premiums DATA'!H33=0,0,'Premiums DATA'!H33),IF($C$4="Current Exchange rate",IF('Premiums DATA'!H33=0,0,'Premiums DATA'!H33/ECO!R34),IF($C$4="Constant Exchange rate",IF('Premiums DATA'!H33=0,0,'Premiums DATA'!H33/ECO!R69))))</f>
        <v>5970.4670972573249</v>
      </c>
      <c r="J33" s="74">
        <f>IF($C$4="National Currency",IF('Premiums DATA'!I33=0,0,'Premiums DATA'!I33),IF($C$4="Current Exchange rate",IF('Premiums DATA'!I33=0,0,'Premiums DATA'!I33/ECO!S34),IF($C$4="Constant Exchange rate",IF('Premiums DATA'!I33=0,0,'Premiums DATA'!I33/ECO!S69))))</f>
        <v>9123.1395675372078</v>
      </c>
      <c r="K33" s="74">
        <f>IF($C$4="National Currency",IF('Premiums DATA'!J33=0,0,'Premiums DATA'!J33),IF($C$4="Current Exchange rate",IF('Premiums DATA'!J33=0,0,'Premiums DATA'!J33/ECO!T34),IF($C$4="Constant Exchange rate",IF('Premiums DATA'!J33=0,0,'Premiums DATA'!J33/ECO!T69))))</f>
        <v>7086.258541608162</v>
      </c>
      <c r="L33" s="74">
        <f>IF($C$4="National Currency",IF('Premiums DATA'!K33=0,0,'Premiums DATA'!K33),IF($C$4="Current Exchange rate",IF('Premiums DATA'!K33=0,0,'Premiums DATA'!K33/ECO!U34),IF($C$4="Constant Exchange rate",IF('Premiums DATA'!K33=0,0,'Premiums DATA'!K33/ECO!U69))))</f>
        <v>7350.2293363287463</v>
      </c>
      <c r="M33" s="74">
        <f>IF($C$4="National Currency",IF('Premiums DATA'!L33=0,0,'Premiums DATA'!L33),IF($C$4="Current Exchange rate",IF('Premiums DATA'!L33=0,0,'Premiums DATA'!L33/ECO!V34),IF($C$4="Constant Exchange rate",IF('Premiums DATA'!L33=0,0,'Premiums DATA'!L33/ECO!V69))))</f>
        <v>7444.5380511092389</v>
      </c>
      <c r="N33" s="74">
        <f>IF($C$4="National Currency",IF('Premiums DATA'!M33=0,0,'Premiums DATA'!M33),IF($C$4="Current Exchange rate",IF('Premiums DATA'!M33=0,0,'Premiums DATA'!M33/ECO!W34),IF($C$4="Constant Exchange rate",IF('Premiums DATA'!M33=0,0,'Premiums DATA'!M33/ECO!W69))))</f>
        <v>8506.0376298792471</v>
      </c>
      <c r="O33" s="74">
        <f>IF($C$4="National Currency",IF('Premiums DATA'!N33=0,0,'Premiums DATA'!N33),IF($C$4="Current Exchange rate",IF('Premiums DATA'!N33=0,0,'Premiums DATA'!N33/ECO!X34),IF($C$4="Constant Exchange rate",IF('Premiums DATA'!N33=0,0,'Premiums DATA'!N33/ECO!X69))))</f>
        <v>7310.9145371150425</v>
      </c>
      <c r="P33" s="74">
        <f>IF($C$4="National Currency",IF('Premiums DATA'!O33=0,0,'Premiums DATA'!O33),IF($C$4="Current Exchange rate",IF('Premiums DATA'!O33=0,0,'Premiums DATA'!O33/ECO!Y34),IF($C$4="Constant Exchange rate",IF('Premiums DATA'!O33=0,0,'Premiums DATA'!O33/ECO!Y69))))</f>
        <v>6703.8753159224934</v>
      </c>
      <c r="Q33" s="77">
        <f t="shared" si="1"/>
        <v>9.4020687910318316E-3</v>
      </c>
      <c r="R33" s="77">
        <f t="shared" si="2"/>
        <v>-8.3031913190999007E-2</v>
      </c>
      <c r="S33" s="77">
        <f t="shared" si="3"/>
        <v>0.86942051683633514</v>
      </c>
      <c r="U33" s="207"/>
    </row>
    <row r="34" spans="3:21" ht="15" x14ac:dyDescent="0.25">
      <c r="C34" s="242"/>
      <c r="D34" s="243"/>
      <c r="E34" s="72" t="s">
        <v>25</v>
      </c>
      <c r="F34" s="74">
        <f>IF($C$4="National Currency",IF('Premiums DATA'!E34=0,0,'Premiums DATA'!E34),IF($C$4="Current Exchange rate",IF('Premiums DATA'!E34=0,0,'Premiums DATA'!E34/ECO!O35),IF($C$4="Constant Exchange rate",IF('Premiums DATA'!E34=0,0,'Premiums DATA'!E34/ECO!O70))))</f>
        <v>6249.7738818643757</v>
      </c>
      <c r="G34" s="74">
        <f>IF($C$4="National Currency",IF('Premiums DATA'!F34=0,0,'Premiums DATA'!F34),IF($C$4="Current Exchange rate",IF('Premiums DATA'!F34=0,0,'Premiums DATA'!F34/ECO!P35),IF($C$4="Constant Exchange rate",IF('Premiums DATA'!F34=0,0,'Premiums DATA'!F34/ECO!P70))))</f>
        <v>9136.3070541813468</v>
      </c>
      <c r="H34" s="74">
        <f>IF($C$4="National Currency",IF('Premiums DATA'!G34=0,0,'Premiums DATA'!G34),IF($C$4="Current Exchange rate",IF('Premiums DATA'!G34=0,0,'Premiums DATA'!G34/ECO!Q35),IF($C$4="Constant Exchange rate",IF('Premiums DATA'!G34=0,0,'Premiums DATA'!G34/ECO!Q70))))</f>
        <v>8761.542723092236</v>
      </c>
      <c r="I34" s="74">
        <f>IF($C$4="National Currency",IF('Premiums DATA'!H34=0,0,'Premiums DATA'!H34),IF($C$4="Current Exchange rate",IF('Premiums DATA'!H34=0,0,'Premiums DATA'!H34/ECO!R35),IF($C$4="Constant Exchange rate",IF('Premiums DATA'!H34=0,0,'Premiums DATA'!H34/ECO!R70))))</f>
        <v>9097.7000605500016</v>
      </c>
      <c r="J34" s="74">
        <f>IF($C$4="National Currency",IF('Premiums DATA'!I34=0,0,'Premiums DATA'!I34),IF($C$4="Current Exchange rate",IF('Premiums DATA'!I34=0,0,'Premiums DATA'!I34/ECO!S35),IF($C$4="Constant Exchange rate",IF('Premiums DATA'!I34=0,0,'Premiums DATA'!I34/ECO!S70))))</f>
        <v>10822.167625960012</v>
      </c>
      <c r="K34" s="74">
        <f>IF($C$4="National Currency",IF('Premiums DATA'!J34=0,0,'Premiums DATA'!J34),IF($C$4="Current Exchange rate",IF('Premiums DATA'!J34=0,0,'Premiums DATA'!J34/ECO!T35),IF($C$4="Constant Exchange rate",IF('Premiums DATA'!J34=0,0,'Premiums DATA'!J34/ECO!T70))))</f>
        <v>9968.697614409999</v>
      </c>
      <c r="L34" s="74">
        <f>IF($C$4="National Currency",IF('Premiums DATA'!K34=0,0,'Premiums DATA'!K34),IF($C$4="Current Exchange rate",IF('Premiums DATA'!K34=0,0,'Premiums DATA'!K34/ECO!U35),IF($C$4="Constant Exchange rate",IF('Premiums DATA'!K34=0,0,'Premiums DATA'!K34/ECO!U70))))</f>
        <v>11727.804577019693</v>
      </c>
      <c r="M34" s="74">
        <f>IF($C$4="National Currency",IF('Premiums DATA'!L34=0,0,'Premiums DATA'!L34),IF($C$4="Current Exchange rate",IF('Premiums DATA'!L34=0,0,'Premiums DATA'!L34/ECO!V35),IF($C$4="Constant Exchange rate",IF('Premiums DATA'!L34=0,0,'Premiums DATA'!L34/ECO!V70))))</f>
        <v>7117.9858866414488</v>
      </c>
      <c r="N34" s="74">
        <f>IF($C$4="National Currency",IF('Premiums DATA'!M34=0,0,'Premiums DATA'!M34),IF($C$4="Current Exchange rate",IF('Premiums DATA'!M34=0,0,'Premiums DATA'!M34/ECO!W35),IF($C$4="Constant Exchange rate",IF('Premiums DATA'!M34=0,0,'Premiums DATA'!M34/ECO!W70))))</f>
        <v>6649.0959763221017</v>
      </c>
      <c r="O34" s="74">
        <f>IF($C$4="National Currency",IF('Premiums DATA'!N34=0,0,'Premiums DATA'!N34),IF($C$4="Current Exchange rate",IF('Premiums DATA'!N34=0,0,'Premiums DATA'!N34/ECO!X35),IF($C$4="Constant Exchange rate",IF('Premiums DATA'!N34=0,0,'Premiums DATA'!N34/ECO!X70))))</f>
        <v>8990.6247576747628</v>
      </c>
      <c r="P34" s="74">
        <f>IF($C$4="National Currency",IF('Premiums DATA'!O34=0,0,'Premiums DATA'!O34),IF($C$4="Current Exchange rate",IF('Premiums DATA'!O34=0,0,'Premiums DATA'!O34/ECO!Y35),IF($C$4="Constant Exchange rate",IF('Premiums DATA'!O34=0,0,'Premiums DATA'!O34/ECO!Y70))))</f>
        <v>10183.057590718099</v>
      </c>
      <c r="Q34" s="77">
        <f t="shared" si="1"/>
        <v>1.4281561553445418E-2</v>
      </c>
      <c r="R34" s="77">
        <f t="shared" si="2"/>
        <v>0.13263069755251733</v>
      </c>
      <c r="S34" s="77">
        <f t="shared" si="3"/>
        <v>0.11457042000987627</v>
      </c>
    </row>
    <row r="35" spans="3:21" ht="15" x14ac:dyDescent="0.25">
      <c r="C35" s="242"/>
      <c r="D35" s="243"/>
      <c r="E35" s="72" t="s">
        <v>26</v>
      </c>
      <c r="F35" s="74">
        <f>IF($C$4="National Currency",IF('Premiums DATA'!E35=0,0,'Premiums DATA'!E35),IF($C$4="Current Exchange rate",IF('Premiums DATA'!E35=0,0,'Premiums DATA'!E35/ECO!O36),IF($C$4="Constant Exchange rate",IF('Premiums DATA'!E35=0,0,'Premiums DATA'!E35/ECO!O71))))</f>
        <v>123.71241721532077</v>
      </c>
      <c r="G35" s="74">
        <f>IF($C$4="National Currency",IF('Premiums DATA'!F35=0,0,'Premiums DATA'!F35),IF($C$4="Current Exchange rate",IF('Premiums DATA'!F35=0,0,'Premiums DATA'!F35/ECO!P36),IF($C$4="Constant Exchange rate",IF('Premiums DATA'!F35=0,0,'Premiums DATA'!F35/ECO!P71))))</f>
        <v>189.60207696975104</v>
      </c>
      <c r="H35" s="74">
        <f>IF($C$4="National Currency",IF('Premiums DATA'!G35=0,0,'Premiums DATA'!G35),IF($C$4="Current Exchange rate",IF('Premiums DATA'!G35=0,0,'Premiums DATA'!G35/ECO!Q36),IF($C$4="Constant Exchange rate",IF('Premiums DATA'!G35=0,0,'Premiums DATA'!G35/ECO!Q71))))</f>
        <v>198.59462835727669</v>
      </c>
      <c r="I35" s="74">
        <f>IF($C$4="National Currency",IF('Premiums DATA'!H35=0,0,'Premiums DATA'!H35),IF($C$4="Current Exchange rate",IF('Premiums DATA'!H35=0,0,'Premiums DATA'!H35/ECO!R36),IF($C$4="Constant Exchange rate",IF('Premiums DATA'!H35=0,0,'Premiums DATA'!H35/ECO!R71))))</f>
        <v>333.07977157133934</v>
      </c>
      <c r="J35" s="74">
        <f>IF($C$4="National Currency",IF('Premiums DATA'!I35=0,0,'Premiums DATA'!I35),IF($C$4="Current Exchange rate",IF('Premiums DATA'!I35=0,0,'Premiums DATA'!I35/ECO!S36),IF($C$4="Constant Exchange rate",IF('Premiums DATA'!I35=0,0,'Premiums DATA'!I35/ECO!S71))))</f>
        <v>416.70384581065406</v>
      </c>
      <c r="K35" s="74">
        <f>IF($C$4="National Currency",IF('Premiums DATA'!J35=0,0,'Premiums DATA'!J35),IF($C$4="Current Exchange rate",IF('Premiums DATA'!J35=0,0,'Premiums DATA'!J35/ECO!T36),IF($C$4="Constant Exchange rate",IF('Premiums DATA'!J35=0,0,'Premiums DATA'!J35/ECO!T71))))</f>
        <v>216.382618006603</v>
      </c>
      <c r="L35" s="74">
        <f>IF($C$4="National Currency",IF('Premiums DATA'!K35=0,0,'Premiums DATA'!K35),IF($C$4="Current Exchange rate",IF('Premiums DATA'!K35=0,0,'Premiums DATA'!K35/ECO!U36),IF($C$4="Constant Exchange rate",IF('Premiums DATA'!K35=0,0,'Premiums DATA'!K35/ECO!U71))))</f>
        <v>371.5668778442045</v>
      </c>
      <c r="M35" s="74">
        <f>IF($C$4="National Currency",IF('Premiums DATA'!L35=0,0,'Premiums DATA'!L35),IF($C$4="Current Exchange rate",IF('Premiums DATA'!L35=0,0,'Premiums DATA'!L35/ECO!V36),IF($C$4="Constant Exchange rate",IF('Premiums DATA'!L35=0,0,'Premiums DATA'!L35/ECO!V71))))</f>
        <v>387.77103595966804</v>
      </c>
      <c r="N35" s="74">
        <f>IF($C$4="National Currency",IF('Premiums DATA'!M35=0,0,'Premiums DATA'!M35),IF($C$4="Current Exchange rate",IF('Premiums DATA'!M35=0,0,'Premiums DATA'!M35/ECO!W36),IF($C$4="Constant Exchange rate",IF('Premiums DATA'!M35=0,0,'Premiums DATA'!M35/ECO!W71))))</f>
        <v>336.10689747479256</v>
      </c>
      <c r="O35" s="74">
        <f>IF($C$4="National Currency",IF('Premiums DATA'!N35=0,0,'Premiums DATA'!N35),IF($C$4="Current Exchange rate",IF('Premiums DATA'!N35=0,0,'Premiums DATA'!N35/ECO!X36),IF($C$4="Constant Exchange rate",IF('Premiums DATA'!N35=0,0,'Premiums DATA'!N35/ECO!X71))))</f>
        <v>364.56901936289819</v>
      </c>
      <c r="P35" s="74">
        <f>IF($C$4="National Currency",IF('Premiums DATA'!O35=0,0,'Premiums DATA'!O35),IF($C$4="Current Exchange rate",IF('Premiums DATA'!O35=0,0,'Premiums DATA'!O35/ECO!Y36),IF($C$4="Constant Exchange rate",IF('Premiums DATA'!O35=0,0,'Premiums DATA'!O35/ECO!Y71))))</f>
        <v>365.17355224413313</v>
      </c>
      <c r="Q35" s="77">
        <f t="shared" si="1"/>
        <v>5.1214956977348582E-4</v>
      </c>
      <c r="R35" s="77">
        <f t="shared" si="2"/>
        <v>1.6582124347575E-3</v>
      </c>
      <c r="S35" s="77">
        <f t="shared" si="3"/>
        <v>0.92599974684028719</v>
      </c>
    </row>
    <row r="36" spans="3:21" ht="15" x14ac:dyDescent="0.25">
      <c r="C36" s="242"/>
      <c r="D36" s="243"/>
      <c r="E36" s="72" t="s">
        <v>27</v>
      </c>
      <c r="F36" s="74">
        <f>IF($C$4="National Currency",IF('Premiums DATA'!E36=0,0,'Premiums DATA'!E36),IF($C$4="Current Exchange rate",IF('Premiums DATA'!E36=0,0,'Premiums DATA'!E36/ECO!O37),IF($C$4="Constant Exchange rate",IF('Premiums DATA'!E36=0,0,'Premiums DATA'!E36/ECO!O72))))</f>
        <v>11961.780048972638</v>
      </c>
      <c r="G36" s="74">
        <f>IF($C$4="National Currency",IF('Premiums DATA'!F36=0,0,'Premiums DATA'!F36),IF($C$4="Current Exchange rate",IF('Premiums DATA'!F36=0,0,'Premiums DATA'!F36/ECO!P37),IF($C$4="Constant Exchange rate",IF('Premiums DATA'!F36=0,0,'Premiums DATA'!F36/ECO!P72))))</f>
        <v>14880.975194293622</v>
      </c>
      <c r="H36" s="74">
        <f>IF($C$4="National Currency",IF('Premiums DATA'!G36=0,0,'Premiums DATA'!G36),IF($C$4="Current Exchange rate",IF('Premiums DATA'!G36=0,0,'Premiums DATA'!G36/ECO!Q37),IF($C$4="Constant Exchange rate",IF('Premiums DATA'!G36=0,0,'Premiums DATA'!G36/ECO!Q72))))</f>
        <v>15223.890130948577</v>
      </c>
      <c r="I36" s="74">
        <f>IF($C$4="National Currency",IF('Premiums DATA'!H36=0,0,'Premiums DATA'!H36),IF($C$4="Current Exchange rate",IF('Premiums DATA'!H36=0,0,'Premiums DATA'!H36/ECO!R37),IF($C$4="Constant Exchange rate",IF('Premiums DATA'!H36=0,0,'Premiums DATA'!H36/ECO!R72))))</f>
        <v>17241.988715000531</v>
      </c>
      <c r="J36" s="74">
        <f>IF($C$4="National Currency",IF('Premiums DATA'!I36=0,0,'Premiums DATA'!I36),IF($C$4="Current Exchange rate",IF('Premiums DATA'!I36=0,0,'Premiums DATA'!I36/ECO!S37),IF($C$4="Constant Exchange rate",IF('Premiums DATA'!I36=0,0,'Premiums DATA'!I36/ECO!S72))))</f>
        <v>18142.446502714785</v>
      </c>
      <c r="K36" s="74">
        <f>IF($C$4="National Currency",IF('Premiums DATA'!J36=0,0,'Premiums DATA'!J36),IF($C$4="Current Exchange rate",IF('Premiums DATA'!J36=0,0,'Premiums DATA'!J36/ECO!T37),IF($C$4="Constant Exchange rate",IF('Premiums DATA'!J36=0,0,'Premiums DATA'!J36/ECO!T72))))</f>
        <v>20585.54242521026</v>
      </c>
      <c r="L36" s="74">
        <f>IF($C$4="National Currency",IF('Premiums DATA'!K36=0,0,'Premiums DATA'!K36),IF($C$4="Current Exchange rate",IF('Premiums DATA'!K36=0,0,'Premiums DATA'!K36/ECO!U37),IF($C$4="Constant Exchange rate",IF('Premiums DATA'!K36=0,0,'Premiums DATA'!K36/ECO!U72))))</f>
        <v>22547.109549664641</v>
      </c>
      <c r="M36" s="74">
        <f>IF($C$4="National Currency",IF('Premiums DATA'!L36=0,0,'Premiums DATA'!L36),IF($C$4="Current Exchange rate",IF('Premiums DATA'!L36=0,0,'Premiums DATA'!L36/ECO!V37),IF($C$4="Constant Exchange rate",IF('Premiums DATA'!L36=0,0,'Premiums DATA'!L36/ECO!V72))))</f>
        <v>22327.690833599489</v>
      </c>
      <c r="N36" s="74">
        <f>IF($C$4="National Currency",IF('Premiums DATA'!M36=0,0,'Premiums DATA'!M36),IF($C$4="Current Exchange rate",IF('Premiums DATA'!M36=0,0,'Premiums DATA'!M36/ECO!W37),IF($C$4="Constant Exchange rate",IF('Premiums DATA'!M36=0,0,'Premiums DATA'!M36/ECO!W72))))</f>
        <v>19571.276482486956</v>
      </c>
      <c r="O36" s="74">
        <f>IF($C$4="National Currency",IF('Premiums DATA'!N36=0,0,'Premiums DATA'!N36),IF($C$4="Current Exchange rate",IF('Premiums DATA'!N36=0,0,'Premiums DATA'!N36/ECO!X37),IF($C$4="Constant Exchange rate",IF('Premiums DATA'!N36=0,0,'Premiums DATA'!N36/ECO!X72))))</f>
        <v>21475.034600234216</v>
      </c>
      <c r="P36" s="74">
        <f>IF($C$4="National Currency",IF('Premiums DATA'!O36=0,0,'Premiums DATA'!O36),IF($C$4="Current Exchange rate",IF('Premiums DATA'!O36=0,0,'Premiums DATA'!O36/ECO!Y37),IF($C$4="Constant Exchange rate",IF('Premiums DATA'!O36=0,0,'Premiums DATA'!O36/ECO!Y72))))</f>
        <v>25097.306504844029</v>
      </c>
      <c r="Q36" s="77">
        <f t="shared" si="1"/>
        <v>3.5198536832525176E-2</v>
      </c>
      <c r="R36" s="77">
        <f t="shared" si="2"/>
        <v>0.16867362367696992</v>
      </c>
      <c r="S36" s="77">
        <f t="shared" si="3"/>
        <v>0.68653641156985756</v>
      </c>
    </row>
    <row r="37" spans="3:21" ht="15" x14ac:dyDescent="0.25">
      <c r="C37" s="242"/>
      <c r="D37" s="243"/>
      <c r="E37" s="72" t="s">
        <v>28</v>
      </c>
      <c r="F37" s="74">
        <f>IF($C$4="National Currency",IF('Premiums DATA'!E37=0,0,'Premiums DATA'!E37),IF($C$4="Current Exchange rate",IF('Premiums DATA'!E37=0,0,'Premiums DATA'!E37/ECO!O38),IF($C$4="Constant Exchange rate",IF('Premiums DATA'!E37=0,0,'Premiums DATA'!E37/ECO!O73))))</f>
        <v>428.092138207311</v>
      </c>
      <c r="G37" s="74">
        <f>IF($C$4="National Currency",IF('Premiums DATA'!F37=0,0,'Premiums DATA'!F37),IF($C$4="Current Exchange rate",IF('Premiums DATA'!F37=0,0,'Premiums DATA'!F37/ECO!P38),IF($C$4="Constant Exchange rate",IF('Premiums DATA'!F37=0,0,'Premiums DATA'!F37/ECO!P73))))</f>
        <v>464.83475212819229</v>
      </c>
      <c r="H37" s="74">
        <f>IF($C$4="National Currency",IF('Premiums DATA'!G37=0,0,'Premiums DATA'!G37),IF($C$4="Current Exchange rate",IF('Premiums DATA'!G37=0,0,'Premiums DATA'!G37/ECO!Q38),IF($C$4="Constant Exchange rate",IF('Premiums DATA'!G37=0,0,'Premiums DATA'!G37/ECO!Q73))))</f>
        <v>540.65264563511937</v>
      </c>
      <c r="I37" s="74">
        <f>IF($C$4="National Currency",IF('Premiums DATA'!H37=0,0,'Premiums DATA'!H37),IF($C$4="Current Exchange rate",IF('Premiums DATA'!H37=0,0,'Premiums DATA'!H37/ECO!R38),IF($C$4="Constant Exchange rate",IF('Premiums DATA'!H37=0,0,'Premiums DATA'!H37/ECO!R73))))</f>
        <v>609</v>
      </c>
      <c r="J37" s="74">
        <f>IF($C$4="National Currency",IF('Premiums DATA'!I37=0,0,'Premiums DATA'!I37),IF($C$4="Current Exchange rate",IF('Premiums DATA'!I37=0,0,'Premiums DATA'!I37/ECO!S38),IF($C$4="Constant Exchange rate",IF('Premiums DATA'!I37=0,0,'Premiums DATA'!I37/ECO!S73))))</f>
        <v>642</v>
      </c>
      <c r="K37" s="74">
        <f>IF($C$4="National Currency",IF('Premiums DATA'!J37=0,0,'Premiums DATA'!J37),IF($C$4="Current Exchange rate",IF('Premiums DATA'!J37=0,0,'Premiums DATA'!J37/ECO!T38),IF($C$4="Constant Exchange rate",IF('Premiums DATA'!J37=0,0,'Premiums DATA'!J37/ECO!T73))))</f>
        <v>630</v>
      </c>
      <c r="L37" s="74">
        <f>IF($C$4="National Currency",IF('Premiums DATA'!K37=0,0,'Premiums DATA'!K37),IF($C$4="Current Exchange rate",IF('Premiums DATA'!K37=0,0,'Premiums DATA'!K37/ECO!U38),IF($C$4="Constant Exchange rate",IF('Premiums DATA'!K37=0,0,'Premiums DATA'!K37/ECO!U73))))</f>
        <v>656</v>
      </c>
      <c r="M37" s="74">
        <f>IF($C$4="National Currency",IF('Premiums DATA'!L37=0,0,'Premiums DATA'!L37),IF($C$4="Current Exchange rate",IF('Premiums DATA'!L37=0,0,'Premiums DATA'!L37/ECO!V38),IF($C$4="Constant Exchange rate",IF('Premiums DATA'!L37=0,0,'Premiums DATA'!L37/ECO!V73))))</f>
        <v>581</v>
      </c>
      <c r="N37" s="74">
        <f>IF($C$4="National Currency",IF('Premiums DATA'!M37=0,0,'Premiums DATA'!M37),IF($C$4="Current Exchange rate",IF('Premiums DATA'!M37=0,0,'Premiums DATA'!M37/ECO!W38),IF($C$4="Constant Exchange rate",IF('Premiums DATA'!M37=0,0,'Premiums DATA'!M37/ECO!W73))))</f>
        <v>579</v>
      </c>
      <c r="O37" s="74">
        <f>IF($C$4="National Currency",IF('Premiums DATA'!N37=0,0,'Premiums DATA'!N37),IF($C$4="Current Exchange rate",IF('Premiums DATA'!N37=0,0,'Premiums DATA'!N37/ECO!X38),IF($C$4="Constant Exchange rate",IF('Premiums DATA'!N37=0,0,'Premiums DATA'!N37/ECO!X73))))</f>
        <v>534.98748399999999</v>
      </c>
      <c r="P37" s="74">
        <f>IF($C$4="National Currency",IF('Premiums DATA'!O37=0,0,'Premiums DATA'!O37),IF($C$4="Current Exchange rate",IF('Premiums DATA'!O37=0,0,'Premiums DATA'!O37/ECO!Y38),IF($C$4="Constant Exchange rate",IF('Premiums DATA'!O37=0,0,'Premiums DATA'!O37/ECO!Y73))))</f>
        <v>516.67358899999999</v>
      </c>
      <c r="Q37" s="77">
        <f t="shared" si="1"/>
        <v>7.2462574218071436E-4</v>
      </c>
      <c r="R37" s="77">
        <f t="shared" si="2"/>
        <v>-3.4232380284993758E-2</v>
      </c>
      <c r="S37" s="77">
        <f t="shared" si="3"/>
        <v>0.11152100103202178</v>
      </c>
    </row>
    <row r="38" spans="3:21" ht="15" x14ac:dyDescent="0.25">
      <c r="C38" s="242"/>
      <c r="D38" s="243"/>
      <c r="E38" s="72" t="s">
        <v>183</v>
      </c>
      <c r="F38" s="74">
        <f>IF($C$4="National Currency",IF('Premiums DATA'!E38=0,0,'Premiums DATA'!E38),IF($C$4="Current Exchange rate",IF('Premiums DATA'!E38=0,0,'Premiums DATA'!E38/ECO!O39),IF($C$4="Constant Exchange rate",IF('Premiums DATA'!E38=0,0,'Premiums DATA'!E38/ECO!O74))))</f>
        <v>645.0906193985262</v>
      </c>
      <c r="G38" s="74">
        <f>IF($C$4="National Currency",IF('Premiums DATA'!F38=0,0,'Premiums DATA'!F38),IF($C$4="Current Exchange rate",IF('Premiums DATA'!F38=0,0,'Premiums DATA'!F38/ECO!P39),IF($C$4="Constant Exchange rate",IF('Premiums DATA'!F38=0,0,'Premiums DATA'!F38/ECO!P74))))</f>
        <v>731.29522671446591</v>
      </c>
      <c r="H38" s="74">
        <f>IF($C$4="National Currency",IF('Premiums DATA'!G38=0,0,'Premiums DATA'!G38),IF($C$4="Current Exchange rate",IF('Premiums DATA'!G38=0,0,'Premiums DATA'!G38/ECO!Q39),IF($C$4="Constant Exchange rate",IF('Premiums DATA'!G38=0,0,'Premiums DATA'!G38/ECO!Q74))))</f>
        <v>840.86835291774548</v>
      </c>
      <c r="I38" s="74">
        <f>IF($C$4="National Currency",IF('Premiums DATA'!H38=0,0,'Premiums DATA'!H38),IF($C$4="Current Exchange rate",IF('Premiums DATA'!H38=0,0,'Premiums DATA'!H38/ECO!R39),IF($C$4="Constant Exchange rate",IF('Premiums DATA'!H38=0,0,'Premiums DATA'!H38/ECO!R74))))</f>
        <v>956.58235411272653</v>
      </c>
      <c r="J38" s="74">
        <f>IF($C$4="National Currency",IF('Premiums DATA'!I38=0,0,'Premiums DATA'!I38),IF($C$4="Current Exchange rate",IF('Premiums DATA'!I38=0,0,'Premiums DATA'!I38/ECO!S39),IF($C$4="Constant Exchange rate",IF('Premiums DATA'!I38=0,0,'Premiums DATA'!I38/ECO!S74))))</f>
        <v>1105.7890194516365</v>
      </c>
      <c r="K38" s="74">
        <f>IF($C$4="National Currency",IF('Premiums DATA'!J38=0,0,'Premiums DATA'!J38),IF($C$4="Current Exchange rate",IF('Premiums DATA'!J38=0,0,'Premiums DATA'!J38/ECO!T39),IF($C$4="Constant Exchange rate",IF('Premiums DATA'!J38=0,0,'Premiums DATA'!J38/ECO!T74))))</f>
        <v>1062</v>
      </c>
      <c r="L38" s="74">
        <f>IF($C$4="National Currency",IF('Premiums DATA'!K38=0,0,'Premiums DATA'!K38),IF($C$4="Current Exchange rate",IF('Premiums DATA'!K38=0,0,'Premiums DATA'!K38/ECO!U39),IF($C$4="Constant Exchange rate",IF('Premiums DATA'!K38=0,0,'Premiums DATA'!K38/ECO!U74))))</f>
        <v>1126</v>
      </c>
      <c r="M38" s="74">
        <f>IF($C$4="National Currency",IF('Premiums DATA'!L38=0,0,'Premiums DATA'!L38),IF($C$4="Current Exchange rate",IF('Premiums DATA'!L38=0,0,'Premiums DATA'!L38/ECO!V39),IF($C$4="Constant Exchange rate",IF('Premiums DATA'!L38=0,0,'Premiums DATA'!L38/ECO!V74))))</f>
        <v>1145</v>
      </c>
      <c r="N38" s="74">
        <f>IF($C$4="National Currency",IF('Premiums DATA'!M38=0,0,'Premiums DATA'!M38),IF($C$4="Current Exchange rate",IF('Premiums DATA'!M38=0,0,'Premiums DATA'!M38/ECO!W39),IF($C$4="Constant Exchange rate",IF('Premiums DATA'!M38=0,0,'Premiums DATA'!M38/ECO!W74))))</f>
        <v>1166</v>
      </c>
      <c r="O38" s="74">
        <f>IF($C$4="National Currency",IF('Premiums DATA'!N38=0,0,'Premiums DATA'!N38),IF($C$4="Current Exchange rate",IF('Premiums DATA'!N38=0,0,'Premiums DATA'!N38/ECO!X39),IF($C$4="Constant Exchange rate",IF('Premiums DATA'!N38=0,0,'Premiums DATA'!N38/ECO!X74))))</f>
        <v>1234</v>
      </c>
      <c r="P38" s="74">
        <f>IF($C$4="National Currency",IF('Premiums DATA'!O38=0,0,'Premiums DATA'!O38),IF($C$4="Current Exchange rate",IF('Premiums DATA'!O38=0,0,'Premiums DATA'!O38/ECO!Y39),IF($C$4="Constant Exchange rate",IF('Premiums DATA'!O38=0,0,'Premiums DATA'!O38/ECO!Y74))))</f>
        <v>1216</v>
      </c>
      <c r="Q38" s="77">
        <f t="shared" si="1"/>
        <v>1.7054188974458082E-3</v>
      </c>
      <c r="R38" s="77">
        <f t="shared" si="2"/>
        <v>-1.4586709886547866E-2</v>
      </c>
      <c r="S38" s="77">
        <f t="shared" si="3"/>
        <v>0.66280314102855065</v>
      </c>
    </row>
    <row r="39" spans="3:21" ht="15" x14ac:dyDescent="0.25">
      <c r="C39" s="242"/>
      <c r="D39" s="243"/>
      <c r="E39" s="72" t="s">
        <v>30</v>
      </c>
      <c r="F39" s="74">
        <f>IF($C$4="National Currency",IF('Premiums DATA'!E39=0,0,'Premiums DATA'!E39),IF($C$4="Current Exchange rate",IF('Premiums DATA'!E39=0,0,'Premiums DATA'!E39/ECO!O40),IF($C$4="Constant Exchange rate",IF('Premiums DATA'!E39=0,0,'Premiums DATA'!E39/ECO!O75))))</f>
        <v>432.18608757062151</v>
      </c>
      <c r="G39" s="74">
        <f>IF($C$4="National Currency",IF('Premiums DATA'!F39=0,0,'Premiums DATA'!F39),IF($C$4="Current Exchange rate",IF('Premiums DATA'!F39=0,0,'Premiums DATA'!F39/ECO!P40),IF($C$4="Constant Exchange rate",IF('Premiums DATA'!F39=0,0,'Premiums DATA'!F39/ECO!P75))))</f>
        <v>438.55932203389835</v>
      </c>
      <c r="H39" s="74">
        <f>IF($C$4="National Currency",IF('Premiums DATA'!G39=0,0,'Premiums DATA'!G39),IF($C$4="Current Exchange rate",IF('Premiums DATA'!G39=0,0,'Premiums DATA'!G39/ECO!Q40),IF($C$4="Constant Exchange rate",IF('Premiums DATA'!G39=0,0,'Premiums DATA'!G39/ECO!Q75))))</f>
        <v>489.40677966101697</v>
      </c>
      <c r="I39" s="74">
        <f>IF($C$4="National Currency",IF('Premiums DATA'!H39=0,0,'Premiums DATA'!H39),IF($C$4="Current Exchange rate",IF('Premiums DATA'!H39=0,0,'Premiums DATA'!H39/ECO!R40),IF($C$4="Constant Exchange rate",IF('Premiums DATA'!H39=0,0,'Premiums DATA'!H39/ECO!R75))))</f>
        <v>469.9858757062147</v>
      </c>
      <c r="J39" s="74">
        <f>IF($C$4="National Currency",IF('Premiums DATA'!I39=0,0,'Premiums DATA'!I39),IF($C$4="Current Exchange rate",IF('Premiums DATA'!I39=0,0,'Premiums DATA'!I39/ECO!S40),IF($C$4="Constant Exchange rate",IF('Premiums DATA'!I39=0,0,'Premiums DATA'!I39/ECO!S75))))</f>
        <v>556.49717514124302</v>
      </c>
      <c r="K39" s="74">
        <f>IF($C$4="National Currency",IF('Premiums DATA'!J39=0,0,'Premiums DATA'!J39),IF($C$4="Current Exchange rate",IF('Premiums DATA'!J39=0,0,'Premiums DATA'!J39/ECO!T40),IF($C$4="Constant Exchange rate",IF('Premiums DATA'!J39=0,0,'Premiums DATA'!J39/ECO!T75))))</f>
        <v>638.06497175141249</v>
      </c>
      <c r="L39" s="74">
        <f>IF($C$4="National Currency",IF('Premiums DATA'!K39=0,0,'Premiums DATA'!K39),IF($C$4="Current Exchange rate",IF('Premiums DATA'!K39=0,0,'Premiums DATA'!K39/ECO!U40),IF($C$4="Constant Exchange rate",IF('Premiums DATA'!K39=0,0,'Premiums DATA'!K39/ECO!U75))))</f>
        <v>770.12711864406788</v>
      </c>
      <c r="M39" s="74">
        <f>IF($C$4="National Currency",IF('Premiums DATA'!L39=0,0,'Premiums DATA'!L39),IF($C$4="Current Exchange rate",IF('Premiums DATA'!L39=0,0,'Premiums DATA'!L39/ECO!V40),IF($C$4="Constant Exchange rate",IF('Premiums DATA'!L39=0,0,'Premiums DATA'!L39/ECO!V75))))</f>
        <v>948.44632768361589</v>
      </c>
      <c r="N39" s="74">
        <f>IF($C$4="National Currency",IF('Premiums DATA'!M39=0,0,'Premiums DATA'!M39),IF($C$4="Current Exchange rate",IF('Premiums DATA'!M39=0,0,'Premiums DATA'!M39/ECO!W40),IF($C$4="Constant Exchange rate",IF('Premiums DATA'!M39=0,0,'Premiums DATA'!M39/ECO!W75))))</f>
        <v>957.27401129943507</v>
      </c>
      <c r="O39" s="74">
        <f>IF($C$4="National Currency",IF('Premiums DATA'!N39=0,0,'Premiums DATA'!N39),IF($C$4="Current Exchange rate",IF('Premiums DATA'!N39=0,0,'Premiums DATA'!N39/ECO!X40),IF($C$4="Constant Exchange rate",IF('Premiums DATA'!N39=0,0,'Premiums DATA'!N39/ECO!X75))))</f>
        <v>1198.7994350282486</v>
      </c>
      <c r="P39" s="74">
        <f>IF($C$4="National Currency",IF('Premiums DATA'!O39=0,0,'Premiums DATA'!O39),IF($C$4="Current Exchange rate",IF('Premiums DATA'!O39=0,0,'Premiums DATA'!O39/ECO!Y40),IF($C$4="Constant Exchange rate",IF('Premiums DATA'!O39=0,0,'Premiums DATA'!O39/ECO!Y75))))</f>
        <v>1158.1920903954804</v>
      </c>
      <c r="Q39" s="77">
        <f t="shared" si="1"/>
        <v>1.6243443074282203E-3</v>
      </c>
      <c r="R39" s="77">
        <f t="shared" si="2"/>
        <v>-3.3873343151693547E-2</v>
      </c>
      <c r="S39" s="77">
        <f t="shared" si="3"/>
        <v>1.6409017713365541</v>
      </c>
    </row>
    <row r="40" spans="3:21" ht="15" x14ac:dyDescent="0.25">
      <c r="C40" s="242"/>
      <c r="D40" s="243"/>
      <c r="E40" s="72" t="s">
        <v>180</v>
      </c>
      <c r="F40" s="75">
        <f>IF($C$4="National Currency",IF('Premiums DATA'!E40=0,0,'Premiums DATA'!E40),IF($C$4="Current Exchange rate",IF('Premiums DATA'!E40=0,0,'Premiums DATA'!E40/ECO!O41),IF($C$4="Constant Exchange rate",IF('Premiums DATA'!E40=0,0,'Premiums DATA'!E40/ECO!O76))))</f>
        <v>153837.7968930543</v>
      </c>
      <c r="G40" s="75">
        <f>IF($C$4="National Currency",IF('Premiums DATA'!F40=0,0,'Premiums DATA'!F40),IF($C$4="Current Exchange rate",IF('Premiums DATA'!F40=0,0,'Premiums DATA'!F40/ECO!P41),IF($C$4="Constant Exchange rate",IF('Premiums DATA'!F40=0,0,'Premiums DATA'!F40/ECO!P76))))</f>
        <v>170294.74900500706</v>
      </c>
      <c r="H40" s="75">
        <f>IF($C$4="National Currency",IF('Premiums DATA'!G40=0,0,'Premiums DATA'!G40),IF($C$4="Current Exchange rate",IF('Premiums DATA'!G40=0,0,'Premiums DATA'!G40/ECO!Q41),IF($C$4="Constant Exchange rate",IF('Premiums DATA'!G40=0,0,'Premiums DATA'!G40/ECO!Q76))))</f>
        <v>195108.73667993324</v>
      </c>
      <c r="I40" s="75">
        <f>IF($C$4="National Currency",IF('Premiums DATA'!H40=0,0,'Premiums DATA'!H40),IF($C$4="Current Exchange rate",IF('Premiums DATA'!H40=0,0,'Premiums DATA'!H40/ECO!R41),IF($C$4="Constant Exchange rate",IF('Premiums DATA'!H40=0,0,'Premiums DATA'!H40/ECO!R76))))</f>
        <v>259406.02773141611</v>
      </c>
      <c r="J40" s="75">
        <f>IF($C$4="National Currency",IF('Premiums DATA'!I40=0,0,'Premiums DATA'!I40),IF($C$4="Current Exchange rate",IF('Premiums DATA'!I40=0,0,'Premiums DATA'!I40/ECO!S41),IF($C$4="Constant Exchange rate",IF('Premiums DATA'!I40=0,0,'Premiums DATA'!I40/ECO!S76))))</f>
        <v>190469.48902298111</v>
      </c>
      <c r="K40" s="75">
        <f>IF($C$4="National Currency",IF('Premiums DATA'!J40=0,0,'Premiums DATA'!J40),IF($C$4="Current Exchange rate",IF('Premiums DATA'!J40=0,0,'Premiums DATA'!J40/ECO!T41),IF($C$4="Constant Exchange rate",IF('Premiums DATA'!J40=0,0,'Premiums DATA'!J40/ECO!T76))))</f>
        <v>170668.75455015659</v>
      </c>
      <c r="L40" s="75">
        <f>IF($C$4="National Currency",IF('Premiums DATA'!K40=0,0,'Premiums DATA'!K40),IF($C$4="Current Exchange rate",IF('Premiums DATA'!K40=0,0,'Premiums DATA'!K40/ECO!U41),IF($C$4="Constant Exchange rate",IF('Premiums DATA'!K40=0,0,'Premiums DATA'!K40/ECO!U76))))</f>
        <v>159494.86583643599</v>
      </c>
      <c r="M40" s="75">
        <f>IF($C$4="National Currency",IF('Premiums DATA'!L40=0,0,'Premiums DATA'!L40),IF($C$4="Current Exchange rate",IF('Premiums DATA'!L40=0,0,'Premiums DATA'!L40/ECO!V41),IF($C$4="Constant Exchange rate",IF('Premiums DATA'!L40=0,0,'Premiums DATA'!L40/ECO!V76))))</f>
        <v>166662.72156887449</v>
      </c>
      <c r="N40" s="75">
        <f>IF($C$4="National Currency",IF('Premiums DATA'!M40=0,0,'Premiums DATA'!M40),IF($C$4="Current Exchange rate",IF('Premiums DATA'!M40=0,0,'Premiums DATA'!M40/ECO!W41),IF($C$4="Constant Exchange rate",IF('Premiums DATA'!M40=0,0,'Premiums DATA'!M40/ECO!W76))))</f>
        <v>173096.18325031069</v>
      </c>
      <c r="O40" s="75">
        <f>IF($C$4="National Currency",IF('Premiums DATA'!N40=0,0,'Premiums DATA'!N40),IF($C$4="Current Exchange rate",IF('Premiums DATA'!N40=0,0,'Premiums DATA'!N40/ECO!X41),IF($C$4="Constant Exchange rate",IF('Premiums DATA'!N40=0,0,'Premiums DATA'!N40/ECO!X76))))</f>
        <v>184433.17499037102</v>
      </c>
      <c r="P40" s="75">
        <f>IF($C$4="National Currency",IF('Premiums DATA'!O40=0,0,'Premiums DATA'!O40),IF($C$4="Current Exchange rate",IF('Premiums DATA'!O40=0,0,'Premiums DATA'!O40/ECO!Y41),IF($C$4="Constant Exchange rate",IF('Premiums DATA'!O40=0,0,'Premiums DATA'!O40/ECO!Y76))))</f>
        <v>175783.8831116955</v>
      </c>
      <c r="Q40" s="77">
        <f t="shared" si="1"/>
        <v>0.24653384549760735</v>
      </c>
      <c r="R40" s="77">
        <f t="shared" si="2"/>
        <v>-4.6896616506911459E-2</v>
      </c>
      <c r="S40" s="77">
        <f t="shared" si="3"/>
        <v>3.223313777295056E-2</v>
      </c>
    </row>
    <row r="41" spans="3:21" ht="15.75" thickBot="1" x14ac:dyDescent="0.3">
      <c r="C41" s="246"/>
      <c r="D41" s="247"/>
      <c r="E41" s="78" t="s">
        <v>221</v>
      </c>
      <c r="F41" s="86">
        <f t="shared" ref="F41:P41" si="4">SUM(F9:F40)</f>
        <v>555069.84445327078</v>
      </c>
      <c r="G41" s="86">
        <f t="shared" si="4"/>
        <v>619062.12969544425</v>
      </c>
      <c r="H41" s="86">
        <f t="shared" si="4"/>
        <v>668904.56473158498</v>
      </c>
      <c r="I41" s="86">
        <f t="shared" si="4"/>
        <v>734565.27708928974</v>
      </c>
      <c r="J41" s="86">
        <f t="shared" si="4"/>
        <v>649591.9737948532</v>
      </c>
      <c r="K41" s="86">
        <f t="shared" si="4"/>
        <v>676492.79400408512</v>
      </c>
      <c r="L41" s="86">
        <f t="shared" si="4"/>
        <v>691630.53905433509</v>
      </c>
      <c r="M41" s="86">
        <f t="shared" si="4"/>
        <v>652136.94712855236</v>
      </c>
      <c r="N41" s="86">
        <f t="shared" si="4"/>
        <v>640494.0269437005</v>
      </c>
      <c r="O41" s="86">
        <f t="shared" si="4"/>
        <v>676459.36802937731</v>
      </c>
      <c r="P41" s="86">
        <f t="shared" si="4"/>
        <v>713021.30040964903</v>
      </c>
      <c r="Q41" s="77">
        <f t="shared" si="1"/>
        <v>1</v>
      </c>
    </row>
    <row r="42" spans="3:21" ht="15.75" thickTop="1" x14ac:dyDescent="0.25">
      <c r="C42" s="248"/>
      <c r="D42" s="249"/>
      <c r="E42" s="113" t="s">
        <v>222</v>
      </c>
      <c r="F42" s="93">
        <v>555069.875</v>
      </c>
      <c r="G42" s="93">
        <v>619062.125</v>
      </c>
      <c r="H42" s="93">
        <v>668904.5625</v>
      </c>
      <c r="I42" s="93">
        <v>734565.375</v>
      </c>
      <c r="J42" s="93">
        <v>649591.9375</v>
      </c>
      <c r="K42" s="93">
        <v>676492.75</v>
      </c>
      <c r="L42" s="93">
        <v>691630.5</v>
      </c>
      <c r="M42" s="93">
        <v>652136.9375</v>
      </c>
      <c r="N42" s="93">
        <v>640494.125</v>
      </c>
      <c r="O42" s="93">
        <v>676459.375</v>
      </c>
      <c r="P42" s="93">
        <v>713021.3125</v>
      </c>
      <c r="Q42" s="77">
        <f t="shared" si="1"/>
        <v>1.0000000169565073</v>
      </c>
      <c r="R42" s="77">
        <f>P42/O42-1</f>
        <v>5.4048977442289203E-2</v>
      </c>
      <c r="S42" s="77">
        <f t="shared" si="3"/>
        <v>0.15177666942554424</v>
      </c>
    </row>
    <row r="43" spans="3:21" ht="15" x14ac:dyDescent="0.25">
      <c r="E43" s="55" t="s">
        <v>223</v>
      </c>
      <c r="F43" s="94"/>
      <c r="G43" s="94">
        <f t="shared" ref="G43:P43" si="5">G42/F42-1</f>
        <v>0.11528683663475703</v>
      </c>
      <c r="H43" s="94">
        <f t="shared" si="5"/>
        <v>8.0512820098629145E-2</v>
      </c>
      <c r="I43" s="94">
        <f t="shared" si="5"/>
        <v>9.8161705243264841E-2</v>
      </c>
      <c r="J43" s="94">
        <f t="shared" si="5"/>
        <v>-0.11567852282718882</v>
      </c>
      <c r="K43" s="94">
        <f t="shared" si="5"/>
        <v>4.1411863274549932E-2</v>
      </c>
      <c r="L43" s="94">
        <f t="shared" si="5"/>
        <v>2.2376810394494351E-2</v>
      </c>
      <c r="M43" s="94">
        <f t="shared" si="5"/>
        <v>-5.7102112327319321E-2</v>
      </c>
      <c r="N43" s="94">
        <f t="shared" si="5"/>
        <v>-1.7853324709122154E-2</v>
      </c>
      <c r="O43" s="94">
        <f t="shared" si="5"/>
        <v>5.6152349562925252E-2</v>
      </c>
      <c r="P43" s="95">
        <f t="shared" si="5"/>
        <v>5.4048977442289203E-2</v>
      </c>
    </row>
    <row r="46" spans="3:21" ht="18.75" x14ac:dyDescent="0.15">
      <c r="C46" s="253" t="s">
        <v>344</v>
      </c>
      <c r="D46" s="254"/>
      <c r="E46" s="250" t="s">
        <v>272</v>
      </c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2"/>
    </row>
    <row r="47" spans="3:21" ht="15" x14ac:dyDescent="0.15">
      <c r="C47" s="244" t="s">
        <v>230</v>
      </c>
      <c r="D47" s="245"/>
      <c r="E47" s="50">
        <v>2</v>
      </c>
      <c r="F47" s="51">
        <v>2004</v>
      </c>
      <c r="G47" s="51">
        <f t="shared" ref="G47:O47" si="6">F47+1</f>
        <v>2005</v>
      </c>
      <c r="H47" s="51">
        <f t="shared" si="6"/>
        <v>2006</v>
      </c>
      <c r="I47" s="51">
        <f t="shared" si="6"/>
        <v>2007</v>
      </c>
      <c r="J47" s="51">
        <f t="shared" si="6"/>
        <v>2008</v>
      </c>
      <c r="K47" s="51">
        <f t="shared" si="6"/>
        <v>2009</v>
      </c>
      <c r="L47" s="51">
        <f t="shared" si="6"/>
        <v>2010</v>
      </c>
      <c r="M47" s="51">
        <f t="shared" si="6"/>
        <v>2011</v>
      </c>
      <c r="N47" s="51">
        <f t="shared" si="6"/>
        <v>2012</v>
      </c>
      <c r="O47" s="51">
        <f t="shared" si="6"/>
        <v>2013</v>
      </c>
      <c r="P47" s="51">
        <v>2014</v>
      </c>
      <c r="Q47" s="53" t="s">
        <v>224</v>
      </c>
      <c r="R47" s="54" t="s">
        <v>225</v>
      </c>
      <c r="S47" s="53" t="s">
        <v>281</v>
      </c>
    </row>
    <row r="48" spans="3:21" ht="15" x14ac:dyDescent="0.25">
      <c r="C48" s="242"/>
      <c r="D48" s="243"/>
      <c r="E48" s="72" t="s">
        <v>0</v>
      </c>
      <c r="F48" s="73">
        <f>IF($C$4="National Currency",IF('Premiums DATA'!E190=0,0,'Premiums DATA'!E190),IF($C$4="Current Exchange rate",IF('Premiums DATA'!E190=0,0,'Premiums DATA'!E190/ECO!O10),IF($C$4="Constant Exchange rate",IF('Premiums DATA'!E190=0,0,'Premiums DATA'!E190/ECO!O45))))</f>
        <v>6165</v>
      </c>
      <c r="G48" s="73">
        <f>IF($C$4="National Currency",IF('Premiums DATA'!F190=0,0,'Premiums DATA'!F190),IF($C$4="Current Exchange rate",IF('Premiums DATA'!F190=0,0,'Premiums DATA'!F190/ECO!P10),IF($C$4="Constant Exchange rate",IF('Premiums DATA'!F190=0,0,'Premiums DATA'!F190/ECO!P45))))</f>
        <v>7124</v>
      </c>
      <c r="H48" s="73">
        <f>IF($C$4="National Currency",IF('Premiums DATA'!G190=0,0,'Premiums DATA'!G190),IF($C$4="Current Exchange rate",IF('Premiums DATA'!G190=0,0,'Premiums DATA'!G190/ECO!Q10),IF($C$4="Constant Exchange rate",IF('Premiums DATA'!G190=0,0,'Premiums DATA'!G190/ECO!Q45))))</f>
        <v>7183</v>
      </c>
      <c r="I48" s="73">
        <f>IF($C$4="National Currency",IF('Premiums DATA'!H190=0,0,'Premiums DATA'!H190),IF($C$4="Current Exchange rate",IF('Premiums DATA'!H190=0,0,'Premiums DATA'!H190/ECO!R10),IF($C$4="Constant Exchange rate",IF('Premiums DATA'!H190=0,0,'Premiums DATA'!H190/ECO!R45))))</f>
        <v>7206</v>
      </c>
      <c r="J48" s="73">
        <f>IF($C$4="National Currency",IF('Premiums DATA'!I190=0,0,'Premiums DATA'!I190),IF($C$4="Current Exchange rate",IF('Premiums DATA'!I190=0,0,'Premiums DATA'!I190/ECO!S10),IF($C$4="Constant Exchange rate",IF('Premiums DATA'!I190=0,0,'Premiums DATA'!I190/ECO!S45))))</f>
        <v>7362</v>
      </c>
      <c r="K48" s="73">
        <f>IF($C$4="National Currency",IF('Premiums DATA'!J190=0,0,'Premiums DATA'!J190),IF($C$4="Current Exchange rate",IF('Premiums DATA'!J190=0,0,'Premiums DATA'!J190/ECO!T10),IF($C$4="Constant Exchange rate",IF('Premiums DATA'!J190=0,0,'Premiums DATA'!J190/ECO!T45))))</f>
        <v>7416</v>
      </c>
      <c r="L48" s="73">
        <f>IF($C$4="National Currency",IF('Premiums DATA'!K190=0,0,'Premiums DATA'!K190),IF($C$4="Current Exchange rate",IF('Premiums DATA'!K190=0,0,'Premiums DATA'!K190/ECO!U10),IF($C$4="Constant Exchange rate",IF('Premiums DATA'!K190=0,0,'Premiums DATA'!K190/ECO!U45))))</f>
        <v>7552</v>
      </c>
      <c r="M48" s="73">
        <f>IF($C$4="National Currency",IF('Premiums DATA'!L190=0,0,'Premiums DATA'!L190),IF($C$4="Current Exchange rate",IF('Premiums DATA'!L190=0,0,'Premiums DATA'!L190/ECO!V10),IF($C$4="Constant Exchange rate",IF('Premiums DATA'!L190=0,0,'Premiums DATA'!L190/ECO!V45))))</f>
        <v>6988</v>
      </c>
      <c r="N48" s="73">
        <f>IF($C$4="National Currency",IF('Premiums DATA'!M190=0,0,'Premiums DATA'!M190),IF($C$4="Current Exchange rate",IF('Premiums DATA'!M190=0,0,'Premiums DATA'!M190/ECO!W10),IF($C$4="Constant Exchange rate",IF('Premiums DATA'!M190=0,0,'Premiums DATA'!M190/ECO!W45))))</f>
        <v>6503</v>
      </c>
      <c r="O48" s="213">
        <f>IF($C$4="National Currency",IF('Premiums DATA'!N190=0,0,'Premiums DATA'!N190),IF($C$4="Current Exchange rate",IF('Premiums DATA'!N190=0,0,'Premiums DATA'!N190/ECO!X10),IF($C$4="Constant Exchange rate",IF('Premiums DATA'!N190=0,0,'Premiums DATA'!N190/ECO!X45))))</f>
        <v>6503</v>
      </c>
      <c r="P48" s="209">
        <f>IF($C$4="National Currency",IF('Premiums DATA'!O190=0,0,'Premiums DATA'!O190),IF($C$4="Current Exchange rate",IF('Premiums DATA'!O190=0,0,'Premiums DATA'!O190/ECO!Y10),IF($C$4="Constant Exchange rate",IF('Premiums DATA'!O190=0,0,'Premiums DATA'!O190/ECO!Y45))))</f>
        <v>0</v>
      </c>
      <c r="Q48" s="77">
        <f>O48/$O$80</f>
        <v>1.0058919452518486E-2</v>
      </c>
      <c r="R48" s="77">
        <f>IF(OR(O48=0, N48=0),"-",O48/N48-1)</f>
        <v>0</v>
      </c>
      <c r="S48" s="77">
        <f>IF(OR(O48=0, F48=0),"-",O48/F48-1)</f>
        <v>5.4825628548256233E-2</v>
      </c>
    </row>
    <row r="49" spans="3:19" ht="15" x14ac:dyDescent="0.25">
      <c r="C49" s="242"/>
      <c r="D49" s="243"/>
      <c r="E49" s="72" t="s">
        <v>1</v>
      </c>
      <c r="F49" s="74">
        <f>IF($C$4="National Currency",IF('Premiums DATA'!E191=0,0,'Premiums DATA'!E191),IF($C$4="Current Exchange rate",IF('Premiums DATA'!E191=0,0,'Premiums DATA'!E191/ECO!O11),IF($C$4="Constant Exchange rate",IF('Premiums DATA'!E191=0,0,'Premiums DATA'!E191/ECO!O46))))</f>
        <v>19739</v>
      </c>
      <c r="G49" s="74">
        <f>IF($C$4="National Currency",IF('Premiums DATA'!F191=0,0,'Premiums DATA'!F191),IF($C$4="Current Exchange rate",IF('Premiums DATA'!F191=0,0,'Premiums DATA'!F191/ECO!P11),IF($C$4="Constant Exchange rate",IF('Premiums DATA'!F191=0,0,'Premiums DATA'!F191/ECO!P46))))</f>
        <v>25058</v>
      </c>
      <c r="H49" s="74">
        <f>IF($C$4="National Currency",IF('Premiums DATA'!G191=0,0,'Premiums DATA'!G191),IF($C$4="Current Exchange rate",IF('Premiums DATA'!G191=0,0,'Premiums DATA'!G191/ECO!Q11),IF($C$4="Constant Exchange rate",IF('Premiums DATA'!G191=0,0,'Premiums DATA'!G191/ECO!Q46))))</f>
        <v>20276</v>
      </c>
      <c r="I49" s="74">
        <f>IF($C$4="National Currency",IF('Premiums DATA'!H191=0,0,'Premiums DATA'!H191),IF($C$4="Current Exchange rate",IF('Premiums DATA'!H191=0,0,'Premiums DATA'!H191/ECO!R11),IF($C$4="Constant Exchange rate",IF('Premiums DATA'!H191=0,0,'Premiums DATA'!H191/ECO!R46))))</f>
        <v>21691.038860620003</v>
      </c>
      <c r="J49" s="74">
        <f>IF($C$4="National Currency",IF('Premiums DATA'!I191=0,0,'Premiums DATA'!I191),IF($C$4="Current Exchange rate",IF('Premiums DATA'!I191=0,0,'Premiums DATA'!I191/ECO!S11),IF($C$4="Constant Exchange rate",IF('Premiums DATA'!I191=0,0,'Premiums DATA'!I191/ECO!S46))))</f>
        <v>19216.42762853</v>
      </c>
      <c r="K49" s="74">
        <f>IF($C$4="National Currency",IF('Premiums DATA'!J191=0,0,'Premiums DATA'!J191),IF($C$4="Current Exchange rate",IF('Premiums DATA'!J191=0,0,'Premiums DATA'!J191/ECO!T11),IF($C$4="Constant Exchange rate",IF('Premiums DATA'!J191=0,0,'Premiums DATA'!J191/ECO!T46))))</f>
        <v>18158.441742380001</v>
      </c>
      <c r="L49" s="74">
        <f>IF($C$4="National Currency",IF('Premiums DATA'!K191=0,0,'Premiums DATA'!K191),IF($C$4="Current Exchange rate",IF('Premiums DATA'!K191=0,0,'Premiums DATA'!K191/ECO!U11),IF($C$4="Constant Exchange rate",IF('Premiums DATA'!K191=0,0,'Premiums DATA'!K191/ECO!U46))))</f>
        <v>18896.681467120001</v>
      </c>
      <c r="M49" s="74">
        <f>IF($C$4="National Currency",IF('Premiums DATA'!L191=0,0,'Premiums DATA'!L191),IF($C$4="Current Exchange rate",IF('Premiums DATA'!L191=0,0,'Premiums DATA'!L191/ECO!V11),IF($C$4="Constant Exchange rate",IF('Premiums DATA'!L191=0,0,'Premiums DATA'!L191/ECO!V46))))</f>
        <v>18214.946243619997</v>
      </c>
      <c r="N49" s="74">
        <f>IF($C$4="National Currency",IF('Premiums DATA'!M191=0,0,'Premiums DATA'!M191),IF($C$4="Current Exchange rate",IF('Premiums DATA'!M191=0,0,'Premiums DATA'!M191/ECO!W11),IF($C$4="Constant Exchange rate",IF('Premiums DATA'!M191=0,0,'Premiums DATA'!M191/ECO!W46))))</f>
        <v>20712.831942830002</v>
      </c>
      <c r="O49" s="74">
        <f>IF($C$4="National Currency",IF('Premiums DATA'!N191=0,0,'Premiums DATA'!N191),IF($C$4="Current Exchange rate",IF('Premiums DATA'!N191=0,0,'Premiums DATA'!N191/ECO!X11),IF($C$4="Constant Exchange rate",IF('Premiums DATA'!N191=0,0,'Premiums DATA'!N191/ECO!X46))))</f>
        <v>15900.305214759999</v>
      </c>
      <c r="P49" s="210">
        <f>IF($C$4="National Currency",IF('Premiums DATA'!O191=0,0,'Premiums DATA'!O191),IF($C$4="Current Exchange rate",IF('Premiums DATA'!O191=0,0,'Premiums DATA'!O191/ECO!Y11),IF($C$4="Constant Exchange rate",IF('Premiums DATA'!O191=0,0,'Premiums DATA'!O191/ECO!Y46))))</f>
        <v>15928.628522389999</v>
      </c>
      <c r="Q49" s="77">
        <f t="shared" ref="Q49:Q80" si="7">O49/$O$80</f>
        <v>2.4594785395314542E-2</v>
      </c>
      <c r="R49" s="77">
        <f t="shared" ref="R49:R79" si="8">IF(OR(O49=0, N49=0),"-",O49/N49-1)</f>
        <v>-0.23234518299347851</v>
      </c>
      <c r="S49" s="77">
        <f t="shared" ref="S49:S79" si="9">IF(OR(O49=0, F49=0),"-",O49/F49-1)</f>
        <v>-0.19447260678048539</v>
      </c>
    </row>
    <row r="50" spans="3:19" ht="15" x14ac:dyDescent="0.25">
      <c r="C50" s="242"/>
      <c r="D50" s="243"/>
      <c r="E50" s="72" t="s">
        <v>2</v>
      </c>
      <c r="F50" s="74">
        <f>IF($C$4="National Currency",IF('Premiums DATA'!E192=0,0,'Premiums DATA'!E192),IF($C$4="Current Exchange rate",IF('Premiums DATA'!E192=0,0,'Premiums DATA'!E192/ECO!O12),IF($C$4="Constant Exchange rate",IF('Premiums DATA'!E192=0,0,'Premiums DATA'!E192/ECO!O47))))</f>
        <v>0</v>
      </c>
      <c r="G50" s="74">
        <f>IF($C$4="National Currency",IF('Premiums DATA'!F192=0,0,'Premiums DATA'!F192),IF($C$4="Current Exchange rate",IF('Premiums DATA'!F192=0,0,'Premiums DATA'!F192/ECO!P12),IF($C$4="Constant Exchange rate",IF('Premiums DATA'!F192=0,0,'Premiums DATA'!F192/ECO!P47))))</f>
        <v>0</v>
      </c>
      <c r="H50" s="74">
        <f>IF($C$4="National Currency",IF('Premiums DATA'!G192=0,0,'Premiums DATA'!G192),IF($C$4="Current Exchange rate",IF('Premiums DATA'!G192=0,0,'Premiums DATA'!G192/ECO!Q12),IF($C$4="Constant Exchange rate",IF('Premiums DATA'!G192=0,0,'Premiums DATA'!G192/ECO!Q47))))</f>
        <v>0</v>
      </c>
      <c r="I50" s="74">
        <f>IF($C$4="National Currency",IF('Premiums DATA'!H192=0,0,'Premiums DATA'!H192),IF($C$4="Current Exchange rate",IF('Premiums DATA'!H192=0,0,'Premiums DATA'!H192/ECO!R12),IF($C$4="Constant Exchange rate",IF('Premiums DATA'!H192=0,0,'Premiums DATA'!H192/ECO!R47))))</f>
        <v>112.50466219373146</v>
      </c>
      <c r="J50" s="74">
        <f>IF($C$4="National Currency",IF('Premiums DATA'!I192=0,0,'Premiums DATA'!I192),IF($C$4="Current Exchange rate",IF('Premiums DATA'!I192=0,0,'Premiums DATA'!I192/ECO!S12),IF($C$4="Constant Exchange rate",IF('Premiums DATA'!I192=0,0,'Premiums DATA'!I192/ECO!S47))))</f>
        <v>122.46517619221662</v>
      </c>
      <c r="K50" s="74">
        <f>IF($C$4="National Currency",IF('Premiums DATA'!J192=0,0,'Premiums DATA'!J192),IF($C$4="Current Exchange rate",IF('Premiums DATA'!J192=0,0,'Premiums DATA'!J192/ECO!T12),IF($C$4="Constant Exchange rate",IF('Premiums DATA'!J192=0,0,'Premiums DATA'!J192/ECO!T47))))</f>
        <v>97.647850260265528</v>
      </c>
      <c r="L50" s="74">
        <f>IF($C$4="National Currency",IF('Premiums DATA'!K192=0,0,'Premiums DATA'!K192),IF($C$4="Current Exchange rate",IF('Premiums DATA'!K192=0,0,'Premiums DATA'!K192/ECO!U12),IF($C$4="Constant Exchange rate",IF('Premiums DATA'!K192=0,0,'Premiums DATA'!K192/ECO!U47))))</f>
        <v>109.04903983212165</v>
      </c>
      <c r="M50" s="74">
        <f>IF($C$4="National Currency",IF('Premiums DATA'!L192=0,0,'Premiums DATA'!L192),IF($C$4="Current Exchange rate",IF('Premiums DATA'!L192=0,0,'Premiums DATA'!L192/ECO!V12),IF($C$4="Constant Exchange rate",IF('Premiums DATA'!L192=0,0,'Premiums DATA'!L192/ECO!V47))))</f>
        <v>115.04243787708354</v>
      </c>
      <c r="N50" s="74">
        <f>IF($C$4="National Currency",IF('Premiums DATA'!M192=0,0,'Premiums DATA'!M192),IF($C$4="Current Exchange rate",IF('Premiums DATA'!M192=0,0,'Premiums DATA'!M192/ECO!W12),IF($C$4="Constant Exchange rate",IF('Premiums DATA'!M192=0,0,'Premiums DATA'!M192/ECO!W47))))</f>
        <v>124.24583290725023</v>
      </c>
      <c r="O50" s="208">
        <f>IF($C$4="National Currency",IF('Premiums DATA'!N192=0,0,'Premiums DATA'!N192),IF($C$4="Current Exchange rate",IF('Premiums DATA'!N192=0,0,'Premiums DATA'!N192/ECO!X12),IF($C$4="Constant Exchange rate",IF('Premiums DATA'!N192=0,0,'Premiums DATA'!N192/ECO!X47))))</f>
        <v>124.24583290725023</v>
      </c>
      <c r="P50" s="210">
        <f>IF($C$4="National Currency",IF('Premiums DATA'!O192=0,0,'Premiums DATA'!O192),IF($C$4="Current Exchange rate",IF('Premiums DATA'!O192=0,0,'Premiums DATA'!O192/ECO!Y12),IF($C$4="Constant Exchange rate",IF('Premiums DATA'!O192=0,0,'Premiums DATA'!O192/ECO!Y47))))</f>
        <v>0</v>
      </c>
      <c r="Q50" s="77">
        <f t="shared" si="7"/>
        <v>1.9218496471245592E-4</v>
      </c>
      <c r="R50" s="77">
        <f t="shared" si="8"/>
        <v>0</v>
      </c>
      <c r="S50" s="77" t="str">
        <f t="shared" si="9"/>
        <v>-</v>
      </c>
    </row>
    <row r="51" spans="3:19" ht="15" x14ac:dyDescent="0.25">
      <c r="C51" s="242"/>
      <c r="D51" s="243"/>
      <c r="E51" s="72" t="s">
        <v>3</v>
      </c>
      <c r="F51" s="74">
        <f>IF($C$4="National Currency",IF('Premiums DATA'!E193=0,0,'Premiums DATA'!E193),IF($C$4="Current Exchange rate",IF('Premiums DATA'!E193=0,0,'Premiums DATA'!E193/ECO!O13),IF($C$4="Constant Exchange rate",IF('Premiums DATA'!E193=0,0,'Premiums DATA'!E193/ECO!O48))))</f>
        <v>25145.45159680639</v>
      </c>
      <c r="G51" s="74">
        <f>IF($C$4="National Currency",IF('Premiums DATA'!F193=0,0,'Premiums DATA'!F193),IF($C$4="Current Exchange rate",IF('Premiums DATA'!F193=0,0,'Premiums DATA'!F193/ECO!P13),IF($C$4="Constant Exchange rate",IF('Premiums DATA'!F193=0,0,'Premiums DATA'!F193/ECO!P48))))</f>
        <v>24761.390552228877</v>
      </c>
      <c r="H51" s="74">
        <f>IF($C$4="National Currency",IF('Premiums DATA'!G193=0,0,'Premiums DATA'!G193),IF($C$4="Current Exchange rate",IF('Premiums DATA'!G193=0,0,'Premiums DATA'!G193/ECO!Q13),IF($C$4="Constant Exchange rate",IF('Premiums DATA'!G193=0,0,'Premiums DATA'!G193/ECO!Q48))))</f>
        <v>23347.025116433801</v>
      </c>
      <c r="I51" s="74">
        <f>IF($C$4="National Currency",IF('Premiums DATA'!H193=0,0,'Premiums DATA'!H193),IF($C$4="Current Exchange rate",IF('Premiums DATA'!H193=0,0,'Premiums DATA'!H193/ECO!R13),IF($C$4="Constant Exchange rate",IF('Premiums DATA'!H193=0,0,'Premiums DATA'!H193/ECO!R48))))</f>
        <v>23876.648369926814</v>
      </c>
      <c r="J51" s="74">
        <f>IF($C$4="National Currency",IF('Premiums DATA'!I193=0,0,'Premiums DATA'!I193),IF($C$4="Current Exchange rate",IF('Premiums DATA'!I193=0,0,'Premiums DATA'!I193/ECO!S13),IF($C$4="Constant Exchange rate",IF('Premiums DATA'!I193=0,0,'Premiums DATA'!I193/ECO!S48))))</f>
        <v>24623.227711244181</v>
      </c>
      <c r="K51" s="74">
        <f>IF($C$4="National Currency",IF('Premiums DATA'!J193=0,0,'Premiums DATA'!J193),IF($C$4="Current Exchange rate",IF('Premiums DATA'!J193=0,0,'Premiums DATA'!J193/ECO!T13),IF($C$4="Constant Exchange rate",IF('Premiums DATA'!J193=0,0,'Premiums DATA'!J193/ECO!T48))))</f>
        <v>24467.83266799734</v>
      </c>
      <c r="L51" s="74">
        <f>IF($C$4="National Currency",IF('Premiums DATA'!K193=0,0,'Premiums DATA'!K193),IF($C$4="Current Exchange rate",IF('Premiums DATA'!K193=0,0,'Premiums DATA'!K193/ECO!U13),IF($C$4="Constant Exchange rate",IF('Premiums DATA'!K193=0,0,'Premiums DATA'!K193/ECO!U48))))</f>
        <v>25057.326180971391</v>
      </c>
      <c r="M51" s="74">
        <f>IF($C$4="National Currency",IF('Premiums DATA'!L193=0,0,'Premiums DATA'!L193),IF($C$4="Current Exchange rate",IF('Premiums DATA'!L193=0,0,'Premiums DATA'!L193/ECO!V13),IF($C$4="Constant Exchange rate",IF('Premiums DATA'!L193=0,0,'Premiums DATA'!L193/ECO!V48))))</f>
        <v>25417.366101131072</v>
      </c>
      <c r="N51" s="74">
        <f>IF($C$4="National Currency",IF('Premiums DATA'!M193=0,0,'Premiums DATA'!M193),IF($C$4="Current Exchange rate",IF('Premiums DATA'!M193=0,0,'Premiums DATA'!M193/ECO!W13),IF($C$4="Constant Exchange rate",IF('Premiums DATA'!M193=0,0,'Premiums DATA'!M193/ECO!W48))))</f>
        <v>25886.388057218897</v>
      </c>
      <c r="O51" s="74">
        <f>IF($C$4="National Currency",IF('Premiums DATA'!N193=0,0,'Premiums DATA'!N193),IF($C$4="Current Exchange rate",IF('Premiums DATA'!N193=0,0,'Premiums DATA'!N193/ECO!X13),IF($C$4="Constant Exchange rate",IF('Premiums DATA'!N193=0,0,'Premiums DATA'!N193/ECO!X48))))</f>
        <v>27166.789753825684</v>
      </c>
      <c r="P51" s="210">
        <f>IF($C$4="National Currency",IF('Premiums DATA'!O193=0,0,'Premiums DATA'!O193),IF($C$4="Current Exchange rate",IF('Premiums DATA'!O193=0,0,'Premiums DATA'!O193/ECO!Y13),IF($C$4="Constant Exchange rate",IF('Premiums DATA'!O193=0,0,'Premiums DATA'!O193/ECO!Y48))))</f>
        <v>27145.6378908849</v>
      </c>
      <c r="Q51" s="77">
        <f t="shared" si="7"/>
        <v>4.2021920639279876E-2</v>
      </c>
      <c r="R51" s="77">
        <f t="shared" si="8"/>
        <v>4.9462354260339625E-2</v>
      </c>
      <c r="S51" s="77">
        <f t="shared" si="9"/>
        <v>8.0385836350460149E-2</v>
      </c>
    </row>
    <row r="52" spans="3:19" ht="15" x14ac:dyDescent="0.25">
      <c r="C52" s="242"/>
      <c r="D52" s="243"/>
      <c r="E52" s="72" t="s">
        <v>4</v>
      </c>
      <c r="F52" s="74">
        <f>IF($C$4="National Currency",IF('Premiums DATA'!E194=0,0,'Premiums DATA'!E194),IF($C$4="Current Exchange rate",IF('Premiums DATA'!E194=0,0,'Premiums DATA'!E194/ECO!O14),IF($C$4="Constant Exchange rate",IF('Premiums DATA'!E194=0,0,'Premiums DATA'!E194/ECO!O49))))</f>
        <v>452.49751979993385</v>
      </c>
      <c r="G52" s="74">
        <f>IF($C$4="National Currency",IF('Premiums DATA'!F194=0,0,'Premiums DATA'!F194),IF($C$4="Current Exchange rate",IF('Premiums DATA'!F194=0,0,'Premiums DATA'!F194/ECO!P14),IF($C$4="Constant Exchange rate",IF('Premiums DATA'!F194=0,0,'Premiums DATA'!F194/ECO!P49))))</f>
        <v>461.25553631219066</v>
      </c>
      <c r="H52" s="74">
        <f>IF($C$4="National Currency",IF('Premiums DATA'!G194=0,0,'Premiums DATA'!G194),IF($C$4="Current Exchange rate",IF('Premiums DATA'!G194=0,0,'Premiums DATA'!G194/ECO!Q14),IF($C$4="Constant Exchange rate",IF('Premiums DATA'!G194=0,0,'Premiums DATA'!G194/ECO!Q49))))</f>
        <v>493.36826352379893</v>
      </c>
      <c r="I52" s="74">
        <f>IF($C$4="National Currency",IF('Premiums DATA'!H194=0,0,'Premiums DATA'!H194),IF($C$4="Current Exchange rate",IF('Premiums DATA'!H194=0,0,'Premiums DATA'!H194/ECO!R14),IF($C$4="Constant Exchange rate",IF('Premiums DATA'!H194=0,0,'Premiums DATA'!H194/ECO!R49))))</f>
        <v>550.17342423155128</v>
      </c>
      <c r="J52" s="74">
        <f>IF($C$4="National Currency",IF('Premiums DATA'!I194=0,0,'Premiums DATA'!I194),IF($C$4="Current Exchange rate",IF('Premiums DATA'!I194=0,0,'Premiums DATA'!I194/ECO!S14),IF($C$4="Constant Exchange rate",IF('Premiums DATA'!I194=0,0,'Premiums DATA'!I194/ECO!S49))))</f>
        <v>341</v>
      </c>
      <c r="K52" s="74">
        <f>IF($C$4="National Currency",IF('Premiums DATA'!J194=0,0,'Premiums DATA'!J194),IF($C$4="Current Exchange rate",IF('Premiums DATA'!J194=0,0,'Premiums DATA'!J194/ECO!T14),IF($C$4="Constant Exchange rate",IF('Premiums DATA'!J194=0,0,'Premiums DATA'!J194/ECO!T49))))</f>
        <v>353</v>
      </c>
      <c r="L52" s="74">
        <f>IF($C$4="National Currency",IF('Premiums DATA'!K194=0,0,'Premiums DATA'!K194),IF($C$4="Current Exchange rate",IF('Premiums DATA'!K194=0,0,'Premiums DATA'!K194/ECO!U14),IF($C$4="Constant Exchange rate",IF('Premiums DATA'!K194=0,0,'Premiums DATA'!K194/ECO!U49))))</f>
        <v>375</v>
      </c>
      <c r="M52" s="74">
        <f>IF($C$4="National Currency",IF('Premiums DATA'!L194=0,0,'Premiums DATA'!L194),IF($C$4="Current Exchange rate",IF('Premiums DATA'!L194=0,0,'Premiums DATA'!L194/ECO!V14),IF($C$4="Constant Exchange rate",IF('Premiums DATA'!L194=0,0,'Premiums DATA'!L194/ECO!V49))))</f>
        <v>385</v>
      </c>
      <c r="N52" s="74">
        <f>IF($C$4="National Currency",IF('Premiums DATA'!M194=0,0,'Premiums DATA'!M194),IF($C$4="Current Exchange rate",IF('Premiums DATA'!M194=0,0,'Premiums DATA'!M194/ECO!W14),IF($C$4="Constant Exchange rate",IF('Premiums DATA'!M194=0,0,'Premiums DATA'!M194/ECO!W49))))</f>
        <v>357</v>
      </c>
      <c r="O52" s="208">
        <f>IF($C$4="National Currency",IF('Premiums DATA'!N194=0,0,'Premiums DATA'!N194),IF($C$4="Current Exchange rate",IF('Premiums DATA'!N194=0,0,'Premiums DATA'!N194/ECO!X14),IF($C$4="Constant Exchange rate",IF('Premiums DATA'!N194=0,0,'Premiums DATA'!N194/ECO!X49))))</f>
        <v>357</v>
      </c>
      <c r="P52" s="210">
        <f>IF($C$4="National Currency",IF('Premiums DATA'!O194=0,0,'Premiums DATA'!O194),IF($C$4="Current Exchange rate",IF('Premiums DATA'!O194=0,0,'Premiums DATA'!O194/ECO!Y14),IF($C$4="Constant Exchange rate",IF('Premiums DATA'!O194=0,0,'Premiums DATA'!O194/ECO!Y49))))</f>
        <v>0</v>
      </c>
      <c r="Q52" s="77">
        <f t="shared" si="7"/>
        <v>5.52211939804567E-4</v>
      </c>
      <c r="R52" s="77">
        <f t="shared" si="8"/>
        <v>0</v>
      </c>
      <c r="S52" s="77">
        <f t="shared" si="9"/>
        <v>-0.21104539941380651</v>
      </c>
    </row>
    <row r="53" spans="3:19" ht="15" x14ac:dyDescent="0.25">
      <c r="C53" s="242"/>
      <c r="D53" s="243"/>
      <c r="E53" s="72" t="s">
        <v>5</v>
      </c>
      <c r="F53" s="74">
        <f>IF($C$4="National Currency",IF('Premiums DATA'!E195=0,0,'Premiums DATA'!E195),IF($C$4="Current Exchange rate",IF('Premiums DATA'!E195=0,0,'Premiums DATA'!E195/ECO!O15),IF($C$4="Constant Exchange rate",IF('Premiums DATA'!E195=0,0,'Premiums DATA'!E195/ECO!O50))))</f>
        <v>1401.6946096989363</v>
      </c>
      <c r="G53" s="74">
        <f>IF($C$4="National Currency",IF('Premiums DATA'!F195=0,0,'Premiums DATA'!F195),IF($C$4="Current Exchange rate",IF('Premiums DATA'!F195=0,0,'Premiums DATA'!F195/ECO!P15),IF($C$4="Constant Exchange rate",IF('Premiums DATA'!F195=0,0,'Premiums DATA'!F195/ECO!P50))))</f>
        <v>1415.3596538669551</v>
      </c>
      <c r="H53" s="74">
        <f>IF($C$4="National Currency",IF('Premiums DATA'!G195=0,0,'Premiums DATA'!G195),IF($C$4="Current Exchange rate",IF('Premiums DATA'!G195=0,0,'Premiums DATA'!G195/ECO!Q15),IF($C$4="Constant Exchange rate",IF('Premiums DATA'!G195=0,0,'Premiums DATA'!G195/ECO!Q50))))</f>
        <v>1488.8768703803858</v>
      </c>
      <c r="I53" s="74">
        <f>IF($C$4="National Currency",IF('Premiums DATA'!H195=0,0,'Premiums DATA'!H195),IF($C$4="Current Exchange rate",IF('Premiums DATA'!H195=0,0,'Premiums DATA'!H195/ECO!R15),IF($C$4="Constant Exchange rate",IF('Premiums DATA'!H195=0,0,'Premiums DATA'!H195/ECO!R50))))</f>
        <v>1689.3095366864973</v>
      </c>
      <c r="J53" s="74">
        <f>IF($C$4="National Currency",IF('Premiums DATA'!I195=0,0,'Premiums DATA'!I195),IF($C$4="Current Exchange rate",IF('Premiums DATA'!I195=0,0,'Premiums DATA'!I195/ECO!S15),IF($C$4="Constant Exchange rate",IF('Premiums DATA'!I195=0,0,'Premiums DATA'!I195/ECO!S50))))</f>
        <v>1766.2159725978006</v>
      </c>
      <c r="K53" s="74">
        <f>IF($C$4="National Currency",IF('Premiums DATA'!J195=0,0,'Premiums DATA'!J195),IF($C$4="Current Exchange rate",IF('Premiums DATA'!J195=0,0,'Premiums DATA'!J195/ECO!T15),IF($C$4="Constant Exchange rate",IF('Premiums DATA'!J195=0,0,'Premiums DATA'!J195/ECO!T50))))</f>
        <v>1948.4766540472328</v>
      </c>
      <c r="L53" s="74">
        <f>IF($C$4="National Currency",IF('Premiums DATA'!K195=0,0,'Premiums DATA'!K195),IF($C$4="Current Exchange rate",IF('Premiums DATA'!K195=0,0,'Premiums DATA'!K195/ECO!U15),IF($C$4="Constant Exchange rate",IF('Premiums DATA'!K195=0,0,'Premiums DATA'!K195/ECO!U50))))</f>
        <v>2370.9031909140076</v>
      </c>
      <c r="M53" s="74">
        <f>IF($C$4="National Currency",IF('Premiums DATA'!L195=0,0,'Premiums DATA'!L195),IF($C$4="Current Exchange rate",IF('Premiums DATA'!L195=0,0,'Premiums DATA'!L195/ECO!V15),IF($C$4="Constant Exchange rate",IF('Premiums DATA'!L195=0,0,'Premiums DATA'!L195/ECO!V50))))</f>
        <v>2380.1694609698939</v>
      </c>
      <c r="N53" s="74">
        <f>IF($C$4="National Currency",IF('Premiums DATA'!M195=0,0,'Premiums DATA'!M195),IF($C$4="Current Exchange rate",IF('Premiums DATA'!M195=0,0,'Premiums DATA'!M195/ECO!W15),IF($C$4="Constant Exchange rate",IF('Premiums DATA'!M195=0,0,'Premiums DATA'!M195/ECO!W50))))</f>
        <v>2387.5968992248063</v>
      </c>
      <c r="O53" s="74">
        <f>IF($C$4="National Currency",IF('Premiums DATA'!N195=0,0,'Premiums DATA'!N195),IF($C$4="Current Exchange rate",IF('Premiums DATA'!N195=0,0,'Premiums DATA'!N195/ECO!X15),IF($C$4="Constant Exchange rate",IF('Premiums DATA'!N195=0,0,'Premiums DATA'!N195/ECO!X50))))</f>
        <v>2386.4791779340185</v>
      </c>
      <c r="P53" s="210">
        <f>IF($C$4="National Currency",IF('Premiums DATA'!O195=0,0,'Premiums DATA'!O195),IF($C$4="Current Exchange rate",IF('Premiums DATA'!O195=0,0,'Premiums DATA'!O195/ECO!Y15),IF($C$4="Constant Exchange rate",IF('Premiums DATA'!O195=0,0,'Premiums DATA'!O195/ECO!Y50))))</f>
        <v>2381.828015143321</v>
      </c>
      <c r="Q53" s="77">
        <f t="shared" si="7"/>
        <v>3.6914350032217166E-3</v>
      </c>
      <c r="R53" s="77">
        <f t="shared" si="8"/>
        <v>-4.681365146481653E-4</v>
      </c>
      <c r="S53" s="77">
        <f t="shared" si="9"/>
        <v>0.70256713653668079</v>
      </c>
    </row>
    <row r="54" spans="3:19" ht="15" x14ac:dyDescent="0.25">
      <c r="C54" s="242"/>
      <c r="D54" s="243"/>
      <c r="E54" s="72" t="s">
        <v>6</v>
      </c>
      <c r="F54" s="74">
        <f>IF($C$4="National Currency",IF('Premiums DATA'!E196=0,0,'Premiums DATA'!E196),IF($C$4="Current Exchange rate",IF('Premiums DATA'!E196=0,0,'Premiums DATA'!E196/ECO!O16),IF($C$4="Constant Exchange rate",IF('Premiums DATA'!E196=0,0,'Premiums DATA'!E196/ECO!O51))))</f>
        <v>65378.563000000002</v>
      </c>
      <c r="G54" s="74">
        <f>IF($C$4="National Currency",IF('Premiums DATA'!F196=0,0,'Premiums DATA'!F196),IF($C$4="Current Exchange rate",IF('Premiums DATA'!F196=0,0,'Premiums DATA'!F196/ECO!P16),IF($C$4="Constant Exchange rate",IF('Premiums DATA'!F196=0,0,'Premiums DATA'!F196/ECO!P51))))</f>
        <v>69922.921999999991</v>
      </c>
      <c r="H54" s="74">
        <f>IF($C$4="National Currency",IF('Premiums DATA'!G196=0,0,'Premiums DATA'!G196),IF($C$4="Current Exchange rate",IF('Premiums DATA'!G196=0,0,'Premiums DATA'!G196/ECO!Q16),IF($C$4="Constant Exchange rate",IF('Premiums DATA'!G196=0,0,'Premiums DATA'!G196/ECO!Q51))))</f>
        <v>72431.493999999992</v>
      </c>
      <c r="I54" s="74">
        <f>IF($C$4="National Currency",IF('Premiums DATA'!H196=0,0,'Premiums DATA'!H196),IF($C$4="Current Exchange rate",IF('Premiums DATA'!H196=0,0,'Premiums DATA'!H196/ECO!R16),IF($C$4="Constant Exchange rate",IF('Premiums DATA'!H196=0,0,'Premiums DATA'!H196/ECO!R51))))</f>
        <v>72873.038000000015</v>
      </c>
      <c r="J54" s="74">
        <f>IF($C$4="National Currency",IF('Premiums DATA'!I196=0,0,'Premiums DATA'!I196),IF($C$4="Current Exchange rate",IF('Premiums DATA'!I196=0,0,'Premiums DATA'!I196/ECO!S16),IF($C$4="Constant Exchange rate",IF('Premiums DATA'!I196=0,0,'Premiums DATA'!I196/ECO!S51))))</f>
        <v>73520.383999999991</v>
      </c>
      <c r="K54" s="74">
        <f>IF($C$4="National Currency",IF('Premiums DATA'!J196=0,0,'Premiums DATA'!J196),IF($C$4="Current Exchange rate",IF('Premiums DATA'!J196=0,0,'Premiums DATA'!J196/ECO!T16),IF($C$4="Constant Exchange rate",IF('Premiums DATA'!J196=0,0,'Premiums DATA'!J196/ECO!T51))))</f>
        <v>78451.782999999996</v>
      </c>
      <c r="L54" s="74">
        <f>IF($C$4="National Currency",IF('Premiums DATA'!K196=0,0,'Premiums DATA'!K196),IF($C$4="Current Exchange rate",IF('Premiums DATA'!K196=0,0,'Premiums DATA'!K196/ECO!U16),IF($C$4="Constant Exchange rate",IF('Premiums DATA'!K196=0,0,'Premiums DATA'!K196/ECO!U51))))</f>
        <v>84113.839000000007</v>
      </c>
      <c r="M54" s="74">
        <f>IF($C$4="National Currency",IF('Premiums DATA'!L196=0,0,'Premiums DATA'!L196),IF($C$4="Current Exchange rate",IF('Premiums DATA'!L196=0,0,'Premiums DATA'!L196/ECO!V16),IF($C$4="Constant Exchange rate",IF('Premiums DATA'!L196=0,0,'Premiums DATA'!L196/ECO!V51))))</f>
        <v>79731.659</v>
      </c>
      <c r="N54" s="74">
        <f>IF($C$4="National Currency",IF('Premiums DATA'!M196=0,0,'Premiums DATA'!M196),IF($C$4="Current Exchange rate",IF('Premiums DATA'!M196=0,0,'Premiums DATA'!M196/ECO!W16),IF($C$4="Constant Exchange rate",IF('Premiums DATA'!M196=0,0,'Premiums DATA'!M196/ECO!W51))))</f>
        <v>80791.551000000007</v>
      </c>
      <c r="O54" s="74">
        <f>IF($C$4="National Currency",IF('Premiums DATA'!N196=0,0,'Premiums DATA'!N196),IF($C$4="Current Exchange rate",IF('Premiums DATA'!N196=0,0,'Premiums DATA'!N196/ECO!X16),IF($C$4="Constant Exchange rate",IF('Premiums DATA'!N196=0,0,'Premiums DATA'!N196/ECO!X51))))</f>
        <v>84162.239999999991</v>
      </c>
      <c r="P54" s="210">
        <f>IF($C$4="National Currency",IF('Premiums DATA'!O196=0,0,'Premiums DATA'!O196),IF($C$4="Current Exchange rate",IF('Premiums DATA'!O196=0,0,'Premiums DATA'!O196/ECO!Y16),IF($C$4="Constant Exchange rate",IF('Premiums DATA'!O196=0,0,'Premiums DATA'!O196/ECO!Y51))))</f>
        <v>86837</v>
      </c>
      <c r="Q54" s="77">
        <f t="shared" si="7"/>
        <v>0.13018317593472695</v>
      </c>
      <c r="R54" s="77">
        <f t="shared" si="8"/>
        <v>4.1720810632784877E-2</v>
      </c>
      <c r="S54" s="77">
        <f t="shared" si="9"/>
        <v>0.28730636064913195</v>
      </c>
    </row>
    <row r="55" spans="3:19" ht="15" x14ac:dyDescent="0.25">
      <c r="C55" s="242"/>
      <c r="D55" s="243"/>
      <c r="E55" s="72" t="s">
        <v>7</v>
      </c>
      <c r="F55" s="74">
        <f>IF($C$4="National Currency",IF('Premiums DATA'!E197=0,0,'Premiums DATA'!E197),IF($C$4="Current Exchange rate",IF('Premiums DATA'!E197=0,0,'Premiums DATA'!E197/ECO!O17),IF($C$4="Constant Exchange rate",IF('Premiums DATA'!E197=0,0,'Premiums DATA'!E197/ECO!O52))))</f>
        <v>9275.262783232376</v>
      </c>
      <c r="G55" s="74">
        <f>IF($C$4="National Currency",IF('Premiums DATA'!F197=0,0,'Premiums DATA'!F197),IF($C$4="Current Exchange rate",IF('Premiums DATA'!F197=0,0,'Premiums DATA'!F197/ECO!P17),IF($C$4="Constant Exchange rate",IF('Premiums DATA'!F197=0,0,'Premiums DATA'!F197/ECO!P52))))</f>
        <v>9949.1460384403581</v>
      </c>
      <c r="H55" s="74">
        <f>IF($C$4="National Currency",IF('Premiums DATA'!G197=0,0,'Premiums DATA'!G197),IF($C$4="Current Exchange rate",IF('Premiums DATA'!G197=0,0,'Premiums DATA'!G197/ECO!Q17),IF($C$4="Constant Exchange rate",IF('Premiums DATA'!G197=0,0,'Premiums DATA'!G197/ECO!Q52))))</f>
        <v>11420.896404443072</v>
      </c>
      <c r="I55" s="74">
        <f>IF($C$4="National Currency",IF('Premiums DATA'!H197=0,0,'Premiums DATA'!H197),IF($C$4="Current Exchange rate",IF('Premiums DATA'!H197=0,0,'Premiums DATA'!H197/ECO!R17),IF($C$4="Constant Exchange rate",IF('Premiums DATA'!H197=0,0,'Premiums DATA'!H197/ECO!R52))))</f>
        <v>12531.261332652815</v>
      </c>
      <c r="J55" s="74">
        <f>IF($C$4="National Currency",IF('Premiums DATA'!I197=0,0,'Premiums DATA'!I197),IF($C$4="Current Exchange rate",IF('Premiums DATA'!I197=0,0,'Premiums DATA'!I197/ECO!S17),IF($C$4="Constant Exchange rate",IF('Premiums DATA'!I197=0,0,'Premiums DATA'!I197/ECO!S52))))</f>
        <v>13885.404214739501</v>
      </c>
      <c r="K55" s="74">
        <f>IF($C$4="National Currency",IF('Premiums DATA'!J197=0,0,'Premiums DATA'!J197),IF($C$4="Current Exchange rate",IF('Premiums DATA'!J197=0,0,'Premiums DATA'!J197/ECO!T17),IF($C$4="Constant Exchange rate",IF('Premiums DATA'!J197=0,0,'Premiums DATA'!J197/ECO!T52))))</f>
        <v>13186.171141525527</v>
      </c>
      <c r="L55" s="74">
        <f>IF($C$4="National Currency",IF('Premiums DATA'!K197=0,0,'Premiums DATA'!K197),IF($C$4="Current Exchange rate",IF('Premiums DATA'!K197=0,0,'Premiums DATA'!K197/ECO!U17),IF($C$4="Constant Exchange rate",IF('Premiums DATA'!K197=0,0,'Premiums DATA'!K197/ECO!U52))))</f>
        <v>14383.302217506347</v>
      </c>
      <c r="M55" s="74">
        <f>IF($C$4="National Currency",IF('Premiums DATA'!L197=0,0,'Premiums DATA'!L197),IF($C$4="Current Exchange rate",IF('Premiums DATA'!L197=0,0,'Premiums DATA'!L197/ECO!V17),IF($C$4="Constant Exchange rate",IF('Premiums DATA'!L197=0,0,'Premiums DATA'!L197/ECO!V52))))</f>
        <v>15373.054141538958</v>
      </c>
      <c r="N55" s="74">
        <f>IF($C$4="National Currency",IF('Premiums DATA'!M197=0,0,'Premiums DATA'!M197),IF($C$4="Current Exchange rate",IF('Premiums DATA'!M197=0,0,'Premiums DATA'!M197/ECO!W17),IF($C$4="Constant Exchange rate",IF('Premiums DATA'!M197=0,0,'Premiums DATA'!M197/ECO!W52))))</f>
        <v>16217.076544934389</v>
      </c>
      <c r="O55" s="208">
        <f>IF($C$4="National Currency",IF('Premiums DATA'!N197=0,0,'Premiums DATA'!N197),IF($C$4="Current Exchange rate",IF('Premiums DATA'!N197=0,0,'Premiums DATA'!N197/ECO!X17),IF($C$4="Constant Exchange rate",IF('Premiums DATA'!N197=0,0,'Premiums DATA'!N197/ECO!X52))))</f>
        <v>16217.076544934389</v>
      </c>
      <c r="P55" s="210">
        <f>IF($C$4="National Currency",IF('Premiums DATA'!O197=0,0,'Premiums DATA'!O197),IF($C$4="Current Exchange rate",IF('Premiums DATA'!O197=0,0,'Premiums DATA'!O197/ECO!Y17),IF($C$4="Constant Exchange rate",IF('Premiums DATA'!O197=0,0,'Premiums DATA'!O197/ECO!Y52))))</f>
        <v>0</v>
      </c>
      <c r="Q55" s="77">
        <f t="shared" si="7"/>
        <v>2.5084771139600462E-2</v>
      </c>
      <c r="R55" s="77">
        <f t="shared" si="8"/>
        <v>0</v>
      </c>
      <c r="S55" s="77">
        <f t="shared" si="9"/>
        <v>0.7484223276402775</v>
      </c>
    </row>
    <row r="56" spans="3:19" ht="15" x14ac:dyDescent="0.25">
      <c r="C56" s="242"/>
      <c r="D56" s="243"/>
      <c r="E56" s="72" t="s">
        <v>8</v>
      </c>
      <c r="F56" s="74">
        <f>IF($C$4="National Currency",IF('Premiums DATA'!E198=0,0,'Premiums DATA'!E198),IF($C$4="Current Exchange rate",IF('Premiums DATA'!E198=0,0,'Premiums DATA'!E198/ECO!O18),IF($C$4="Constant Exchange rate",IF('Premiums DATA'!E198=0,0,'Premiums DATA'!E198/ECO!O53))))</f>
        <v>51.531962215433381</v>
      </c>
      <c r="G56" s="74">
        <f>IF($C$4="National Currency",IF('Premiums DATA'!F198=0,0,'Premiums DATA'!F198),IF($C$4="Current Exchange rate",IF('Premiums DATA'!F198=0,0,'Premiums DATA'!F198/ECO!P18),IF($C$4="Constant Exchange rate",IF('Premiums DATA'!F198=0,0,'Premiums DATA'!F198/ECO!P53))))</f>
        <v>80.797106080554244</v>
      </c>
      <c r="H56" s="74">
        <f>IF($C$4="National Currency",IF('Premiums DATA'!G198=0,0,'Premiums DATA'!G198),IF($C$4="Current Exchange rate",IF('Premiums DATA'!G198=0,0,'Premiums DATA'!G198/ECO!Q18),IF($C$4="Constant Exchange rate",IF('Premiums DATA'!G198=0,0,'Premiums DATA'!G198/ECO!Q53))))</f>
        <v>98.858537957128064</v>
      </c>
      <c r="I56" s="74">
        <f>IF($C$4="National Currency",IF('Premiums DATA'!H198=0,0,'Premiums DATA'!H198),IF($C$4="Current Exchange rate",IF('Premiums DATA'!H198=0,0,'Premiums DATA'!H198/ECO!R18),IF($C$4="Constant Exchange rate",IF('Premiums DATA'!H198=0,0,'Premiums DATA'!H198/ECO!R53))))</f>
        <v>122.27576598110772</v>
      </c>
      <c r="J56" s="74">
        <f>IF($C$4="National Currency",IF('Premiums DATA'!I198=0,0,'Premiums DATA'!I198),IF($C$4="Current Exchange rate",IF('Premiums DATA'!I198=0,0,'Premiums DATA'!I198/ECO!S18),IF($C$4="Constant Exchange rate",IF('Premiums DATA'!I198=0,0,'Premiums DATA'!I198/ECO!S53))))</f>
        <v>81.399792926258755</v>
      </c>
      <c r="K56" s="74">
        <f>IF($C$4="National Currency",IF('Premiums DATA'!J198=0,0,'Premiums DATA'!J198),IF($C$4="Current Exchange rate",IF('Premiums DATA'!J198=0,0,'Premiums DATA'!J198/ECO!T18),IF($C$4="Constant Exchange rate",IF('Premiums DATA'!J198=0,0,'Premiums DATA'!J198/ECO!T53))))</f>
        <v>73.916377999054106</v>
      </c>
      <c r="L56" s="74">
        <f>IF($C$4="National Currency",IF('Premiums DATA'!K198=0,0,'Premiums DATA'!K198),IF($C$4="Current Exchange rate",IF('Premiums DATA'!K198=0,0,'Premiums DATA'!K198/ECO!U18),IF($C$4="Constant Exchange rate",IF('Premiums DATA'!K198=0,0,'Premiums DATA'!K198/ECO!U53))))</f>
        <v>78.817123208876055</v>
      </c>
      <c r="M56" s="74">
        <f>IF($C$4="National Currency",IF('Premiums DATA'!L198=0,0,'Premiums DATA'!L198),IF($C$4="Current Exchange rate",IF('Premiums DATA'!L198=0,0,'Premiums DATA'!L198/ECO!V18),IF($C$4="Constant Exchange rate",IF('Premiums DATA'!L198=0,0,'Premiums DATA'!L198/ECO!V53))))</f>
        <v>65.900000000000006</v>
      </c>
      <c r="N56" s="74">
        <f>IF($C$4="National Currency",IF('Premiums DATA'!M198=0,0,'Premiums DATA'!M198),IF($C$4="Current Exchange rate",IF('Premiums DATA'!M198=0,0,'Premiums DATA'!M198/ECO!W18),IF($C$4="Constant Exchange rate",IF('Premiums DATA'!M198=0,0,'Premiums DATA'!M198/ECO!W53))))</f>
        <v>66.5</v>
      </c>
      <c r="O56" s="74">
        <f>IF($C$4="National Currency",IF('Premiums DATA'!N198=0,0,'Premiums DATA'!N198),IF($C$4="Current Exchange rate",IF('Premiums DATA'!N198=0,0,'Premiums DATA'!N198/ECO!X18),IF($C$4="Constant Exchange rate",IF('Premiums DATA'!N198=0,0,'Premiums DATA'!N198/ECO!X53))))</f>
        <v>72.772999999999996</v>
      </c>
      <c r="P56" s="210">
        <f>IF($C$4="National Currency",IF('Premiums DATA'!O198=0,0,'Premiums DATA'!O198),IF($C$4="Current Exchange rate",IF('Premiums DATA'!O198=0,0,'Premiums DATA'!O198/ECO!Y18),IF($C$4="Constant Exchange rate",IF('Premiums DATA'!O198=0,0,'Premiums DATA'!O198/ECO!Y53))))</f>
        <v>0</v>
      </c>
      <c r="Q56" s="77">
        <f t="shared" si="7"/>
        <v>1.1256616105153432E-4</v>
      </c>
      <c r="R56" s="77">
        <f t="shared" si="8"/>
        <v>9.4330827067669043E-2</v>
      </c>
      <c r="S56" s="77">
        <f t="shared" si="9"/>
        <v>0.41219151903757911</v>
      </c>
    </row>
    <row r="57" spans="3:19" ht="15" x14ac:dyDescent="0.25">
      <c r="C57" s="242"/>
      <c r="D57" s="243"/>
      <c r="E57" s="72" t="s">
        <v>9</v>
      </c>
      <c r="F57" s="74">
        <f>IF($C$4="National Currency",IF('Premiums DATA'!E199=0,0,'Premiums DATA'!E199),IF($C$4="Current Exchange rate",IF('Premiums DATA'!E199=0,0,'Premiums DATA'!E199/ECO!O19),IF($C$4="Constant Exchange rate",IF('Premiums DATA'!E199=0,0,'Premiums DATA'!E199/ECO!O54))))</f>
        <v>18956</v>
      </c>
      <c r="G57" s="74">
        <f>IF($C$4="National Currency",IF('Premiums DATA'!F199=0,0,'Premiums DATA'!F199),IF($C$4="Current Exchange rate",IF('Premiums DATA'!F199=0,0,'Premiums DATA'!F199/ECO!P19),IF($C$4="Constant Exchange rate",IF('Premiums DATA'!F199=0,0,'Premiums DATA'!F199/ECO!P54))))</f>
        <v>20532</v>
      </c>
      <c r="H57" s="74">
        <f>IF($C$4="National Currency",IF('Premiums DATA'!G199=0,0,'Premiums DATA'!G199),IF($C$4="Current Exchange rate",IF('Premiums DATA'!G199=0,0,'Premiums DATA'!G199/ECO!Q19),IF($C$4="Constant Exchange rate",IF('Premiums DATA'!G199=0,0,'Premiums DATA'!G199/ECO!Q54))))</f>
        <v>22472.074999928482</v>
      </c>
      <c r="I57" s="74">
        <f>IF($C$4="National Currency",IF('Premiums DATA'!H199=0,0,'Premiums DATA'!H199),IF($C$4="Current Exchange rate",IF('Premiums DATA'!H199=0,0,'Premiums DATA'!H199/ECO!R19),IF($C$4="Constant Exchange rate",IF('Premiums DATA'!H199=0,0,'Premiums DATA'!H199/ECO!R54))))</f>
        <v>23241.356926330001</v>
      </c>
      <c r="J57" s="74">
        <f>IF($C$4="National Currency",IF('Premiums DATA'!I199=0,0,'Premiums DATA'!I199),IF($C$4="Current Exchange rate",IF('Premiums DATA'!I199=0,0,'Premiums DATA'!I199/ECO!S19),IF($C$4="Constant Exchange rate",IF('Premiums DATA'!I199=0,0,'Premiums DATA'!I199/ECO!S54))))</f>
        <v>27245.684430230001</v>
      </c>
      <c r="K57" s="74">
        <f>IF($C$4="National Currency",IF('Premiums DATA'!J199=0,0,'Premiums DATA'!J199),IF($C$4="Current Exchange rate",IF('Premiums DATA'!J199=0,0,'Premiums DATA'!J199/ECO!T19),IF($C$4="Constant Exchange rate",IF('Premiums DATA'!J199=0,0,'Premiums DATA'!J199/ECO!T54))))</f>
        <v>29074.352375630009</v>
      </c>
      <c r="L57" s="74">
        <f>IF($C$4="National Currency",IF('Premiums DATA'!K199=0,0,'Premiums DATA'!K199),IF($C$4="Current Exchange rate",IF('Premiums DATA'!K199=0,0,'Premiums DATA'!K199/ECO!U19),IF($C$4="Constant Exchange rate",IF('Premiums DATA'!K199=0,0,'Premiums DATA'!K199/ECO!U54))))</f>
        <v>27296.584905929998</v>
      </c>
      <c r="M57" s="74">
        <f>IF($C$4="National Currency",IF('Premiums DATA'!L199=0,0,'Premiums DATA'!L199),IF($C$4="Current Exchange rate",IF('Premiums DATA'!L199=0,0,'Premiums DATA'!L199/ECO!V19),IF($C$4="Constant Exchange rate",IF('Premiums DATA'!L199=0,0,'Premiums DATA'!L199/ECO!V54))))</f>
        <v>29748.919364819994</v>
      </c>
      <c r="N57" s="74">
        <f>IF($C$4="National Currency",IF('Premiums DATA'!M199=0,0,'Premiums DATA'!M199),IF($C$4="Current Exchange rate",IF('Premiums DATA'!M199=0,0,'Premiums DATA'!M199/ECO!W19),IF($C$4="Constant Exchange rate",IF('Premiums DATA'!M199=0,0,'Premiums DATA'!M199/ECO!W54))))</f>
        <v>26614.681499999999</v>
      </c>
      <c r="O57" s="208">
        <f>IF($C$4="National Currency",IF('Premiums DATA'!N199=0,0,'Premiums DATA'!N199),IF($C$4="Current Exchange rate",IF('Premiums DATA'!N199=0,0,'Premiums DATA'!N199/ECO!X19),IF($C$4="Constant Exchange rate",IF('Premiums DATA'!N199=0,0,'Premiums DATA'!N199/ECO!X54))))</f>
        <v>26614.681499999999</v>
      </c>
      <c r="P57" s="210">
        <f>IF($C$4="National Currency",IF('Premiums DATA'!O199=0,0,'Premiums DATA'!O199),IF($C$4="Current Exchange rate",IF('Premiums DATA'!O199=0,0,'Premiums DATA'!O199/ECO!Y19),IF($C$4="Constant Exchange rate",IF('Premiums DATA'!O199=0,0,'Premiums DATA'!O199/ECO!Y54))))</f>
        <v>0</v>
      </c>
      <c r="Q57" s="77">
        <f t="shared" si="7"/>
        <v>4.1167912880660289E-2</v>
      </c>
      <c r="R57" s="77">
        <f t="shared" si="8"/>
        <v>0</v>
      </c>
      <c r="S57" s="77">
        <f t="shared" si="9"/>
        <v>0.40402413483857358</v>
      </c>
    </row>
    <row r="58" spans="3:19" ht="15" x14ac:dyDescent="0.25">
      <c r="C58" s="242"/>
      <c r="D58" s="243"/>
      <c r="E58" s="72" t="s">
        <v>10</v>
      </c>
      <c r="F58" s="74">
        <f>IF($C$4="National Currency",IF('Premiums DATA'!E200=0,0,'Premiums DATA'!E200),IF($C$4="Current Exchange rate",IF('Premiums DATA'!E200=0,0,'Premiums DATA'!E200/ECO!O20),IF($C$4="Constant Exchange rate",IF('Premiums DATA'!E200=0,0,'Premiums DATA'!E200/ECO!O55))))</f>
        <v>10357</v>
      </c>
      <c r="G58" s="74">
        <f>IF($C$4="National Currency",IF('Premiums DATA'!F200=0,0,'Premiums DATA'!F200),IF($C$4="Current Exchange rate",IF('Premiums DATA'!F200=0,0,'Premiums DATA'!F200/ECO!P20),IF($C$4="Constant Exchange rate",IF('Premiums DATA'!F200=0,0,'Premiums DATA'!F200/ECO!P55))))</f>
        <v>11251</v>
      </c>
      <c r="H58" s="74">
        <f>IF($C$4="National Currency",IF('Premiums DATA'!G200=0,0,'Premiums DATA'!G200),IF($C$4="Current Exchange rate",IF('Premiums DATA'!G200=0,0,'Premiums DATA'!G200/ECO!Q20),IF($C$4="Constant Exchange rate",IF('Premiums DATA'!G200=0,0,'Premiums DATA'!G200/ECO!Q55))))</f>
        <v>11806</v>
      </c>
      <c r="I58" s="74">
        <f>IF($C$4="National Currency",IF('Premiums DATA'!H200=0,0,'Premiums DATA'!H200),IF($C$4="Current Exchange rate",IF('Premiums DATA'!H200=0,0,'Premiums DATA'!H200/ECO!R20),IF($C$4="Constant Exchange rate",IF('Premiums DATA'!H200=0,0,'Premiums DATA'!H200/ECO!R55))))</f>
        <v>11918</v>
      </c>
      <c r="J58" s="74">
        <f>IF($C$4="National Currency",IF('Premiums DATA'!I200=0,0,'Premiums DATA'!I200),IF($C$4="Current Exchange rate",IF('Premiums DATA'!I200=0,0,'Premiums DATA'!I200/ECO!S20),IF($C$4="Constant Exchange rate",IF('Premiums DATA'!I200=0,0,'Premiums DATA'!I200/ECO!S55))))</f>
        <v>12548</v>
      </c>
      <c r="K58" s="74">
        <f>IF($C$4="National Currency",IF('Premiums DATA'!J200=0,0,'Premiums DATA'!J200),IF($C$4="Current Exchange rate",IF('Premiums DATA'!J200=0,0,'Premiums DATA'!J200/ECO!T20),IF($C$4="Constant Exchange rate",IF('Premiums DATA'!J200=0,0,'Premiums DATA'!J200/ECO!T55))))</f>
        <v>12853</v>
      </c>
      <c r="L58" s="74">
        <f>IF($C$4="National Currency",IF('Premiums DATA'!K200=0,0,'Premiums DATA'!K200),IF($C$4="Current Exchange rate",IF('Premiums DATA'!K200=0,0,'Premiums DATA'!K200/ECO!U20),IF($C$4="Constant Exchange rate",IF('Premiums DATA'!K200=0,0,'Premiums DATA'!K200/ECO!U55))))</f>
        <v>15222</v>
      </c>
      <c r="M58" s="74">
        <f>IF($C$4="National Currency",IF('Premiums DATA'!L200=0,0,'Premiums DATA'!L200),IF($C$4="Current Exchange rate",IF('Premiums DATA'!L200=0,0,'Premiums DATA'!L200/ECO!V20),IF($C$4="Constant Exchange rate",IF('Premiums DATA'!L200=0,0,'Premiums DATA'!L200/ECO!V55))))</f>
        <v>14535</v>
      </c>
      <c r="N58" s="74">
        <f>IF($C$4="National Currency",IF('Premiums DATA'!M200=0,0,'Premiums DATA'!M200),IF($C$4="Current Exchange rate",IF('Premiums DATA'!M200=0,0,'Premiums DATA'!M200/ECO!W20),IF($C$4="Constant Exchange rate",IF('Premiums DATA'!M200=0,0,'Premiums DATA'!M200/ECO!W55))))</f>
        <v>16039</v>
      </c>
      <c r="O58" s="74">
        <f>IF($C$4="National Currency",IF('Premiums DATA'!N200=0,0,'Premiums DATA'!N200),IF($C$4="Current Exchange rate",IF('Premiums DATA'!N200=0,0,'Premiums DATA'!N200/ECO!X20),IF($C$4="Constant Exchange rate",IF('Premiums DATA'!N200=0,0,'Premiums DATA'!N200/ECO!X55))))</f>
        <v>17705</v>
      </c>
      <c r="P58" s="210">
        <f>IF($C$4="National Currency",IF('Premiums DATA'!O200=0,0,'Premiums DATA'!O200),IF($C$4="Current Exchange rate",IF('Premiums DATA'!O200=0,0,'Premiums DATA'!O200/ECO!Y20),IF($C$4="Constant Exchange rate",IF('Premiums DATA'!O200=0,0,'Premiums DATA'!O200/ECO!Y55))))</f>
        <v>18540</v>
      </c>
      <c r="Q58" s="77">
        <f t="shared" si="7"/>
        <v>2.738630922756263E-2</v>
      </c>
      <c r="R58" s="77">
        <f t="shared" si="8"/>
        <v>0.10387181245713584</v>
      </c>
      <c r="S58" s="77">
        <f t="shared" si="9"/>
        <v>0.70947185478420383</v>
      </c>
    </row>
    <row r="59" spans="3:19" ht="15" x14ac:dyDescent="0.25">
      <c r="C59" s="242"/>
      <c r="D59" s="243"/>
      <c r="E59" s="72" t="s">
        <v>11</v>
      </c>
      <c r="F59" s="74">
        <f>IF($C$4="National Currency",IF('Premiums DATA'!E201=0,0,'Premiums DATA'!E201),IF($C$4="Current Exchange rate",IF('Premiums DATA'!E201=0,0,'Premiums DATA'!E201/ECO!O21),IF($C$4="Constant Exchange rate",IF('Premiums DATA'!E201=0,0,'Premiums DATA'!E201/ECO!O56))))</f>
        <v>105341</v>
      </c>
      <c r="G59" s="74">
        <f>IF($C$4="National Currency",IF('Premiums DATA'!F201=0,0,'Premiums DATA'!F201),IF($C$4="Current Exchange rate",IF('Premiums DATA'!F201=0,0,'Premiums DATA'!F201/ECO!P21),IF($C$4="Constant Exchange rate",IF('Premiums DATA'!F201=0,0,'Premiums DATA'!F201/ECO!P56))))</f>
        <v>120668</v>
      </c>
      <c r="H59" s="74">
        <f>IF($C$4="National Currency",IF('Premiums DATA'!G201=0,0,'Premiums DATA'!G201),IF($C$4="Current Exchange rate",IF('Premiums DATA'!G201=0,0,'Premiums DATA'!G201/ECO!Q21),IF($C$4="Constant Exchange rate",IF('Premiums DATA'!G201=0,0,'Premiums DATA'!G201/ECO!Q56))))</f>
        <v>140203</v>
      </c>
      <c r="I59" s="74">
        <f>IF($C$4="National Currency",IF('Premiums DATA'!H201=0,0,'Premiums DATA'!H201),IF($C$4="Current Exchange rate",IF('Premiums DATA'!H201=0,0,'Premiums DATA'!H201/ECO!R21),IF($C$4="Constant Exchange rate",IF('Premiums DATA'!H201=0,0,'Premiums DATA'!H201/ECO!R56))))</f>
        <v>137080</v>
      </c>
      <c r="J59" s="74">
        <f>IF($C$4="National Currency",IF('Premiums DATA'!I201=0,0,'Premiums DATA'!I201),IF($C$4="Current Exchange rate",IF('Premiums DATA'!I201=0,0,'Premiums DATA'!I201/ECO!S21),IF($C$4="Constant Exchange rate",IF('Premiums DATA'!I201=0,0,'Premiums DATA'!I201/ECO!S56))))</f>
        <v>122368</v>
      </c>
      <c r="K59" s="74">
        <f>IF($C$4="National Currency",IF('Premiums DATA'!J201=0,0,'Premiums DATA'!J201),IF($C$4="Current Exchange rate",IF('Premiums DATA'!J201=0,0,'Premiums DATA'!J201/ECO!T21),IF($C$4="Constant Exchange rate",IF('Premiums DATA'!J201=0,0,'Premiums DATA'!J201/ECO!T56))))</f>
        <v>137923</v>
      </c>
      <c r="L59" s="74">
        <f>IF($C$4="National Currency",IF('Premiums DATA'!K201=0,0,'Premiums DATA'!K201),IF($C$4="Current Exchange rate",IF('Premiums DATA'!K201=0,0,'Premiums DATA'!K201/ECO!U21),IF($C$4="Constant Exchange rate",IF('Premiums DATA'!K201=0,0,'Premiums DATA'!K201/ECO!U56))))</f>
        <v>143837</v>
      </c>
      <c r="M59" s="74">
        <f>IF($C$4="National Currency",IF('Premiums DATA'!L201=0,0,'Premiums DATA'!L201),IF($C$4="Current Exchange rate",IF('Premiums DATA'!L201=0,0,'Premiums DATA'!L201/ECO!V21),IF($C$4="Constant Exchange rate",IF('Premiums DATA'!L201=0,0,'Premiums DATA'!L201/ECO!V56))))</f>
        <v>124109</v>
      </c>
      <c r="N59" s="74">
        <f>IF($C$4="National Currency",IF('Premiums DATA'!M201=0,0,'Premiums DATA'!M201),IF($C$4="Current Exchange rate",IF('Premiums DATA'!M201=0,0,'Premiums DATA'!M201/ECO!W21),IF($C$4="Constant Exchange rate",IF('Premiums DATA'!M201=0,0,'Premiums DATA'!M201/ECO!W56))))</f>
        <v>113251</v>
      </c>
      <c r="O59" s="74">
        <f>IF($C$4="National Currency",IF('Premiums DATA'!N201=0,0,'Premiums DATA'!N201),IF($C$4="Current Exchange rate",IF('Premiums DATA'!N201=0,0,'Premiums DATA'!N201/ECO!X21),IF($C$4="Constant Exchange rate",IF('Premiums DATA'!N201=0,0,'Premiums DATA'!N201/ECO!X56))))</f>
        <v>118834</v>
      </c>
      <c r="P59" s="210">
        <f>IF($C$4="National Currency",IF('Premiums DATA'!O201=0,0,'Premiums DATA'!O201),IF($C$4="Current Exchange rate",IF('Premiums DATA'!O201=0,0,'Premiums DATA'!O201/ECO!Y21),IF($C$4="Constant Exchange rate",IF('Premiums DATA'!O201=0,0,'Premiums DATA'!O201/ECO!Y56))))</f>
        <v>0</v>
      </c>
      <c r="Q59" s="77">
        <f t="shared" si="7"/>
        <v>0.183813875783574</v>
      </c>
      <c r="R59" s="77">
        <f t="shared" si="8"/>
        <v>4.9297577946331606E-2</v>
      </c>
      <c r="S59" s="77">
        <f t="shared" si="9"/>
        <v>0.12808877834841126</v>
      </c>
    </row>
    <row r="60" spans="3:19" ht="15" x14ac:dyDescent="0.25">
      <c r="C60" s="242"/>
      <c r="D60" s="243"/>
      <c r="E60" s="72" t="s">
        <v>12</v>
      </c>
      <c r="F60" s="74">
        <f>IF($C$4="National Currency",IF('Premiums DATA'!E202=0,0,'Premiums DATA'!E202),IF($C$4="Current Exchange rate",IF('Premiums DATA'!E202=0,0,'Premiums DATA'!E202/ECO!O22),IF($C$4="Constant Exchange rate",IF('Premiums DATA'!E202=0,0,'Premiums DATA'!E202/ECO!O57))))</f>
        <v>886</v>
      </c>
      <c r="G60" s="74">
        <f>IF($C$4="National Currency",IF('Premiums DATA'!F202=0,0,'Premiums DATA'!F202),IF($C$4="Current Exchange rate",IF('Premiums DATA'!F202=0,0,'Premiums DATA'!F202/ECO!P22),IF($C$4="Constant Exchange rate",IF('Premiums DATA'!F202=0,0,'Premiums DATA'!F202/ECO!P57))))</f>
        <v>980</v>
      </c>
      <c r="H60" s="74">
        <f>IF($C$4="National Currency",IF('Premiums DATA'!G202=0,0,'Premiums DATA'!G202),IF($C$4="Current Exchange rate",IF('Premiums DATA'!G202=0,0,'Premiums DATA'!G202/ECO!Q22),IF($C$4="Constant Exchange rate",IF('Premiums DATA'!G202=0,0,'Premiums DATA'!G202/ECO!Q57))))</f>
        <v>806</v>
      </c>
      <c r="I60" s="208">
        <f>IF($C$4="National Currency",IF('Premiums DATA'!H202=0,0,'Premiums DATA'!H202),IF($C$4="Current Exchange rate",IF('Premiums DATA'!H202=0,0,'Premiums DATA'!H202/ECO!R22),IF($C$4="Constant Exchange rate",IF('Premiums DATA'!H202=0,0,'Premiums DATA'!H202/ECO!R57))))</f>
        <v>923.06200000000001</v>
      </c>
      <c r="J60" s="208">
        <f>IF($C$4="National Currency",IF('Premiums DATA'!I202=0,0,'Premiums DATA'!I202),IF($C$4="Current Exchange rate",IF('Premiums DATA'!I202=0,0,'Premiums DATA'!I202/ECO!S22),IF($C$4="Constant Exchange rate",IF('Premiums DATA'!I202=0,0,'Premiums DATA'!I202/ECO!S57))))</f>
        <v>1040.124</v>
      </c>
      <c r="K60" s="208">
        <f>IF($C$4="National Currency",IF('Premiums DATA'!J202=0,0,'Premiums DATA'!J202),IF($C$4="Current Exchange rate",IF('Premiums DATA'!J202=0,0,'Premiums DATA'!J202/ECO!T22),IF($C$4="Constant Exchange rate",IF('Premiums DATA'!J202=0,0,'Premiums DATA'!J202/ECO!T57))))</f>
        <v>1157.1860000000001</v>
      </c>
      <c r="L60" s="208">
        <f>IF($C$4="National Currency",IF('Premiums DATA'!K202=0,0,'Premiums DATA'!K202),IF($C$4="Current Exchange rate",IF('Premiums DATA'!K202=0,0,'Premiums DATA'!K202/ECO!U22),IF($C$4="Constant Exchange rate",IF('Premiums DATA'!K202=0,0,'Premiums DATA'!K202/ECO!U57))))</f>
        <v>1274.2480000000003</v>
      </c>
      <c r="M60" s="208">
        <f>IF($C$4="National Currency",IF('Premiums DATA'!L202=0,0,'Premiums DATA'!L202),IF($C$4="Current Exchange rate",IF('Premiums DATA'!L202=0,0,'Premiums DATA'!L202/ECO!V22),IF($C$4="Constant Exchange rate",IF('Premiums DATA'!L202=0,0,'Premiums DATA'!L202/ECO!V57))))</f>
        <v>1391.3100000000004</v>
      </c>
      <c r="N60" s="74">
        <f>IF($C$4="National Currency",IF('Premiums DATA'!M202=0,0,'Premiums DATA'!M202),IF($C$4="Current Exchange rate",IF('Premiums DATA'!M202=0,0,'Premiums DATA'!M202/ECO!W22),IF($C$4="Constant Exchange rate",IF('Premiums DATA'!M202=0,0,'Premiums DATA'!M202/ECO!W57))))</f>
        <v>1508.3720000000001</v>
      </c>
      <c r="O60" s="208">
        <f>IF($C$4="National Currency",IF('Premiums DATA'!N202=0,0,'Premiums DATA'!N202),IF($C$4="Current Exchange rate",IF('Premiums DATA'!N202=0,0,'Premiums DATA'!N202/ECO!X22),IF($C$4="Constant Exchange rate",IF('Premiums DATA'!N202=0,0,'Premiums DATA'!N202/ECO!X57))))</f>
        <v>1508.3720000000001</v>
      </c>
      <c r="P60" s="210">
        <f>IF($C$4="National Currency",IF('Premiums DATA'!O202=0,0,'Premiums DATA'!O202),IF($C$4="Current Exchange rate",IF('Premiums DATA'!O202=0,0,'Premiums DATA'!O202/ECO!Y22),IF($C$4="Constant Exchange rate",IF('Premiums DATA'!O202=0,0,'Premiums DATA'!O202/ECO!Y57))))</f>
        <v>0</v>
      </c>
      <c r="Q60" s="77">
        <f t="shared" si="7"/>
        <v>2.3331681458456425E-3</v>
      </c>
      <c r="R60" s="77">
        <f t="shared" si="8"/>
        <v>0</v>
      </c>
      <c r="S60" s="77">
        <f t="shared" si="9"/>
        <v>0.70245146726862306</v>
      </c>
    </row>
    <row r="61" spans="3:19" ht="15" x14ac:dyDescent="0.25">
      <c r="C61" s="242"/>
      <c r="D61" s="243"/>
      <c r="E61" s="72" t="s">
        <v>13</v>
      </c>
      <c r="F61" s="74">
        <f>IF($C$4="National Currency",IF('Premiums DATA'!E203=0,0,'Premiums DATA'!E203),IF($C$4="Current Exchange rate",IF('Premiums DATA'!E203=0,0,'Premiums DATA'!E203/ECO!O23),IF($C$4="Constant Exchange rate",IF('Premiums DATA'!E203=0,0,'Premiums DATA'!E203/ECO!O58))))</f>
        <v>204.88378166623139</v>
      </c>
      <c r="G61" s="74">
        <f>IF($C$4="National Currency",IF('Premiums DATA'!F203=0,0,'Premiums DATA'!F203),IF($C$4="Current Exchange rate",IF('Premiums DATA'!F203=0,0,'Premiums DATA'!F203/ECO!P23),IF($C$4="Constant Exchange rate",IF('Premiums DATA'!F203=0,0,'Premiums DATA'!F203/ECO!P58))))</f>
        <v>247.45364324889005</v>
      </c>
      <c r="H61" s="74">
        <f>IF($C$4="National Currency",IF('Premiums DATA'!G203=0,0,'Premiums DATA'!G203),IF($C$4="Current Exchange rate",IF('Premiums DATA'!G203=0,0,'Premiums DATA'!G203/ECO!Q23),IF($C$4="Constant Exchange rate",IF('Premiums DATA'!G203=0,0,'Premiums DATA'!G203/ECO!Q58))))</f>
        <v>282.71089057195087</v>
      </c>
      <c r="I61" s="74">
        <f>IF($C$4="National Currency",IF('Premiums DATA'!H203=0,0,'Premiums DATA'!H203),IF($C$4="Current Exchange rate",IF('Premiums DATA'!H203=0,0,'Premiums DATA'!H203/ECO!R23),IF($C$4="Constant Exchange rate",IF('Premiums DATA'!H203=0,0,'Premiums DATA'!H203/ECO!R58))))</f>
        <v>324.10551057717419</v>
      </c>
      <c r="J61" s="74">
        <f>IF($C$4="National Currency",IF('Premiums DATA'!I203=0,0,'Premiums DATA'!I203),IF($C$4="Current Exchange rate",IF('Premiums DATA'!I203=0,0,'Premiums DATA'!I203/ECO!S23),IF($C$4="Constant Exchange rate",IF('Premiums DATA'!I203=0,0,'Premiums DATA'!I203/ECO!S58))))</f>
        <v>332.33220161922173</v>
      </c>
      <c r="K61" s="74">
        <f>IF($C$4="National Currency",IF('Premiums DATA'!J203=0,0,'Premiums DATA'!J203),IF($C$4="Current Exchange rate",IF('Premiums DATA'!J203=0,0,'Premiums DATA'!J203/ECO!T23),IF($C$4="Constant Exchange rate",IF('Premiums DATA'!J203=0,0,'Premiums DATA'!J203/ECO!T58))))</f>
        <v>324.88900496213108</v>
      </c>
      <c r="L61" s="74">
        <f>IF($C$4="National Currency",IF('Premiums DATA'!K203=0,0,'Premiums DATA'!K203),IF($C$4="Current Exchange rate",IF('Premiums DATA'!K203=0,0,'Premiums DATA'!K203/ECO!U23),IF($C$4="Constant Exchange rate",IF('Premiums DATA'!K203=0,0,'Premiums DATA'!K203/ECO!U58))))</f>
        <v>320.84095063985376</v>
      </c>
      <c r="M61" s="74">
        <f>IF($C$4="National Currency",IF('Premiums DATA'!L203=0,0,'Premiums DATA'!L203),IF($C$4="Current Exchange rate",IF('Premiums DATA'!L203=0,0,'Premiums DATA'!L203/ECO!V23),IF($C$4="Constant Exchange rate",IF('Premiums DATA'!L203=0,0,'Premiums DATA'!L203/ECO!V58))))</f>
        <v>317.44580830504049</v>
      </c>
      <c r="N61" s="74">
        <f>IF($C$4="National Currency",IF('Premiums DATA'!M203=0,0,'Premiums DATA'!M203),IF($C$4="Current Exchange rate",IF('Premiums DATA'!M203=0,0,'Premiums DATA'!M203/ECO!W23),IF($C$4="Constant Exchange rate",IF('Premiums DATA'!M203=0,0,'Premiums DATA'!M203/ECO!W58))))</f>
        <v>321.36328022982502</v>
      </c>
      <c r="O61" s="74">
        <f>IF($C$4="National Currency",IF('Premiums DATA'!N203=0,0,'Premiums DATA'!N203),IF($C$4="Current Exchange rate",IF('Premiums DATA'!N203=0,0,'Premiums DATA'!N203/ECO!X23),IF($C$4="Constant Exchange rate",IF('Premiums DATA'!N203=0,0,'Premiums DATA'!N203/ECO!X58))))</f>
        <v>331.41812483677199</v>
      </c>
      <c r="P61" s="210">
        <f>IF($C$4="National Currency",IF('Premiums DATA'!O203=0,0,'Premiums DATA'!O203),IF($C$4="Current Exchange rate",IF('Premiums DATA'!O203=0,0,'Premiums DATA'!O203/ECO!Y23),IF($C$4="Constant Exchange rate",IF('Premiums DATA'!O203=0,0,'Premiums DATA'!O203/ECO!Y58))))</f>
        <v>0</v>
      </c>
      <c r="Q61" s="77">
        <f t="shared" si="7"/>
        <v>5.126415843207451E-4</v>
      </c>
      <c r="R61" s="77">
        <f t="shared" si="8"/>
        <v>3.1288094270621736E-2</v>
      </c>
      <c r="S61" s="77">
        <f t="shared" si="9"/>
        <v>0.61759082217973238</v>
      </c>
    </row>
    <row r="62" spans="3:19" ht="15" x14ac:dyDescent="0.25">
      <c r="C62" s="242"/>
      <c r="D62" s="243"/>
      <c r="E62" s="72" t="s">
        <v>14</v>
      </c>
      <c r="F62" s="74">
        <f>IF($C$4="National Currency",IF('Premiums DATA'!E204=0,0,'Premiums DATA'!E204),IF($C$4="Current Exchange rate",IF('Premiums DATA'!E204=0,0,'Premiums DATA'!E204/ECO!O24),IF($C$4="Constant Exchange rate",IF('Premiums DATA'!E204=0,0,'Premiums DATA'!E204/ECO!O59))))</f>
        <v>772.37434239716038</v>
      </c>
      <c r="G62" s="74">
        <f>IF($C$4="National Currency",IF('Premiums DATA'!F204=0,0,'Premiums DATA'!F204),IF($C$4="Current Exchange rate",IF('Premiums DATA'!F204=0,0,'Premiums DATA'!F204/ECO!P24),IF($C$4="Constant Exchange rate",IF('Premiums DATA'!F204=0,0,'Premiums DATA'!F204/ECO!P59))))</f>
        <v>957.45388857197179</v>
      </c>
      <c r="H62" s="74">
        <f>IF($C$4="National Currency",IF('Premiums DATA'!G204=0,0,'Premiums DATA'!G204),IF($C$4="Current Exchange rate",IF('Premiums DATA'!G204=0,0,'Premiums DATA'!G204/ECO!Q24),IF($C$4="Constant Exchange rate",IF('Premiums DATA'!G204=0,0,'Premiums DATA'!G204/ECO!Q59))))</f>
        <v>1333.1114914115483</v>
      </c>
      <c r="I62" s="74">
        <f>IF($C$4="National Currency",IF('Premiums DATA'!H204=0,0,'Premiums DATA'!H204),IF($C$4="Current Exchange rate",IF('Premiums DATA'!H204=0,0,'Premiums DATA'!H204/ECO!R24),IF($C$4="Constant Exchange rate",IF('Premiums DATA'!H204=0,0,'Premiums DATA'!H204/ECO!R59))))</f>
        <v>1612.093553907587</v>
      </c>
      <c r="J62" s="74">
        <f>IF($C$4="National Currency",IF('Premiums DATA'!I204=0,0,'Premiums DATA'!I204),IF($C$4="Current Exchange rate",IF('Premiums DATA'!I204=0,0,'Premiums DATA'!I204/ECO!S24),IF($C$4="Constant Exchange rate",IF('Premiums DATA'!I204=0,0,'Premiums DATA'!I204/ECO!S59))))</f>
        <v>1463.1520567915318</v>
      </c>
      <c r="K62" s="74">
        <f>IF($C$4="National Currency",IF('Premiums DATA'!J204=0,0,'Premiums DATA'!J204),IF($C$4="Current Exchange rate",IF('Premiums DATA'!J204=0,0,'Premiums DATA'!J204/ECO!T24),IF($C$4="Constant Exchange rate",IF('Premiums DATA'!J204=0,0,'Premiums DATA'!J204/ECO!T59))))</f>
        <v>1302.7064714457754</v>
      </c>
      <c r="L62" s="74">
        <f>IF($C$4="National Currency",IF('Premiums DATA'!K204=0,0,'Premiums DATA'!K204),IF($C$4="Current Exchange rate",IF('Premiums DATA'!K204=0,0,'Premiums DATA'!K204/ECO!U24),IF($C$4="Constant Exchange rate",IF('Premiums DATA'!K204=0,0,'Premiums DATA'!K204/ECO!U59))))</f>
        <v>1402.2754642834504</v>
      </c>
      <c r="M62" s="74">
        <f>IF($C$4="National Currency",IF('Premiums DATA'!L204=0,0,'Premiums DATA'!L204),IF($C$4="Current Exchange rate",IF('Premiums DATA'!L204=0,0,'Premiums DATA'!L204/ECO!V24),IF($C$4="Constant Exchange rate",IF('Premiums DATA'!L204=0,0,'Premiums DATA'!L204/ECO!V59))))</f>
        <v>1392.9897952715978</v>
      </c>
      <c r="N62" s="74">
        <f>IF($C$4="National Currency",IF('Premiums DATA'!M204=0,0,'Premiums DATA'!M204),IF($C$4="Current Exchange rate",IF('Premiums DATA'!M204=0,0,'Premiums DATA'!M204/ECO!W24),IF($C$4="Constant Exchange rate",IF('Premiums DATA'!M204=0,0,'Premiums DATA'!M204/ECO!W59))))</f>
        <v>1264.6225518159345</v>
      </c>
      <c r="O62" s="74">
        <f>IF($C$4="National Currency",IF('Premiums DATA'!N204=0,0,'Premiums DATA'!N204),IF($C$4="Current Exchange rate",IF('Premiums DATA'!N204=0,0,'Premiums DATA'!N204/ECO!X24),IF($C$4="Constant Exchange rate",IF('Premiums DATA'!N204=0,0,'Premiums DATA'!N204/ECO!X59))))</f>
        <v>1371.3538695569498</v>
      </c>
      <c r="P62" s="210">
        <f>IF($C$4="National Currency",IF('Premiums DATA'!O204=0,0,'Premiums DATA'!O204),IF($C$4="Current Exchange rate",IF('Premiums DATA'!O204=0,0,'Premiums DATA'!O204/ECO!Y24),IF($C$4="Constant Exchange rate",IF('Premiums DATA'!O204=0,0,'Premiums DATA'!O204/ECO!Y59))))</f>
        <v>0</v>
      </c>
      <c r="Q62" s="77">
        <f t="shared" si="7"/>
        <v>2.1212268360407353E-3</v>
      </c>
      <c r="R62" s="77">
        <f t="shared" si="8"/>
        <v>8.4397765631930577E-2</v>
      </c>
      <c r="S62" s="77">
        <f t="shared" si="9"/>
        <v>0.77550417495845547</v>
      </c>
    </row>
    <row r="63" spans="3:19" ht="15" x14ac:dyDescent="0.25">
      <c r="C63" s="242"/>
      <c r="D63" s="243"/>
      <c r="E63" s="72" t="s">
        <v>15</v>
      </c>
      <c r="F63" s="74">
        <f>IF($C$4="National Currency",IF('Premiums DATA'!E205=0,0,'Premiums DATA'!E205),IF($C$4="Current Exchange rate",IF('Premiums DATA'!E205=0,0,'Premiums DATA'!E205/ECO!O25),IF($C$4="Constant Exchange rate",IF('Premiums DATA'!E205=0,0,'Premiums DATA'!E205/ECO!O60))))</f>
        <v>7930</v>
      </c>
      <c r="G63" s="74">
        <f>IF($C$4="National Currency",IF('Premiums DATA'!F205=0,0,'Premiums DATA'!F205),IF($C$4="Current Exchange rate",IF('Premiums DATA'!F205=0,0,'Premiums DATA'!F205/ECO!P25),IF($C$4="Constant Exchange rate",IF('Premiums DATA'!F205=0,0,'Premiums DATA'!F205/ECO!P60))))</f>
        <v>9739</v>
      </c>
      <c r="H63" s="74">
        <f>IF($C$4="National Currency",IF('Premiums DATA'!G205=0,0,'Premiums DATA'!G205),IF($C$4="Current Exchange rate",IF('Premiums DATA'!G205=0,0,'Premiums DATA'!G205/ECO!Q25),IF($C$4="Constant Exchange rate",IF('Premiums DATA'!G205=0,0,'Premiums DATA'!G205/ECO!Q60))))</f>
        <v>12327</v>
      </c>
      <c r="I63" s="74">
        <f>IF($C$4="National Currency",IF('Premiums DATA'!H205=0,0,'Premiums DATA'!H205),IF($C$4="Current Exchange rate",IF('Premiums DATA'!H205=0,0,'Premiums DATA'!H205/ECO!R25),IF($C$4="Constant Exchange rate",IF('Premiums DATA'!H205=0,0,'Premiums DATA'!H205/ECO!R60))))</f>
        <v>14594</v>
      </c>
      <c r="J63" s="74">
        <f>IF($C$4="National Currency",IF('Premiums DATA'!I205=0,0,'Premiums DATA'!I205),IF($C$4="Current Exchange rate",IF('Premiums DATA'!I205=0,0,'Premiums DATA'!I205/ECO!S25),IF($C$4="Constant Exchange rate",IF('Premiums DATA'!I205=0,0,'Premiums DATA'!I205/ECO!S60))))</f>
        <v>10097</v>
      </c>
      <c r="K63" s="74">
        <f>IF($C$4="National Currency",IF('Premiums DATA'!J205=0,0,'Premiums DATA'!J205),IF($C$4="Current Exchange rate",IF('Premiums DATA'!J205=0,0,'Premiums DATA'!J205/ECO!T25),IF($C$4="Constant Exchange rate",IF('Premiums DATA'!J205=0,0,'Premiums DATA'!J205/ECO!T60))))</f>
        <v>9346</v>
      </c>
      <c r="L63" s="74">
        <f>IF($C$4="National Currency",IF('Premiums DATA'!K205=0,0,'Premiums DATA'!K205),IF($C$4="Current Exchange rate",IF('Premiums DATA'!K205=0,0,'Premiums DATA'!K205/ECO!U25),IF($C$4="Constant Exchange rate",IF('Premiums DATA'!K205=0,0,'Premiums DATA'!K205/ECO!U60))))</f>
        <v>9688</v>
      </c>
      <c r="M63" s="74">
        <f>IF($C$4="National Currency",IF('Premiums DATA'!L205=0,0,'Premiums DATA'!L205),IF($C$4="Current Exchange rate",IF('Premiums DATA'!L205=0,0,'Premiums DATA'!L205/ECO!V25),IF($C$4="Constant Exchange rate",IF('Premiums DATA'!L205=0,0,'Premiums DATA'!L205/ECO!V60))))</f>
        <v>8885</v>
      </c>
      <c r="N63" s="74">
        <f>IF($C$4="National Currency",IF('Premiums DATA'!M205=0,0,'Premiums DATA'!M205),IF($C$4="Current Exchange rate",IF('Premiums DATA'!M205=0,0,'Premiums DATA'!M205/ECO!W25),IF($C$4="Constant Exchange rate",IF('Premiums DATA'!M205=0,0,'Premiums DATA'!M205/ECO!W60))))</f>
        <v>8200</v>
      </c>
      <c r="O63" s="208">
        <f>IF($C$4="National Currency",IF('Premiums DATA'!N205=0,0,'Premiums DATA'!N205),IF($C$4="Current Exchange rate",IF('Premiums DATA'!N205=0,0,'Premiums DATA'!N205/ECO!X25),IF($C$4="Constant Exchange rate",IF('Premiums DATA'!N205=0,0,'Premiums DATA'!N205/ECO!X60))))</f>
        <v>8200</v>
      </c>
      <c r="P63" s="210">
        <f>IF($C$4="National Currency",IF('Premiums DATA'!O205=0,0,'Premiums DATA'!O205),IF($C$4="Current Exchange rate",IF('Premiums DATA'!O205=0,0,'Premiums DATA'!O205/ECO!Y25),IF($C$4="Constant Exchange rate",IF('Premiums DATA'!O205=0,0,'Premiums DATA'!O205/ECO!Y60))))</f>
        <v>0</v>
      </c>
      <c r="Q63" s="77">
        <f t="shared" si="7"/>
        <v>1.2683859681785573E-2</v>
      </c>
      <c r="R63" s="77">
        <f t="shared" si="8"/>
        <v>0</v>
      </c>
      <c r="S63" s="77">
        <f t="shared" si="9"/>
        <v>3.4047919293821005E-2</v>
      </c>
    </row>
    <row r="64" spans="3:19" ht="15" x14ac:dyDescent="0.25">
      <c r="C64" s="242"/>
      <c r="D64" s="243"/>
      <c r="E64" s="72" t="s">
        <v>16</v>
      </c>
      <c r="F64" s="74">
        <f>IF($C$4="National Currency",IF('Premiums DATA'!E206=0,0,'Premiums DATA'!E206),IF($C$4="Current Exchange rate",IF('Premiums DATA'!E206=0,0,'Premiums DATA'!E206/ECO!O26),IF($C$4="Constant Exchange rate",IF('Premiums DATA'!E206=0,0,'Premiums DATA'!E206/ECO!O61))))</f>
        <v>16.634215991692624</v>
      </c>
      <c r="G64" s="74">
        <f>IF($C$4="National Currency",IF('Premiums DATA'!F206=0,0,'Premiums DATA'!F206),IF($C$4="Current Exchange rate",IF('Premiums DATA'!F206=0,0,'Premiums DATA'!F206/ECO!P26),IF($C$4="Constant Exchange rate",IF('Premiums DATA'!F206=0,0,'Premiums DATA'!F206/ECO!P61))))</f>
        <v>18.010124610591898</v>
      </c>
      <c r="H64" s="74">
        <f>IF($C$4="National Currency",IF('Premiums DATA'!G206=0,0,'Premiums DATA'!G206),IF($C$4="Current Exchange rate",IF('Premiums DATA'!G206=0,0,'Premiums DATA'!G206/ECO!Q26),IF($C$4="Constant Exchange rate",IF('Premiums DATA'!G206=0,0,'Premiums DATA'!G206/ECO!Q61))))</f>
        <v>18.490394600207683</v>
      </c>
      <c r="I64" s="74">
        <f>IF($C$4="National Currency",IF('Premiums DATA'!H206=0,0,'Premiums DATA'!H206),IF($C$4="Current Exchange rate",IF('Premiums DATA'!H206=0,0,'Premiums DATA'!H206/ECO!R26),IF($C$4="Constant Exchange rate",IF('Premiums DATA'!H206=0,0,'Premiums DATA'!H206/ECO!R61))))</f>
        <v>19.457424714434058</v>
      </c>
      <c r="J64" s="74">
        <f>IF($C$4="National Currency",IF('Premiums DATA'!I206=0,0,'Premiums DATA'!I206),IF($C$4="Current Exchange rate",IF('Premiums DATA'!I206=0,0,'Premiums DATA'!I206/ECO!S26),IF($C$4="Constant Exchange rate",IF('Premiums DATA'!I206=0,0,'Premiums DATA'!I206/ECO!S61))))</f>
        <v>19.807892004153686</v>
      </c>
      <c r="K64" s="74">
        <f>IF($C$4="National Currency",IF('Premiums DATA'!J206=0,0,'Premiums DATA'!J206),IF($C$4="Current Exchange rate",IF('Premiums DATA'!J206=0,0,'Premiums DATA'!J206/ECO!T26),IF($C$4="Constant Exchange rate",IF('Premiums DATA'!J206=0,0,'Premiums DATA'!J206/ECO!T61))))</f>
        <v>21.242211838006227</v>
      </c>
      <c r="L64" s="74">
        <f>IF($C$4="National Currency",IF('Premiums DATA'!K206=0,0,'Premiums DATA'!K206),IF($C$4="Current Exchange rate",IF('Premiums DATA'!K206=0,0,'Premiums DATA'!K206/ECO!U26),IF($C$4="Constant Exchange rate",IF('Premiums DATA'!K206=0,0,'Premiums DATA'!K206/ECO!U61))))</f>
        <v>21.969106957424714</v>
      </c>
      <c r="M64" s="74">
        <f>IF($C$4="National Currency",IF('Premiums DATA'!L206=0,0,'Premiums DATA'!L206),IF($C$4="Current Exchange rate",IF('Premiums DATA'!L206=0,0,'Premiums DATA'!L206/ECO!V26),IF($C$4="Constant Exchange rate",IF('Premiums DATA'!L206=0,0,'Premiums DATA'!L206/ECO!V61))))</f>
        <v>22.027518172377984</v>
      </c>
      <c r="N64" s="74">
        <f>IF($C$4="National Currency",IF('Premiums DATA'!M206=0,0,'Premiums DATA'!M206),IF($C$4="Current Exchange rate",IF('Premiums DATA'!M206=0,0,'Premiums DATA'!M206/ECO!W26),IF($C$4="Constant Exchange rate",IF('Premiums DATA'!M206=0,0,'Premiums DATA'!M206/ECO!W61))))</f>
        <v>22.403946002076843</v>
      </c>
      <c r="O64" s="74">
        <f>IF($C$4="National Currency",IF('Premiums DATA'!N206=0,0,'Premiums DATA'!N206),IF($C$4="Current Exchange rate",IF('Premiums DATA'!N206=0,0,'Premiums DATA'!N206/ECO!X26),IF($C$4="Constant Exchange rate",IF('Premiums DATA'!N206=0,0,'Premiums DATA'!N206/ECO!X61))))</f>
        <v>23.637071651090341</v>
      </c>
      <c r="P64" s="210">
        <f>IF($C$4="National Currency",IF('Premiums DATA'!O206=0,0,'Premiums DATA'!O206),IF($C$4="Current Exchange rate",IF('Premiums DATA'!O206=0,0,'Premiums DATA'!O206/ECO!Y26),IF($C$4="Constant Exchange rate",IF('Premiums DATA'!O206=0,0,'Premiums DATA'!O206/ECO!Y61))))</f>
        <v>0</v>
      </c>
      <c r="Q64" s="77">
        <f t="shared" si="7"/>
        <v>3.6562109769602628E-5</v>
      </c>
      <c r="R64" s="77">
        <f t="shared" si="8"/>
        <v>5.5040556199304591E-2</v>
      </c>
      <c r="S64" s="77">
        <f t="shared" si="9"/>
        <v>0.42099102614124084</v>
      </c>
    </row>
    <row r="65" spans="3:19" ht="15" x14ac:dyDescent="0.25">
      <c r="C65" s="242"/>
      <c r="D65" s="243"/>
      <c r="E65" s="72" t="s">
        <v>17</v>
      </c>
      <c r="F65" s="74">
        <f>IF($C$4="National Currency",IF('Premiums DATA'!E207=0,0,'Premiums DATA'!E207),IF($C$4="Current Exchange rate",IF('Premiums DATA'!E207=0,0,'Premiums DATA'!E207/ECO!O27),IF($C$4="Constant Exchange rate",IF('Premiums DATA'!E207=0,0,'Premiums DATA'!E207/ECO!O62))))</f>
        <v>65627</v>
      </c>
      <c r="G65" s="74">
        <f>IF($C$4="National Currency",IF('Premiums DATA'!F207=0,0,'Premiums DATA'!F207),IF($C$4="Current Exchange rate",IF('Premiums DATA'!F207=0,0,'Premiums DATA'!F207/ECO!P27),IF($C$4="Constant Exchange rate",IF('Premiums DATA'!F207=0,0,'Premiums DATA'!F207/ECO!P62))))</f>
        <v>73471</v>
      </c>
      <c r="H65" s="74">
        <f>IF($C$4="National Currency",IF('Premiums DATA'!G207=0,0,'Premiums DATA'!G207),IF($C$4="Current Exchange rate",IF('Premiums DATA'!G207=0,0,'Premiums DATA'!G207/ECO!Q27),IF($C$4="Constant Exchange rate",IF('Premiums DATA'!G207=0,0,'Premiums DATA'!G207/ECO!Q62))))</f>
        <v>69377</v>
      </c>
      <c r="I65" s="74">
        <f>IF($C$4="National Currency",IF('Premiums DATA'!H207=0,0,'Premiums DATA'!H207),IF($C$4="Current Exchange rate",IF('Premiums DATA'!H207=0,0,'Premiums DATA'!H207/ECO!R27),IF($C$4="Constant Exchange rate",IF('Premiums DATA'!H207=0,0,'Premiums DATA'!H207/ECO!R62))))</f>
        <v>61439</v>
      </c>
      <c r="J65" s="74">
        <f>IF($C$4="National Currency",IF('Premiums DATA'!I207=0,0,'Premiums DATA'!I207),IF($C$4="Current Exchange rate",IF('Premiums DATA'!I207=0,0,'Premiums DATA'!I207/ECO!S27),IF($C$4="Constant Exchange rate",IF('Premiums DATA'!I207=0,0,'Premiums DATA'!I207/ECO!S62))))</f>
        <v>54565</v>
      </c>
      <c r="K65" s="74">
        <f>IF($C$4="National Currency",IF('Premiums DATA'!J207=0,0,'Premiums DATA'!J207),IF($C$4="Current Exchange rate",IF('Premiums DATA'!J207=0,0,'Premiums DATA'!J207/ECO!T27),IF($C$4="Constant Exchange rate",IF('Premiums DATA'!J207=0,0,'Premiums DATA'!J207/ECO!T62))))</f>
        <v>81116</v>
      </c>
      <c r="L65" s="74">
        <f>IF($C$4="National Currency",IF('Premiums DATA'!K207=0,0,'Premiums DATA'!K207),IF($C$4="Current Exchange rate",IF('Premiums DATA'!K207=0,0,'Premiums DATA'!K207/ECO!U27),IF($C$4="Constant Exchange rate",IF('Premiums DATA'!K207=0,0,'Premiums DATA'!K207/ECO!U62))))</f>
        <v>90114</v>
      </c>
      <c r="M65" s="74">
        <f>IF($C$4="National Currency",IF('Premiums DATA'!L207=0,0,'Premiums DATA'!L207),IF($C$4="Current Exchange rate",IF('Premiums DATA'!L207=0,0,'Premiums DATA'!L207/ECO!V27),IF($C$4="Constant Exchange rate",IF('Premiums DATA'!L207=0,0,'Premiums DATA'!L207/ECO!V62))))</f>
        <v>73869</v>
      </c>
      <c r="N65" s="74">
        <f>IF($C$4="National Currency",IF('Premiums DATA'!M207=0,0,'Premiums DATA'!M207),IF($C$4="Current Exchange rate",IF('Premiums DATA'!M207=0,0,'Premiums DATA'!M207/ECO!W27),IF($C$4="Constant Exchange rate",IF('Premiums DATA'!M207=0,0,'Premiums DATA'!M207/ECO!W62))))</f>
        <v>69715</v>
      </c>
      <c r="O65" s="74">
        <f>IF($C$4="National Currency",IF('Premiums DATA'!N207=0,0,'Premiums DATA'!N207),IF($C$4="Current Exchange rate",IF('Premiums DATA'!N207=0,0,'Premiums DATA'!N207/ECO!X27),IF($C$4="Constant Exchange rate",IF('Premiums DATA'!N207=0,0,'Premiums DATA'!N207/ECO!X62))))</f>
        <v>85100</v>
      </c>
      <c r="P65" s="210">
        <f>IF($C$4="National Currency",IF('Premiums DATA'!O207=0,0,'Premiums DATA'!O207),IF($C$4="Current Exchange rate",IF('Premiums DATA'!O207=0,0,'Premiums DATA'!O207/ECO!Y27),IF($C$4="Constant Exchange rate",IF('Premiums DATA'!O207=0,0,'Premiums DATA'!O207/ECO!Y62))))</f>
        <v>110518</v>
      </c>
      <c r="Q65" s="77">
        <f t="shared" si="7"/>
        <v>0.13163371450243319</v>
      </c>
      <c r="R65" s="77">
        <f t="shared" si="8"/>
        <v>0.22068421430108298</v>
      </c>
      <c r="S65" s="77">
        <f t="shared" si="9"/>
        <v>0.2967223856034864</v>
      </c>
    </row>
    <row r="66" spans="3:19" ht="15" x14ac:dyDescent="0.25">
      <c r="C66" s="242"/>
      <c r="D66" s="243"/>
      <c r="E66" s="72" t="s">
        <v>18</v>
      </c>
      <c r="F66" s="74">
        <f>IF($C$4="National Currency",IF('Premiums DATA'!E208=0,0,'Premiums DATA'!E208),IF($C$4="Current Exchange rate",IF('Premiums DATA'!E208=0,0,'Premiums DATA'!E208/ECO!O28),IF($C$4="Constant Exchange rate",IF('Premiums DATA'!E208=0,0,'Premiums DATA'!E208/ECO!O63))))</f>
        <v>0</v>
      </c>
      <c r="G66" s="74">
        <f>IF($C$4="National Currency",IF('Premiums DATA'!F208=0,0,'Premiums DATA'!F208),IF($C$4="Current Exchange rate",IF('Premiums DATA'!F208=0,0,'Premiums DATA'!F208/ECO!P28),IF($C$4="Constant Exchange rate",IF('Premiums DATA'!F208=0,0,'Premiums DATA'!F208/ECO!P63))))</f>
        <v>0</v>
      </c>
      <c r="H66" s="74">
        <f>IF($C$4="National Currency",IF('Premiums DATA'!G208=0,0,'Premiums DATA'!G208),IF($C$4="Current Exchange rate",IF('Premiums DATA'!G208=0,0,'Premiums DATA'!G208/ECO!Q28),IF($C$4="Constant Exchange rate",IF('Premiums DATA'!G208=0,0,'Premiums DATA'!G208/ECO!Q63))))</f>
        <v>0</v>
      </c>
      <c r="I66" s="74">
        <f>IF($C$4="National Currency",IF('Premiums DATA'!H208=0,0,'Premiums DATA'!H208),IF($C$4="Current Exchange rate",IF('Premiums DATA'!H208=0,0,'Premiums DATA'!H208/ECO!R28),IF($C$4="Constant Exchange rate",IF('Premiums DATA'!H208=0,0,'Premiums DATA'!H208/ECO!R63))))</f>
        <v>0</v>
      </c>
      <c r="J66" s="74">
        <f>IF($C$4="National Currency",IF('Premiums DATA'!I208=0,0,'Premiums DATA'!I208),IF($C$4="Current Exchange rate",IF('Premiums DATA'!I208=0,0,'Premiums DATA'!I208/ECO!S28),IF($C$4="Constant Exchange rate",IF('Premiums DATA'!I208=0,0,'Premiums DATA'!I208/ECO!S63))))</f>
        <v>0</v>
      </c>
      <c r="K66" s="74">
        <f>IF($C$4="National Currency",IF('Premiums DATA'!J208=0,0,'Premiums DATA'!J208),IF($C$4="Current Exchange rate",IF('Premiums DATA'!J208=0,0,'Premiums DATA'!J208/ECO!T28),IF($C$4="Constant Exchange rate",IF('Premiums DATA'!J208=0,0,'Premiums DATA'!J208/ECO!T63))))</f>
        <v>0</v>
      </c>
      <c r="L66" s="74">
        <f>IF($C$4="National Currency",IF('Premiums DATA'!K208=0,0,'Premiums DATA'!K208),IF($C$4="Current Exchange rate",IF('Premiums DATA'!K208=0,0,'Premiums DATA'!K208/ECO!U28),IF($C$4="Constant Exchange rate",IF('Premiums DATA'!K208=0,0,'Premiums DATA'!K208/ECO!U63))))</f>
        <v>0</v>
      </c>
      <c r="M66" s="74">
        <f>IF($C$4="National Currency",IF('Premiums DATA'!L208=0,0,'Premiums DATA'!L208),IF($C$4="Current Exchange rate",IF('Premiums DATA'!L208=0,0,'Premiums DATA'!L208/ECO!V28),IF($C$4="Constant Exchange rate",IF('Premiums DATA'!L208=0,0,'Premiums DATA'!L208/ECO!V63))))</f>
        <v>0</v>
      </c>
      <c r="N66" s="74">
        <f>IF($C$4="National Currency",IF('Premiums DATA'!M208=0,0,'Premiums DATA'!M208),IF($C$4="Current Exchange rate",IF('Premiums DATA'!M208=0,0,'Premiums DATA'!M208/ECO!W28),IF($C$4="Constant Exchange rate",IF('Premiums DATA'!M208=0,0,'Premiums DATA'!M208/ECO!W63))))</f>
        <v>0</v>
      </c>
      <c r="O66" s="74">
        <f>IF($C$4="National Currency",IF('Premiums DATA'!N208=0,0,'Premiums DATA'!N208),IF($C$4="Current Exchange rate",IF('Premiums DATA'!N208=0,0,'Premiums DATA'!N208/ECO!X28),IF($C$4="Constant Exchange rate",IF('Premiums DATA'!N208=0,0,'Premiums DATA'!N208/ECO!X63))))</f>
        <v>0</v>
      </c>
      <c r="P66" s="210">
        <f>IF($C$4="National Currency",IF('Premiums DATA'!O208=0,0,'Premiums DATA'!O208),IF($C$4="Current Exchange rate",IF('Premiums DATA'!O208=0,0,'Premiums DATA'!O208/ECO!Y28),IF($C$4="Constant Exchange rate",IF('Premiums DATA'!O208=0,0,'Premiums DATA'!O208/ECO!Y63))))</f>
        <v>0</v>
      </c>
      <c r="Q66" s="77">
        <f t="shared" si="7"/>
        <v>0</v>
      </c>
      <c r="R66" s="77" t="str">
        <f t="shared" si="8"/>
        <v>-</v>
      </c>
      <c r="S66" s="77" t="str">
        <f t="shared" si="9"/>
        <v>-</v>
      </c>
    </row>
    <row r="67" spans="3:19" ht="15" x14ac:dyDescent="0.25">
      <c r="C67" s="242"/>
      <c r="D67" s="243"/>
      <c r="E67" s="72" t="s">
        <v>19</v>
      </c>
      <c r="F67" s="74">
        <f>IF($C$4="National Currency",IF('Premiums DATA'!E209=0,0,'Premiums DATA'!E209),IF($C$4="Current Exchange rate",IF('Premiums DATA'!E209=0,0,'Premiums DATA'!E209/ECO!O29),IF($C$4="Constant Exchange rate",IF('Premiums DATA'!E209=0,0,'Premiums DATA'!E209/ECO!O64))))</f>
        <v>0</v>
      </c>
      <c r="G67" s="74">
        <f>IF($C$4="National Currency",IF('Premiums DATA'!F209=0,0,'Premiums DATA'!F209),IF($C$4="Current Exchange rate",IF('Premiums DATA'!F209=0,0,'Premiums DATA'!F209/ECO!P29),IF($C$4="Constant Exchange rate",IF('Premiums DATA'!F209=0,0,'Premiums DATA'!F209/ECO!P64))))</f>
        <v>0</v>
      </c>
      <c r="H67" s="74">
        <f>IF($C$4="National Currency",IF('Premiums DATA'!G209=0,0,'Premiums DATA'!G209),IF($C$4="Current Exchange rate",IF('Premiums DATA'!G209=0,0,'Premiums DATA'!G209/ECO!Q29),IF($C$4="Constant Exchange rate",IF('Premiums DATA'!G209=0,0,'Premiums DATA'!G209/ECO!Q64))))</f>
        <v>0</v>
      </c>
      <c r="I67" s="74">
        <f>IF($C$4="National Currency",IF('Premiums DATA'!H209=0,0,'Premiums DATA'!H209),IF($C$4="Current Exchange rate",IF('Premiums DATA'!H209=0,0,'Premiums DATA'!H209/ECO!R29),IF($C$4="Constant Exchange rate",IF('Premiums DATA'!H209=0,0,'Premiums DATA'!H209/ECO!R64))))</f>
        <v>0</v>
      </c>
      <c r="J67" s="74">
        <f>IF($C$4="National Currency",IF('Premiums DATA'!I209=0,0,'Premiums DATA'!I209),IF($C$4="Current Exchange rate",IF('Premiums DATA'!I209=0,0,'Premiums DATA'!I209/ECO!S29),IF($C$4="Constant Exchange rate",IF('Premiums DATA'!I209=0,0,'Premiums DATA'!I209/ECO!S64))))</f>
        <v>0</v>
      </c>
      <c r="K67" s="74">
        <f>IF($C$4="National Currency",IF('Premiums DATA'!J209=0,0,'Premiums DATA'!J209),IF($C$4="Current Exchange rate",IF('Premiums DATA'!J209=0,0,'Premiums DATA'!J209/ECO!T29),IF($C$4="Constant Exchange rate",IF('Premiums DATA'!J209=0,0,'Premiums DATA'!J209/ECO!T64))))</f>
        <v>0</v>
      </c>
      <c r="L67" s="74">
        <f>IF($C$4="National Currency",IF('Premiums DATA'!K209=0,0,'Premiums DATA'!K209),IF($C$4="Current Exchange rate",IF('Premiums DATA'!K209=0,0,'Premiums DATA'!K209/ECO!U29),IF($C$4="Constant Exchange rate",IF('Premiums DATA'!K209=0,0,'Premiums DATA'!K209/ECO!U64))))</f>
        <v>0</v>
      </c>
      <c r="M67" s="74">
        <f>IF($C$4="National Currency",IF('Premiums DATA'!L209=0,0,'Premiums DATA'!L209),IF($C$4="Current Exchange rate",IF('Premiums DATA'!L209=0,0,'Premiums DATA'!L209/ECO!V29),IF($C$4="Constant Exchange rate",IF('Premiums DATA'!L209=0,0,'Premiums DATA'!L209/ECO!V64))))</f>
        <v>0</v>
      </c>
      <c r="N67" s="74">
        <f>IF($C$4="National Currency",IF('Premiums DATA'!M209=0,0,'Premiums DATA'!M209),IF($C$4="Current Exchange rate",IF('Premiums DATA'!M209=0,0,'Premiums DATA'!M209/ECO!W29),IF($C$4="Constant Exchange rate",IF('Premiums DATA'!M209=0,0,'Premiums DATA'!M209/ECO!W64))))</f>
        <v>0</v>
      </c>
      <c r="O67" s="74">
        <f>IF($C$4="National Currency",IF('Premiums DATA'!N209=0,0,'Premiums DATA'!N209),IF($C$4="Current Exchange rate",IF('Premiums DATA'!N209=0,0,'Premiums DATA'!N209/ECO!X29),IF($C$4="Constant Exchange rate",IF('Premiums DATA'!N209=0,0,'Premiums DATA'!N209/ECO!X64))))</f>
        <v>0</v>
      </c>
      <c r="P67" s="210">
        <f>IF($C$4="National Currency",IF('Premiums DATA'!O209=0,0,'Premiums DATA'!O209),IF($C$4="Current Exchange rate",IF('Premiums DATA'!O209=0,0,'Premiums DATA'!O209/ECO!Y29),IF($C$4="Constant Exchange rate",IF('Premiums DATA'!O209=0,0,'Premiums DATA'!O209/ECO!Y64))))</f>
        <v>0</v>
      </c>
      <c r="Q67" s="77">
        <f t="shared" si="7"/>
        <v>0</v>
      </c>
      <c r="R67" s="77" t="str">
        <f t="shared" si="8"/>
        <v>-</v>
      </c>
      <c r="S67" s="77" t="str">
        <f t="shared" si="9"/>
        <v>-</v>
      </c>
    </row>
    <row r="68" spans="3:19" ht="15" x14ac:dyDescent="0.25">
      <c r="C68" s="242"/>
      <c r="D68" s="243"/>
      <c r="E68" s="72" t="s">
        <v>20</v>
      </c>
      <c r="F68" s="74">
        <f>IF($C$4="National Currency",IF('Premiums DATA'!E210=0,0,'Premiums DATA'!E210),IF($C$4="Current Exchange rate",IF('Premiums DATA'!E210=0,0,'Premiums DATA'!E210/ECO!O30),IF($C$4="Constant Exchange rate",IF('Premiums DATA'!E210=0,0,'Premiums DATA'!E210/ECO!O65))))</f>
        <v>9.3198634035287427</v>
      </c>
      <c r="G68" s="74">
        <f>IF($C$4="National Currency",IF('Premiums DATA'!F210=0,0,'Premiums DATA'!F210),IF($C$4="Current Exchange rate",IF('Premiums DATA'!F210=0,0,'Premiums DATA'!F210/ECO!P30),IF($C$4="Constant Exchange rate",IF('Premiums DATA'!F210=0,0,'Premiums DATA'!F210/ECO!P65))))</f>
        <v>15.466704610130904</v>
      </c>
      <c r="H68" s="74">
        <f>IF($C$4="National Currency",IF('Premiums DATA'!G210=0,0,'Premiums DATA'!G210),IF($C$4="Current Exchange rate",IF('Premiums DATA'!G210=0,0,'Premiums DATA'!G210/ECO!Q30),IF($C$4="Constant Exchange rate",IF('Premiums DATA'!G210=0,0,'Premiums DATA'!G210/ECO!Q65))))</f>
        <v>22.623790552077406</v>
      </c>
      <c r="I68" s="74">
        <f>IF($C$4="National Currency",IF('Premiums DATA'!H210=0,0,'Premiums DATA'!H210),IF($C$4="Current Exchange rate",IF('Premiums DATA'!H210=0,0,'Premiums DATA'!H210/ECO!R30),IF($C$4="Constant Exchange rate",IF('Premiums DATA'!H210=0,0,'Premiums DATA'!H210/ECO!R65))))</f>
        <v>36.809903244166193</v>
      </c>
      <c r="J68" s="74">
        <f>IF($C$4="National Currency",IF('Premiums DATA'!I210=0,0,'Premiums DATA'!I210),IF($C$4="Current Exchange rate",IF('Premiums DATA'!I210=0,0,'Premiums DATA'!I210/ECO!S30),IF($C$4="Constant Exchange rate",IF('Premiums DATA'!I210=0,0,'Premiums DATA'!I210/ECO!S65))))</f>
        <v>27.177006260671604</v>
      </c>
      <c r="K68" s="74">
        <f>IF($C$4="National Currency",IF('Premiums DATA'!J210=0,0,'Premiums DATA'!J210),IF($C$4="Current Exchange rate",IF('Premiums DATA'!J210=0,0,'Premiums DATA'!J210/ECO!T30),IF($C$4="Constant Exchange rate",IF('Premiums DATA'!J210=0,0,'Premiums DATA'!J210/ECO!T65))))</f>
        <v>27.504268639726806</v>
      </c>
      <c r="L68" s="74">
        <f>IF($C$4="National Currency",IF('Premiums DATA'!K210=0,0,'Premiums DATA'!K210),IF($C$4="Current Exchange rate",IF('Premiums DATA'!K210=0,0,'Premiums DATA'!K210/ECO!U30),IF($C$4="Constant Exchange rate",IF('Premiums DATA'!K210=0,0,'Premiums DATA'!K210/ECO!U65))))</f>
        <v>34.846328969834943</v>
      </c>
      <c r="M68" s="74">
        <f>IF($C$4="National Currency",IF('Premiums DATA'!L210=0,0,'Premiums DATA'!L210),IF($C$4="Current Exchange rate",IF('Premiums DATA'!L210=0,0,'Premiums DATA'!L210/ECO!V30),IF($C$4="Constant Exchange rate",IF('Premiums DATA'!L210=0,0,'Premiums DATA'!L210/ECO!V65))))</f>
        <v>34.366818440523616</v>
      </c>
      <c r="N68" s="74">
        <f>IF($C$4="National Currency",IF('Premiums DATA'!M210=0,0,'Premiums DATA'!M210),IF($C$4="Current Exchange rate",IF('Premiums DATA'!M210=0,0,'Premiums DATA'!M210/ECO!W30),IF($C$4="Constant Exchange rate",IF('Premiums DATA'!M210=0,0,'Premiums DATA'!M210/ECO!W65))))</f>
        <v>33.779169038133183</v>
      </c>
      <c r="O68" s="74">
        <f>IF($C$4="National Currency",IF('Premiums DATA'!N210=0,0,'Premiums DATA'!N210),IF($C$4="Current Exchange rate",IF('Premiums DATA'!N210=0,0,'Premiums DATA'!N210/ECO!X30),IF($C$4="Constant Exchange rate",IF('Premiums DATA'!N210=0,0,'Premiums DATA'!N210/ECO!X65))))</f>
        <v>37.986624928856003</v>
      </c>
      <c r="P68" s="210">
        <f>IF($C$4="National Currency",IF('Premiums DATA'!O210=0,0,'Premiums DATA'!O210),IF($C$4="Current Exchange rate",IF('Premiums DATA'!O210=0,0,'Premiums DATA'!O210/ECO!Y30),IF($C$4="Constant Exchange rate",IF('Premiums DATA'!O210=0,0,'Premiums DATA'!O210/ECO!Y65))))</f>
        <v>0</v>
      </c>
      <c r="Q68" s="77">
        <f t="shared" si="7"/>
        <v>5.8758173217344807E-5</v>
      </c>
      <c r="R68" s="77">
        <f t="shared" si="8"/>
        <v>0.12455770850884562</v>
      </c>
      <c r="S68" s="77">
        <f t="shared" si="9"/>
        <v>3.0758778625954193</v>
      </c>
    </row>
    <row r="69" spans="3:19" ht="15" x14ac:dyDescent="0.25">
      <c r="C69" s="242"/>
      <c r="D69" s="243"/>
      <c r="E69" s="72" t="s">
        <v>21</v>
      </c>
      <c r="F69" s="74">
        <f>IF($C$4="National Currency",IF('Premiums DATA'!E211=0,0,'Premiums DATA'!E211),IF($C$4="Current Exchange rate",IF('Premiums DATA'!E211=0,0,'Premiums DATA'!E211/ECO!O31),IF($C$4="Constant Exchange rate",IF('Premiums DATA'!E211=0,0,'Premiums DATA'!E211/ECO!O66))))</f>
        <v>300.48916841369669</v>
      </c>
      <c r="G69" s="74">
        <f>IF($C$4="National Currency",IF('Premiums DATA'!F211=0,0,'Premiums DATA'!F211),IF($C$4="Current Exchange rate",IF('Premiums DATA'!F211=0,0,'Premiums DATA'!F211/ECO!P31),IF($C$4="Constant Exchange rate",IF('Premiums DATA'!F211=0,0,'Premiums DATA'!F211/ECO!P66))))</f>
        <v>327.74283717679941</v>
      </c>
      <c r="H69" s="74">
        <f>IF($C$4="National Currency",IF('Premiums DATA'!G211=0,0,'Premiums DATA'!G211),IF($C$4="Current Exchange rate",IF('Premiums DATA'!G211=0,0,'Premiums DATA'!G211/ECO!Q31),IF($C$4="Constant Exchange rate",IF('Premiums DATA'!G211=0,0,'Premiums DATA'!G211/ECO!Q66))))</f>
        <v>396.22641509433959</v>
      </c>
      <c r="I69" s="74">
        <f>IF($C$4="National Currency",IF('Premiums DATA'!H211=0,0,'Premiums DATA'!H211),IF($C$4="Current Exchange rate",IF('Premiums DATA'!H211=0,0,'Premiums DATA'!H211/ECO!R31),IF($C$4="Constant Exchange rate",IF('Premiums DATA'!H211=0,0,'Premiums DATA'!H211/ECO!R66))))</f>
        <v>526.90426275331936</v>
      </c>
      <c r="J69" s="74">
        <f>IF($C$4="National Currency",IF('Premiums DATA'!I211=0,0,'Premiums DATA'!I211),IF($C$4="Current Exchange rate",IF('Premiums DATA'!I211=0,0,'Premiums DATA'!I211/ECO!S31),IF($C$4="Constant Exchange rate",IF('Premiums DATA'!I211=0,0,'Premiums DATA'!I211/ECO!S66))))</f>
        <v>179.1</v>
      </c>
      <c r="K69" s="74">
        <f>IF($C$4="National Currency",IF('Premiums DATA'!J211=0,0,'Premiums DATA'!J211),IF($C$4="Current Exchange rate",IF('Premiums DATA'!J211=0,0,'Premiums DATA'!J211/ECO!T31),IF($C$4="Constant Exchange rate",IF('Premiums DATA'!J211=0,0,'Premiums DATA'!J211/ECO!T66))))</f>
        <v>190.1</v>
      </c>
      <c r="L69" s="74">
        <f>IF($C$4="National Currency",IF('Premiums DATA'!K211=0,0,'Premiums DATA'!K211),IF($C$4="Current Exchange rate",IF('Premiums DATA'!K211=0,0,'Premiums DATA'!K211/ECO!U31),IF($C$4="Constant Exchange rate",IF('Premiums DATA'!K211=0,0,'Premiums DATA'!K211/ECO!U66))))</f>
        <v>221.4</v>
      </c>
      <c r="M69" s="74">
        <f>IF($C$4="National Currency",IF('Premiums DATA'!L211=0,0,'Premiums DATA'!L211),IF($C$4="Current Exchange rate",IF('Premiums DATA'!L211=0,0,'Premiums DATA'!L211/ECO!V31),IF($C$4="Constant Exchange rate",IF('Premiums DATA'!L211=0,0,'Premiums DATA'!L211/ECO!V66))))</f>
        <v>206.5</v>
      </c>
      <c r="N69" s="74">
        <f>IF($C$4="National Currency",IF('Premiums DATA'!M211=0,0,'Premiums DATA'!M211),IF($C$4="Current Exchange rate",IF('Premiums DATA'!M211=0,0,'Premiums DATA'!M211/ECO!W31),IF($C$4="Constant Exchange rate",IF('Premiums DATA'!M211=0,0,'Premiums DATA'!M211/ECO!W66))))</f>
        <v>167.2</v>
      </c>
      <c r="O69" s="74">
        <f>IF($C$4="National Currency",IF('Premiums DATA'!N211=0,0,'Premiums DATA'!N211),IF($C$4="Current Exchange rate",IF('Premiums DATA'!N211=0,0,'Premiums DATA'!N211/ECO!X31),IF($C$4="Constant Exchange rate",IF('Premiums DATA'!N211=0,0,'Premiums DATA'!N211/ECO!X66))))</f>
        <v>190.7</v>
      </c>
      <c r="P69" s="210">
        <f>IF($C$4="National Currency",IF('Premiums DATA'!O211=0,0,'Premiums DATA'!O211),IF($C$4="Current Exchange rate",IF('Premiums DATA'!O211=0,0,'Premiums DATA'!O211/ECO!Y31),IF($C$4="Constant Exchange rate",IF('Premiums DATA'!O211=0,0,'Premiums DATA'!O211/ECO!Y66))))</f>
        <v>236.5</v>
      </c>
      <c r="Q69" s="77">
        <f t="shared" si="7"/>
        <v>2.9497707820933032E-4</v>
      </c>
      <c r="R69" s="77">
        <f t="shared" si="8"/>
        <v>0.14055023923444976</v>
      </c>
      <c r="S69" s="77">
        <f t="shared" si="9"/>
        <v>-0.36536813953488367</v>
      </c>
    </row>
    <row r="70" spans="3:19" ht="15" x14ac:dyDescent="0.25">
      <c r="C70" s="242"/>
      <c r="D70" s="243"/>
      <c r="E70" s="72" t="s">
        <v>22</v>
      </c>
      <c r="F70" s="74">
        <f>IF($C$4="National Currency",IF('Premiums DATA'!E212=0,0,'Premiums DATA'!E212),IF($C$4="Current Exchange rate",IF('Premiums DATA'!E212=0,0,'Premiums DATA'!E212/ECO!O32),IF($C$4="Constant Exchange rate",IF('Premiums DATA'!E212=0,0,'Premiums DATA'!E212/ECO!O67))))</f>
        <v>24978</v>
      </c>
      <c r="G70" s="74">
        <f>IF($C$4="National Currency",IF('Premiums DATA'!F212=0,0,'Premiums DATA'!F212),IF($C$4="Current Exchange rate",IF('Premiums DATA'!F212=0,0,'Premiums DATA'!F212/ECO!P32),IF($C$4="Constant Exchange rate",IF('Premiums DATA'!F212=0,0,'Premiums DATA'!F212/ECO!P67))))</f>
        <v>24547</v>
      </c>
      <c r="H70" s="74">
        <f>IF($C$4="National Currency",IF('Premiums DATA'!G212=0,0,'Premiums DATA'!G212),IF($C$4="Current Exchange rate",IF('Premiums DATA'!G212=0,0,'Premiums DATA'!G212/ECO!Q32),IF($C$4="Constant Exchange rate",IF('Premiums DATA'!G212=0,0,'Premiums DATA'!G212/ECO!Q67))))</f>
        <v>25651</v>
      </c>
      <c r="I70" s="74">
        <f>IF($C$4="National Currency",IF('Premiums DATA'!H212=0,0,'Premiums DATA'!H212),IF($C$4="Current Exchange rate",IF('Premiums DATA'!H212=0,0,'Premiums DATA'!H212/ECO!R32),IF($C$4="Constant Exchange rate",IF('Premiums DATA'!H212=0,0,'Premiums DATA'!H212/ECO!R67))))</f>
        <v>25875</v>
      </c>
      <c r="J70" s="74">
        <f>IF($C$4="National Currency",IF('Premiums DATA'!I212=0,0,'Premiums DATA'!I212),IF($C$4="Current Exchange rate",IF('Premiums DATA'!I212=0,0,'Premiums DATA'!I212/ECO!S32),IF($C$4="Constant Exchange rate",IF('Premiums DATA'!I212=0,0,'Premiums DATA'!I212/ECO!S67))))</f>
        <v>25921</v>
      </c>
      <c r="K70" s="74">
        <f>IF($C$4="National Currency",IF('Premiums DATA'!J212=0,0,'Premiums DATA'!J212),IF($C$4="Current Exchange rate",IF('Premiums DATA'!J212=0,0,'Premiums DATA'!J212/ECO!T32),IF($C$4="Constant Exchange rate",IF('Premiums DATA'!J212=0,0,'Premiums DATA'!J212/ECO!T67))))</f>
        <v>24005</v>
      </c>
      <c r="L70" s="74">
        <f>IF($C$4="National Currency",IF('Premiums DATA'!K212=0,0,'Premiums DATA'!K212),IF($C$4="Current Exchange rate",IF('Premiums DATA'!K212=0,0,'Premiums DATA'!K212/ECO!U32),IF($C$4="Constant Exchange rate",IF('Premiums DATA'!K212=0,0,'Premiums DATA'!K212/ECO!U67))))</f>
        <v>21205</v>
      </c>
      <c r="M70" s="74">
        <f>IF($C$4="National Currency",IF('Premiums DATA'!L212=0,0,'Premiums DATA'!L212),IF($C$4="Current Exchange rate",IF('Premiums DATA'!L212=0,0,'Premiums DATA'!L212/ECO!V32),IF($C$4="Constant Exchange rate",IF('Premiums DATA'!L212=0,0,'Premiums DATA'!L212/ECO!V67))))</f>
        <v>21600</v>
      </c>
      <c r="N70" s="74">
        <f>IF($C$4="National Currency",IF('Premiums DATA'!M212=0,0,'Premiums DATA'!M212),IF($C$4="Current Exchange rate",IF('Premiums DATA'!M212=0,0,'Premiums DATA'!M212/ECO!W32),IF($C$4="Constant Exchange rate",IF('Premiums DATA'!M212=0,0,'Premiums DATA'!M212/ECO!W67))))</f>
        <v>18745</v>
      </c>
      <c r="O70" s="208">
        <f>IF($C$4="National Currency",IF('Premiums DATA'!N212=0,0,'Premiums DATA'!N212),IF($C$4="Current Exchange rate",IF('Premiums DATA'!N212=0,0,'Premiums DATA'!N212/ECO!X32),IF($C$4="Constant Exchange rate",IF('Premiums DATA'!N212=0,0,'Premiums DATA'!N212/ECO!X67))))</f>
        <v>18745</v>
      </c>
      <c r="P70" s="210">
        <f>IF($C$4="National Currency",IF('Premiums DATA'!O212=0,0,'Premiums DATA'!O212),IF($C$4="Current Exchange rate",IF('Premiums DATA'!O212=0,0,'Premiums DATA'!O212/ECO!Y32),IF($C$4="Constant Exchange rate",IF('Premiums DATA'!O212=0,0,'Premiums DATA'!O212/ECO!Y67))))</f>
        <v>0</v>
      </c>
      <c r="Q70" s="77">
        <f t="shared" si="7"/>
        <v>2.8994993870130558E-2</v>
      </c>
      <c r="R70" s="77">
        <f t="shared" si="8"/>
        <v>0</v>
      </c>
      <c r="S70" s="77">
        <f t="shared" si="9"/>
        <v>-0.24953959484346222</v>
      </c>
    </row>
    <row r="71" spans="3:19" ht="15" x14ac:dyDescent="0.25">
      <c r="C71" s="242"/>
      <c r="D71" s="243"/>
      <c r="E71" s="72" t="s">
        <v>23</v>
      </c>
      <c r="F71" s="74">
        <f>IF($C$4="National Currency",IF('Premiums DATA'!E213=0,0,'Premiums DATA'!E213),IF($C$4="Current Exchange rate",IF('Premiums DATA'!E213=0,0,'Premiums DATA'!E213/ECO!O33),IF($C$4="Constant Exchange rate",IF('Premiums DATA'!E213=0,0,'Premiums DATA'!E213/ECO!O68))))</f>
        <v>5863.8575536385761</v>
      </c>
      <c r="G71" s="74">
        <f>IF($C$4="National Currency",IF('Premiums DATA'!F213=0,0,'Premiums DATA'!F213),IF($C$4="Current Exchange rate",IF('Premiums DATA'!F213=0,0,'Premiums DATA'!F213/ECO!P33),IF($C$4="Constant Exchange rate",IF('Premiums DATA'!F213=0,0,'Premiums DATA'!F213/ECO!P68))))</f>
        <v>6697.6332669763324</v>
      </c>
      <c r="H71" s="74">
        <f>IF($C$4="National Currency",IF('Premiums DATA'!G213=0,0,'Premiums DATA'!G213),IF($C$4="Current Exchange rate",IF('Premiums DATA'!G213=0,0,'Premiums DATA'!G213/ECO!Q33),IF($C$4="Constant Exchange rate",IF('Premiums DATA'!G213=0,0,'Premiums DATA'!G213/ECO!Q68))))</f>
        <v>6623.6452112364523</v>
      </c>
      <c r="I71" s="74">
        <f>IF($C$4="National Currency",IF('Premiums DATA'!H213=0,0,'Premiums DATA'!H213),IF($C$4="Current Exchange rate",IF('Premiums DATA'!H213=0,0,'Premiums DATA'!H213/ECO!R33),IF($C$4="Constant Exchange rate",IF('Premiums DATA'!H213=0,0,'Premiums DATA'!H213/ECO!R68))))</f>
        <v>7421.5881442158816</v>
      </c>
      <c r="J71" s="74">
        <f>IF($C$4="National Currency",IF('Premiums DATA'!I213=0,0,'Premiums DATA'!I213),IF($C$4="Current Exchange rate",IF('Premiums DATA'!I213=0,0,'Premiums DATA'!I213/ECO!S33),IF($C$4="Constant Exchange rate",IF('Premiums DATA'!I213=0,0,'Premiums DATA'!I213/ECO!S68))))</f>
        <v>7242.7560274275602</v>
      </c>
      <c r="K71" s="74">
        <f>IF($C$4="National Currency",IF('Premiums DATA'!J213=0,0,'Premiums DATA'!J213),IF($C$4="Current Exchange rate",IF('Premiums DATA'!J213=0,0,'Premiums DATA'!J213/ECO!T33),IF($C$4="Constant Exchange rate",IF('Premiums DATA'!J213=0,0,'Premiums DATA'!J213/ECO!T68))))</f>
        <v>6891.7274939172748</v>
      </c>
      <c r="L71" s="74">
        <f>IF($C$4="National Currency",IF('Premiums DATA'!K213=0,0,'Premiums DATA'!K213),IF($C$4="Current Exchange rate",IF('Premiums DATA'!K213=0,0,'Premiums DATA'!K213/ECO!U33),IF($C$4="Constant Exchange rate",IF('Premiums DATA'!K213=0,0,'Premiums DATA'!K213/ECO!U68))))</f>
        <v>7419.9292191992927</v>
      </c>
      <c r="M71" s="74">
        <f>IF($C$4="National Currency",IF('Premiums DATA'!L213=0,0,'Premiums DATA'!L213),IF($C$4="Current Exchange rate",IF('Premiums DATA'!L213=0,0,'Premiums DATA'!L213/ECO!V33),IF($C$4="Constant Exchange rate",IF('Premiums DATA'!L213=0,0,'Premiums DATA'!L213/ECO!V68))))</f>
        <v>7971.3558947135589</v>
      </c>
      <c r="N71" s="74">
        <f>IF($C$4="National Currency",IF('Premiums DATA'!M213=0,0,'Premiums DATA'!M213),IF($C$4="Current Exchange rate",IF('Premiums DATA'!M213=0,0,'Premiums DATA'!M213/ECO!W33),IF($C$4="Constant Exchange rate",IF('Premiums DATA'!M213=0,0,'Premiums DATA'!M213/ECO!W68))))</f>
        <v>9116.4565361645655</v>
      </c>
      <c r="O71" s="74">
        <f>IF($C$4="National Currency",IF('Premiums DATA'!N213=0,0,'Premiums DATA'!N213),IF($C$4="Current Exchange rate",IF('Premiums DATA'!N213=0,0,'Premiums DATA'!N213/ECO!X33),IF($C$4="Constant Exchange rate",IF('Premiums DATA'!N213=0,0,'Premiums DATA'!N213/ECO!X68))))</f>
        <v>8991.7053749170536</v>
      </c>
      <c r="P71" s="210">
        <f>IF($C$4="National Currency",IF('Premiums DATA'!O213=0,0,'Premiums DATA'!O213),IF($C$4="Current Exchange rate",IF('Premiums DATA'!O213=0,0,'Premiums DATA'!O213/ECO!Y33),IF($C$4="Constant Exchange rate",IF('Premiums DATA'!O213=0,0,'Premiums DATA'!O213/ECO!Y68))))</f>
        <v>10163.238221632382</v>
      </c>
      <c r="Q71" s="77">
        <f t="shared" si="7"/>
        <v>1.3908479179927444E-2</v>
      </c>
      <c r="R71" s="77">
        <f t="shared" si="8"/>
        <v>-1.3684172216763102E-2</v>
      </c>
      <c r="S71" s="77">
        <f t="shared" si="9"/>
        <v>0.53341128986627928</v>
      </c>
    </row>
    <row r="72" spans="3:19" ht="15" x14ac:dyDescent="0.25">
      <c r="C72" s="242"/>
      <c r="D72" s="243"/>
      <c r="E72" s="72" t="s">
        <v>24</v>
      </c>
      <c r="F72" s="74">
        <f>IF($C$4="National Currency",IF('Premiums DATA'!E214=0,0,'Premiums DATA'!E214),IF($C$4="Current Exchange rate",IF('Premiums DATA'!E214=0,0,'Premiums DATA'!E214/ECO!O34),IF($C$4="Constant Exchange rate",IF('Premiums DATA'!E214=0,0,'Premiums DATA'!E214/ECO!O69))))</f>
        <v>2420.2003182626604</v>
      </c>
      <c r="G72" s="74">
        <f>IF($C$4="National Currency",IF('Premiums DATA'!F214=0,0,'Premiums DATA'!F214),IF($C$4="Current Exchange rate",IF('Premiums DATA'!F214=0,0,'Premiums DATA'!F214/ECO!P34),IF($C$4="Constant Exchange rate",IF('Premiums DATA'!F214=0,0,'Premiums DATA'!F214/ECO!P69))))</f>
        <v>2969.4374239445847</v>
      </c>
      <c r="H72" s="74">
        <f>IF($C$4="National Currency",IF('Premiums DATA'!G214=0,0,'Premiums DATA'!G214),IF($C$4="Current Exchange rate",IF('Premiums DATA'!G214=0,0,'Premiums DATA'!G214/ECO!Q34),IF($C$4="Constant Exchange rate",IF('Premiums DATA'!G214=0,0,'Premiums DATA'!G214/ECO!Q69))))</f>
        <v>4209.7257324721522</v>
      </c>
      <c r="I72" s="74">
        <f>IF($C$4="National Currency",IF('Premiums DATA'!H214=0,0,'Premiums DATA'!H214),IF($C$4="Current Exchange rate",IF('Premiums DATA'!H214=0,0,'Premiums DATA'!H214/ECO!R34),IF($C$4="Constant Exchange rate",IF('Premiums DATA'!H214=0,0,'Premiums DATA'!H214/ECO!R69))))</f>
        <v>5207.2496021716743</v>
      </c>
      <c r="J72" s="74">
        <f>IF($C$4="National Currency",IF('Premiums DATA'!I214=0,0,'Premiums DATA'!I214),IF($C$4="Current Exchange rate",IF('Premiums DATA'!I214=0,0,'Premiums DATA'!I214/ECO!S34),IF($C$4="Constant Exchange rate",IF('Premiums DATA'!I214=0,0,'Premiums DATA'!I214/ECO!S69))))</f>
        <v>8157.5868201815965</v>
      </c>
      <c r="K72" s="74">
        <f>IF($C$4="National Currency",IF('Premiums DATA'!J214=0,0,'Premiums DATA'!J214),IF($C$4="Current Exchange rate",IF('Premiums DATA'!J214=0,0,'Premiums DATA'!J214/ECO!T34),IF($C$4="Constant Exchange rate",IF('Premiums DATA'!J214=0,0,'Premiums DATA'!J214/ECO!T69))))</f>
        <v>6054.4790789104181</v>
      </c>
      <c r="L72" s="74">
        <f>IF($C$4="National Currency",IF('Premiums DATA'!K214=0,0,'Premiums DATA'!K214),IF($C$4="Current Exchange rate",IF('Premiums DATA'!K214=0,0,'Premiums DATA'!K214/ECO!U34),IF($C$4="Constant Exchange rate",IF('Premiums DATA'!K214=0,0,'Premiums DATA'!K214/ECO!U69))))</f>
        <v>6337.4052232518952</v>
      </c>
      <c r="M72" s="74">
        <f>IF($C$4="National Currency",IF('Premiums DATA'!L214=0,0,'Premiums DATA'!L214),IF($C$4="Current Exchange rate",IF('Premiums DATA'!L214=0,0,'Premiums DATA'!L214/ECO!V34),IF($C$4="Constant Exchange rate",IF('Premiums DATA'!L214=0,0,'Premiums DATA'!L214/ECO!V69))))</f>
        <v>6406.4401385378642</v>
      </c>
      <c r="N72" s="74">
        <f>IF($C$4="National Currency",IF('Premiums DATA'!M214=0,0,'Premiums DATA'!M214),IF($C$4="Current Exchange rate",IF('Premiums DATA'!M214=0,0,'Premiums DATA'!M214/ECO!W34),IF($C$4="Constant Exchange rate",IF('Premiums DATA'!M214=0,0,'Premiums DATA'!M214/ECO!W69))))</f>
        <v>7408.0314518393707</v>
      </c>
      <c r="O72" s="208">
        <f>IF($C$4="National Currency",IF('Premiums DATA'!N214=0,0,'Premiums DATA'!N214),IF($C$4="Current Exchange rate",IF('Premiums DATA'!N214=0,0,'Premiums DATA'!N214/ECO!X34),IF($C$4="Constant Exchange rate",IF('Premiums DATA'!N214=0,0,'Premiums DATA'!N214/ECO!X69))))</f>
        <v>7408.0314518393707</v>
      </c>
      <c r="P72" s="210">
        <f>IF($C$4="National Currency",IF('Premiums DATA'!O214=0,0,'Premiums DATA'!O214),IF($C$4="Current Exchange rate",IF('Premiums DATA'!O214=0,0,'Premiums DATA'!O214/ECO!Y34),IF($C$4="Constant Exchange rate",IF('Premiums DATA'!O214=0,0,'Premiums DATA'!O214/ECO!Y69))))</f>
        <v>0</v>
      </c>
      <c r="Q72" s="77">
        <f t="shared" si="7"/>
        <v>1.1458833104071321E-2</v>
      </c>
      <c r="R72" s="77">
        <f t="shared" si="8"/>
        <v>0</v>
      </c>
      <c r="S72" s="77">
        <f t="shared" si="9"/>
        <v>2.0609166505511505</v>
      </c>
    </row>
    <row r="73" spans="3:19" ht="15" x14ac:dyDescent="0.25">
      <c r="C73" s="242"/>
      <c r="D73" s="243"/>
      <c r="E73" s="72" t="s">
        <v>25</v>
      </c>
      <c r="F73" s="74">
        <f>IF($C$4="National Currency",IF('Premiums DATA'!E215=0,0,'Premiums DATA'!E215),IF($C$4="Current Exchange rate",IF('Premiums DATA'!E215=0,0,'Premiums DATA'!E215/ECO!O35),IF($C$4="Constant Exchange rate",IF('Premiums DATA'!E215=0,0,'Premiums DATA'!E215/ECO!O70))))</f>
        <v>5503.3320000000003</v>
      </c>
      <c r="G73" s="74">
        <f>IF($C$4="National Currency",IF('Premiums DATA'!F215=0,0,'Premiums DATA'!F215),IF($C$4="Current Exchange rate",IF('Premiums DATA'!F215=0,0,'Premiums DATA'!F215/ECO!P35),IF($C$4="Constant Exchange rate",IF('Premiums DATA'!F215=0,0,'Premiums DATA'!F215/ECO!P70))))</f>
        <v>8291.2085833193469</v>
      </c>
      <c r="H73" s="74">
        <f>IF($C$4="National Currency",IF('Premiums DATA'!G215=0,0,'Premiums DATA'!G215),IF($C$4="Current Exchange rate",IF('Premiums DATA'!G215=0,0,'Premiums DATA'!G215/ECO!Q35),IF($C$4="Constant Exchange rate",IF('Premiums DATA'!G215=0,0,'Premiums DATA'!G215/ECO!Q70))))</f>
        <v>7666.7573129575439</v>
      </c>
      <c r="I73" s="74">
        <f>IF($C$4="National Currency",IF('Premiums DATA'!H215=0,0,'Premiums DATA'!H215),IF($C$4="Current Exchange rate",IF('Premiums DATA'!H215=0,0,'Premiums DATA'!H215/ECO!R35),IF($C$4="Constant Exchange rate",IF('Premiums DATA'!H215=0,0,'Premiums DATA'!H215/ECO!R70))))</f>
        <v>8068.1663040724379</v>
      </c>
      <c r="J73" s="74">
        <f>IF($C$4="National Currency",IF('Premiums DATA'!I215=0,0,'Premiums DATA'!I215),IF($C$4="Current Exchange rate",IF('Premiums DATA'!I215=0,0,'Premiums DATA'!I215/ECO!S35),IF($C$4="Constant Exchange rate",IF('Premiums DATA'!I215=0,0,'Premiums DATA'!I215/ECO!S70))))</f>
        <v>10786.57784955209</v>
      </c>
      <c r="K73" s="74">
        <f>IF($C$4="National Currency",IF('Premiums DATA'!J215=0,0,'Premiums DATA'!J215),IF($C$4="Current Exchange rate",IF('Premiums DATA'!J215=0,0,'Premiums DATA'!J215/ECO!T35),IF($C$4="Constant Exchange rate",IF('Premiums DATA'!J215=0,0,'Premiums DATA'!J215/ECO!T70))))</f>
        <v>9766.6380673775711</v>
      </c>
      <c r="L73" s="74">
        <f>IF($C$4="National Currency",IF('Premiums DATA'!K215=0,0,'Premiums DATA'!K215),IF($C$4="Current Exchange rate",IF('Premiums DATA'!K215=0,0,'Premiums DATA'!K215/ECO!U35),IF($C$4="Constant Exchange rate",IF('Premiums DATA'!K215=0,0,'Premiums DATA'!K215/ECO!U70))))</f>
        <v>11705.42012797226</v>
      </c>
      <c r="M73" s="74">
        <f>IF($C$4="National Currency",IF('Premiums DATA'!L215=0,0,'Premiums DATA'!L215),IF($C$4="Current Exchange rate",IF('Premiums DATA'!L215=0,0,'Premiums DATA'!L215/ECO!V35),IF($C$4="Constant Exchange rate",IF('Premiums DATA'!L215=0,0,'Premiums DATA'!L215/ECO!V70))))</f>
        <v>6985.0308071514692</v>
      </c>
      <c r="N73" s="74">
        <f>IF($C$4="National Currency",IF('Premiums DATA'!M215=0,0,'Premiums DATA'!M215),IF($C$4="Current Exchange rate",IF('Premiums DATA'!M215=0,0,'Premiums DATA'!M215/ECO!W35),IF($C$4="Constant Exchange rate",IF('Premiums DATA'!M215=0,0,'Premiums DATA'!M215/ECO!W70))))</f>
        <v>6488.5284960392046</v>
      </c>
      <c r="O73" s="74">
        <f>IF($C$4="National Currency",IF('Premiums DATA'!N215=0,0,'Premiums DATA'!N215),IF($C$4="Current Exchange rate",IF('Premiums DATA'!N215=0,0,'Premiums DATA'!N215/ECO!X35),IF($C$4="Constant Exchange rate",IF('Premiums DATA'!N215=0,0,'Premiums DATA'!N215/ECO!X70))))</f>
        <v>8802.5427791043185</v>
      </c>
      <c r="P73" s="210">
        <f>IF($C$4="National Currency",IF('Premiums DATA'!O215=0,0,'Premiums DATA'!O215),IF($C$4="Current Exchange rate",IF('Premiums DATA'!O215=0,0,'Premiums DATA'!O215/ECO!Y35),IF($C$4="Constant Exchange rate",IF('Premiums DATA'!O215=0,0,'Premiums DATA'!O215/ECO!Y70))))</f>
        <v>10037.267999262247</v>
      </c>
      <c r="Q73" s="77">
        <f t="shared" si="7"/>
        <v>1.3615880177204146E-2</v>
      </c>
      <c r="R73" s="77">
        <f t="shared" si="8"/>
        <v>0.35663159751516216</v>
      </c>
      <c r="S73" s="77">
        <f t="shared" si="9"/>
        <v>0.59949332133774913</v>
      </c>
    </row>
    <row r="74" spans="3:19" ht="15" x14ac:dyDescent="0.25">
      <c r="C74" s="242"/>
      <c r="D74" s="243"/>
      <c r="E74" s="72" t="s">
        <v>26</v>
      </c>
      <c r="F74" s="74">
        <f>IF($C$4="National Currency",IF('Premiums DATA'!E216=0,0,'Premiums DATA'!E216),IF($C$4="Current Exchange rate",IF('Premiums DATA'!E216=0,0,'Premiums DATA'!E216/ECO!O36),IF($C$4="Constant Exchange rate",IF('Premiums DATA'!E216=0,0,'Premiums DATA'!E216/ECO!O71))))</f>
        <v>107.58662054965646</v>
      </c>
      <c r="G74" s="74">
        <f>IF($C$4="National Currency",IF('Premiums DATA'!F216=0,0,'Premiums DATA'!F216),IF($C$4="Current Exchange rate",IF('Premiums DATA'!F216=0,0,'Premiums DATA'!F216/ECO!P36),IF($C$4="Constant Exchange rate",IF('Premiums DATA'!F216=0,0,'Premiums DATA'!F216/ECO!P71))))</f>
        <v>161.47366973022812</v>
      </c>
      <c r="H74" s="74">
        <f>IF($C$4="National Currency",IF('Premiums DATA'!G216=0,0,'Premiums DATA'!G216),IF($C$4="Current Exchange rate",IF('Premiums DATA'!G216=0,0,'Premiums DATA'!G216/ECO!Q36),IF($C$4="Constant Exchange rate",IF('Premiums DATA'!G216=0,0,'Premiums DATA'!G216/ECO!Q71))))</f>
        <v>135.98078489666875</v>
      </c>
      <c r="I74" s="208">
        <f>IF($C$4="National Currency",IF('Premiums DATA'!H216=0,0,'Premiums DATA'!H216),IF($C$4="Current Exchange rate",IF('Premiums DATA'!H216=0,0,'Premiums DATA'!H216/ECO!R36),IF($C$4="Constant Exchange rate",IF('Premiums DATA'!H216=0,0,'Premiums DATA'!H216/ECO!R71))))</f>
        <v>150.8947525879116</v>
      </c>
      <c r="J74" s="208">
        <f>IF($C$4="National Currency",IF('Premiums DATA'!I216=0,0,'Premiums DATA'!I216),IF($C$4="Current Exchange rate",IF('Premiums DATA'!I216=0,0,'Premiums DATA'!I216/ECO!S36),IF($C$4="Constant Exchange rate",IF('Premiums DATA'!I216=0,0,'Premiums DATA'!I216/ECO!S71))))</f>
        <v>165.80872027915441</v>
      </c>
      <c r="K74" s="208">
        <f>IF($C$4="National Currency",IF('Premiums DATA'!J216=0,0,'Premiums DATA'!J216),IF($C$4="Current Exchange rate",IF('Premiums DATA'!J216=0,0,'Premiums DATA'!J216/ECO!T36),IF($C$4="Constant Exchange rate",IF('Premiums DATA'!J216=0,0,'Premiums DATA'!J216/ECO!T71))))</f>
        <v>180.72268797039726</v>
      </c>
      <c r="L74" s="74">
        <f>IF($C$4="National Currency",IF('Premiums DATA'!K216=0,0,'Premiums DATA'!K216),IF($C$4="Current Exchange rate",IF('Premiums DATA'!K216=0,0,'Premiums DATA'!K216/ECO!U36),IF($C$4="Constant Exchange rate",IF('Premiums DATA'!K216=0,0,'Premiums DATA'!K216/ECO!U71))))</f>
        <v>195.63665566164005</v>
      </c>
      <c r="M74" s="74">
        <f>IF($C$4="National Currency",IF('Premiums DATA'!L216=0,0,'Premiums DATA'!L216),IF($C$4="Current Exchange rate",IF('Premiums DATA'!L216=0,0,'Premiums DATA'!L216/ECO!V36),IF($C$4="Constant Exchange rate",IF('Premiums DATA'!L216=0,0,'Premiums DATA'!L216/ECO!V71))))</f>
        <v>194.74435620594272</v>
      </c>
      <c r="N74" s="74">
        <f>IF($C$4="National Currency",IF('Premiums DATA'!M216=0,0,'Premiums DATA'!M216),IF($C$4="Current Exchange rate",IF('Premiums DATA'!M216=0,0,'Premiums DATA'!M216/ECO!W36),IF($C$4="Constant Exchange rate",IF('Premiums DATA'!M216=0,0,'Premiums DATA'!M216/ECO!W71))))</f>
        <v>0</v>
      </c>
      <c r="O74" s="74">
        <f>IF($C$4="National Currency",IF('Premiums DATA'!N216=0,0,'Premiums DATA'!N216),IF($C$4="Current Exchange rate",IF('Premiums DATA'!N216=0,0,'Premiums DATA'!N216/ECO!X36),IF($C$4="Constant Exchange rate",IF('Premiums DATA'!N216=0,0,'Premiums DATA'!N216/ECO!X71))))</f>
        <v>0</v>
      </c>
      <c r="P74" s="210">
        <f>IF($C$4="National Currency",IF('Premiums DATA'!O216=0,0,'Premiums DATA'!O216),IF($C$4="Current Exchange rate",IF('Premiums DATA'!O216=0,0,'Premiums DATA'!O216/ECO!Y36),IF($C$4="Constant Exchange rate",IF('Premiums DATA'!O216=0,0,'Premiums DATA'!O216/ECO!Y71))))</f>
        <v>0</v>
      </c>
      <c r="Q74" s="77">
        <f t="shared" si="7"/>
        <v>0</v>
      </c>
      <c r="R74" s="77" t="str">
        <f t="shared" si="8"/>
        <v>-</v>
      </c>
      <c r="S74" s="77" t="str">
        <f t="shared" si="9"/>
        <v>-</v>
      </c>
    </row>
    <row r="75" spans="3:19" ht="15" x14ac:dyDescent="0.25">
      <c r="C75" s="242"/>
      <c r="D75" s="243"/>
      <c r="E75" s="72" t="s">
        <v>27</v>
      </c>
      <c r="F75" s="74">
        <f>IF($C$4="National Currency",IF('Premiums DATA'!E217=0,0,'Premiums DATA'!E217),IF($C$4="Current Exchange rate",IF('Premiums DATA'!E217=0,0,'Premiums DATA'!E217/ECO!O37),IF($C$4="Constant Exchange rate",IF('Premiums DATA'!E217=0,0,'Premiums DATA'!E217/ECO!O72))))</f>
        <v>14260.406685829872</v>
      </c>
      <c r="G75" s="74">
        <f>IF($C$4="National Currency",IF('Premiums DATA'!F217=0,0,'Premiums DATA'!F217),IF($C$4="Current Exchange rate",IF('Premiums DATA'!F217=0,0,'Premiums DATA'!F217/ECO!P37),IF($C$4="Constant Exchange rate",IF('Premiums DATA'!F217=0,0,'Premiums DATA'!F217/ECO!P72))))</f>
        <v>16973.277972958585</v>
      </c>
      <c r="H75" s="74">
        <f>IF($C$4="National Currency",IF('Premiums DATA'!G217=0,0,'Premiums DATA'!G217),IF($C$4="Current Exchange rate",IF('Premiums DATA'!G217=0,0,'Premiums DATA'!G217/ECO!Q37),IF($C$4="Constant Exchange rate",IF('Premiums DATA'!G217=0,0,'Premiums DATA'!G217/ECO!Q72))))</f>
        <v>14804.109443202384</v>
      </c>
      <c r="I75" s="74">
        <f>IF($C$4="National Currency",IF('Premiums DATA'!H217=0,0,'Premiums DATA'!H217),IF($C$4="Current Exchange rate",IF('Premiums DATA'!H217=0,0,'Premiums DATA'!H217/ECO!R37),IF($C$4="Constant Exchange rate",IF('Premiums DATA'!H217=0,0,'Premiums DATA'!H217/ECO!R72))))</f>
        <v>16919.940381134886</v>
      </c>
      <c r="J75" s="74">
        <f>IF($C$4="National Currency",IF('Premiums DATA'!I217=0,0,'Premiums DATA'!I217),IF($C$4="Current Exchange rate",IF('Premiums DATA'!I217=0,0,'Premiums DATA'!I217/ECO!S37),IF($C$4="Constant Exchange rate",IF('Premiums DATA'!I217=0,0,'Premiums DATA'!I217/ECO!S72))))</f>
        <v>17825.934206323858</v>
      </c>
      <c r="K75" s="74">
        <f>IF($C$4="National Currency",IF('Premiums DATA'!J217=0,0,'Premiums DATA'!J217),IF($C$4="Current Exchange rate",IF('Premiums DATA'!J217=0,0,'Premiums DATA'!J217/ECO!T37),IF($C$4="Constant Exchange rate",IF('Premiums DATA'!J217=0,0,'Premiums DATA'!J217/ECO!T72))))</f>
        <v>20278.611732140955</v>
      </c>
      <c r="L75" s="74">
        <f>IF($C$4="National Currency",IF('Premiums DATA'!K217=0,0,'Premiums DATA'!K217),IF($C$4="Current Exchange rate",IF('Premiums DATA'!K217=0,0,'Premiums DATA'!K217/ECO!U37),IF($C$4="Constant Exchange rate",IF('Premiums DATA'!K217=0,0,'Premiums DATA'!K217/ECO!U72))))</f>
        <v>22447.035026083253</v>
      </c>
      <c r="M75" s="74">
        <f>IF($C$4="National Currency",IF('Premiums DATA'!L217=0,0,'Premiums DATA'!L217),IF($C$4="Current Exchange rate",IF('Premiums DATA'!L217=0,0,'Premiums DATA'!L217/ECO!V37),IF($C$4="Constant Exchange rate",IF('Premiums DATA'!L217=0,0,'Premiums DATA'!L217/ECO!V72))))</f>
        <v>21644.841903545192</v>
      </c>
      <c r="N75" s="74">
        <f>IF($C$4="National Currency",IF('Premiums DATA'!M217=0,0,'Premiums DATA'!M217),IF($C$4="Current Exchange rate",IF('Premiums DATA'!M217=0,0,'Premiums DATA'!M217/ECO!W37),IF($C$4="Constant Exchange rate",IF('Premiums DATA'!M217=0,0,'Premiums DATA'!M217/ECO!W72))))</f>
        <v>19144.575747897368</v>
      </c>
      <c r="O75" s="74">
        <f>IF($C$4="National Currency",IF('Premiums DATA'!N217=0,0,'Premiums DATA'!N217),IF($C$4="Current Exchange rate",IF('Premiums DATA'!N217=0,0,'Premiums DATA'!N217/ECO!X37),IF($C$4="Constant Exchange rate",IF('Premiums DATA'!N217=0,0,'Premiums DATA'!N217/ECO!X72))))</f>
        <v>20986.266368572338</v>
      </c>
      <c r="P75" s="210">
        <f>IF($C$4="National Currency",IF('Premiums DATA'!O217=0,0,'Premiums DATA'!O217),IF($C$4="Current Exchange rate",IF('Premiums DATA'!O217=0,0,'Premiums DATA'!O217/ECO!Y37),IF($C$4="Constant Exchange rate",IF('Premiums DATA'!O217=0,0,'Premiums DATA'!O217/ECO!Y72))))</f>
        <v>0</v>
      </c>
      <c r="Q75" s="77">
        <f t="shared" si="7"/>
        <v>3.2461811934578928E-2</v>
      </c>
      <c r="R75" s="77">
        <f t="shared" si="8"/>
        <v>9.6199082441262407E-2</v>
      </c>
      <c r="S75" s="77">
        <f t="shared" si="9"/>
        <v>0.47164571326186278</v>
      </c>
    </row>
    <row r="76" spans="3:19" ht="15" x14ac:dyDescent="0.25">
      <c r="C76" s="242"/>
      <c r="D76" s="243"/>
      <c r="E76" s="72" t="s">
        <v>28</v>
      </c>
      <c r="F76" s="74">
        <f>IF($C$4="National Currency",IF('Premiums DATA'!E218=0,0,'Premiums DATA'!E218),IF($C$4="Current Exchange rate",IF('Premiums DATA'!E218=0,0,'Premiums DATA'!E218/ECO!O38),IF($C$4="Constant Exchange rate",IF('Premiums DATA'!E218=0,0,'Premiums DATA'!E218/ECO!O73))))</f>
        <v>428.09631113336673</v>
      </c>
      <c r="G76" s="74">
        <f>IF($C$4="National Currency",IF('Premiums DATA'!F218=0,0,'Premiums DATA'!F218),IF($C$4="Current Exchange rate",IF('Premiums DATA'!F218=0,0,'Premiums DATA'!F218/ECO!P38),IF($C$4="Constant Exchange rate",IF('Premiums DATA'!F218=0,0,'Premiums DATA'!F218/ECO!P73))))</f>
        <v>464.38824904022704</v>
      </c>
      <c r="H76" s="74">
        <f>IF($C$4="National Currency",IF('Premiums DATA'!G218=0,0,'Premiums DATA'!G218),IF($C$4="Current Exchange rate",IF('Premiums DATA'!G218=0,0,'Premiums DATA'!G218/ECO!Q38),IF($C$4="Constant Exchange rate",IF('Premiums DATA'!G218=0,0,'Premiums DATA'!G218/ECO!Q73))))</f>
        <v>541.73343348355866</v>
      </c>
      <c r="I76" s="74">
        <f>IF($C$4="National Currency",IF('Premiums DATA'!H218=0,0,'Premiums DATA'!H218),IF($C$4="Current Exchange rate",IF('Premiums DATA'!H218=0,0,'Premiums DATA'!H218/ECO!R38),IF($C$4="Constant Exchange rate",IF('Premiums DATA'!H218=0,0,'Premiums DATA'!H218/ECO!R73))))</f>
        <v>609</v>
      </c>
      <c r="J76" s="74">
        <f>IF($C$4="National Currency",IF('Premiums DATA'!I218=0,0,'Premiums DATA'!I218),IF($C$4="Current Exchange rate",IF('Premiums DATA'!I218=0,0,'Premiums DATA'!I218/ECO!S38),IF($C$4="Constant Exchange rate",IF('Premiums DATA'!I218=0,0,'Premiums DATA'!I218/ECO!S73))))</f>
        <v>642</v>
      </c>
      <c r="K76" s="74">
        <f>IF($C$4="National Currency",IF('Premiums DATA'!J218=0,0,'Premiums DATA'!J218),IF($C$4="Current Exchange rate",IF('Premiums DATA'!J218=0,0,'Premiums DATA'!J218/ECO!T38),IF($C$4="Constant Exchange rate",IF('Premiums DATA'!J218=0,0,'Premiums DATA'!J218/ECO!T73))))</f>
        <v>630</v>
      </c>
      <c r="L76" s="74">
        <f>IF($C$4="National Currency",IF('Premiums DATA'!K218=0,0,'Premiums DATA'!K218),IF($C$4="Current Exchange rate",IF('Premiums DATA'!K218=0,0,'Premiums DATA'!K218/ECO!U38),IF($C$4="Constant Exchange rate",IF('Premiums DATA'!K218=0,0,'Premiums DATA'!K218/ECO!U73))))</f>
        <v>656</v>
      </c>
      <c r="M76" s="74">
        <f>IF($C$4="National Currency",IF('Premiums DATA'!L218=0,0,'Premiums DATA'!L218),IF($C$4="Current Exchange rate",IF('Premiums DATA'!L218=0,0,'Premiums DATA'!L218/ECO!V38),IF($C$4="Constant Exchange rate",IF('Premiums DATA'!L218=0,0,'Premiums DATA'!L218/ECO!V73))))</f>
        <v>600</v>
      </c>
      <c r="N76" s="74">
        <f>IF($C$4="National Currency",IF('Premiums DATA'!M218=0,0,'Premiums DATA'!M218),IF($C$4="Current Exchange rate",IF('Premiums DATA'!M218=0,0,'Premiums DATA'!M218/ECO!W38),IF($C$4="Constant Exchange rate",IF('Premiums DATA'!M218=0,0,'Premiums DATA'!M218/ECO!W73))))</f>
        <v>579</v>
      </c>
      <c r="O76" s="74">
        <f>IF($C$4="National Currency",IF('Premiums DATA'!N218=0,0,'Premiums DATA'!N218),IF($C$4="Current Exchange rate",IF('Premiums DATA'!N218=0,0,'Premiums DATA'!N218/ECO!X38),IF($C$4="Constant Exchange rate",IF('Premiums DATA'!N218=0,0,'Premiums DATA'!N218/ECO!X73))))</f>
        <v>534.9</v>
      </c>
      <c r="P76" s="210">
        <f>IF($C$4="National Currency",IF('Premiums DATA'!O218=0,0,'Premiums DATA'!O218),IF($C$4="Current Exchange rate",IF('Premiums DATA'!O218=0,0,'Premiums DATA'!O218/ECO!Y38),IF($C$4="Constant Exchange rate",IF('Premiums DATA'!O218=0,0,'Premiums DATA'!O218/ECO!Y73))))</f>
        <v>0</v>
      </c>
      <c r="Q76" s="77">
        <f t="shared" si="7"/>
        <v>8.2738982241306136E-4</v>
      </c>
      <c r="R76" s="77">
        <f t="shared" si="8"/>
        <v>-7.6165803108808383E-2</v>
      </c>
      <c r="S76" s="77">
        <f t="shared" si="9"/>
        <v>0.24948518847049872</v>
      </c>
    </row>
    <row r="77" spans="3:19" ht="15" x14ac:dyDescent="0.25">
      <c r="C77" s="242"/>
      <c r="D77" s="243"/>
      <c r="E77" s="72" t="s">
        <v>29</v>
      </c>
      <c r="F77" s="74">
        <f>IF($C$4="National Currency",IF('Premiums DATA'!E219=0,0,'Premiums DATA'!E219),IF($C$4="Current Exchange rate",IF('Premiums DATA'!E219=0,0,'Premiums DATA'!E219/ECO!O39),IF($C$4="Constant Exchange rate",IF('Premiums DATA'!E219=0,0,'Premiums DATA'!E219/ECO!O74))))</f>
        <v>645.0906193985262</v>
      </c>
      <c r="G77" s="74">
        <f>IF($C$4="National Currency",IF('Premiums DATA'!F219=0,0,'Premiums DATA'!F219),IF($C$4="Current Exchange rate",IF('Premiums DATA'!F219=0,0,'Premiums DATA'!F219/ECO!P39),IF($C$4="Constant Exchange rate",IF('Premiums DATA'!F219=0,0,'Premiums DATA'!F219/ECO!P74))))</f>
        <v>731.29522671446591</v>
      </c>
      <c r="H77" s="74">
        <f>IF($C$4="National Currency",IF('Premiums DATA'!G219=0,0,'Premiums DATA'!G219),IF($C$4="Current Exchange rate",IF('Premiums DATA'!G219=0,0,'Premiums DATA'!G219/ECO!Q39),IF($C$4="Constant Exchange rate",IF('Premiums DATA'!G219=0,0,'Premiums DATA'!G219/ECO!Q74))))</f>
        <v>846.5777069640842</v>
      </c>
      <c r="I77" s="208">
        <f>IF($C$4="National Currency",IF('Premiums DATA'!H219=0,0,'Premiums DATA'!H219),IF($C$4="Current Exchange rate",IF('Premiums DATA'!H219=0,0,'Premiums DATA'!H219/ECO!R39),IF($C$4="Constant Exchange rate",IF('Premiums DATA'!H219=0,0,'Premiums DATA'!H219/ECO!R74))))</f>
        <v>790.69147689692079</v>
      </c>
      <c r="J77" s="208">
        <f>IF($C$4="National Currency",IF('Premiums DATA'!I219=0,0,'Premiums DATA'!I219),IF($C$4="Current Exchange rate",IF('Premiums DATA'!I219=0,0,'Premiums DATA'!I219/ECO!S39),IF($C$4="Constant Exchange rate",IF('Premiums DATA'!I219=0,0,'Premiums DATA'!I219/ECO!S74))))</f>
        <v>832.53233149701998</v>
      </c>
      <c r="K77" s="208">
        <f>IF($C$4="National Currency",IF('Premiums DATA'!J219=0,0,'Premiums DATA'!J219),IF($C$4="Current Exchange rate",IF('Premiums DATA'!J219=0,0,'Premiums DATA'!J219/ECO!T39),IF($C$4="Constant Exchange rate",IF('Premiums DATA'!J219=0,0,'Premiums DATA'!J219/ECO!T74))))</f>
        <v>955.76616574851005</v>
      </c>
      <c r="L77" s="74">
        <f>IF($C$4="National Currency",IF('Premiums DATA'!K219=0,0,'Premiums DATA'!K219),IF($C$4="Current Exchange rate",IF('Premiums DATA'!K219=0,0,'Premiums DATA'!K219/ECO!U39),IF($C$4="Constant Exchange rate",IF('Premiums DATA'!K219=0,0,'Premiums DATA'!K219/ECO!U74))))</f>
        <v>1079</v>
      </c>
      <c r="M77" s="74">
        <f>IF($C$4="National Currency",IF('Premiums DATA'!L219=0,0,'Premiums DATA'!L219),IF($C$4="Current Exchange rate",IF('Premiums DATA'!L219=0,0,'Premiums DATA'!L219/ECO!V39),IF($C$4="Constant Exchange rate",IF('Premiums DATA'!L219=0,0,'Premiums DATA'!L219/ECO!V74))))</f>
        <v>1094</v>
      </c>
      <c r="N77" s="74">
        <f>IF($C$4="National Currency",IF('Premiums DATA'!M219=0,0,'Premiums DATA'!M219),IF($C$4="Current Exchange rate",IF('Premiums DATA'!M219=0,0,'Premiums DATA'!M219/ECO!W39),IF($C$4="Constant Exchange rate",IF('Premiums DATA'!M219=0,0,'Premiums DATA'!M219/ECO!W74))))</f>
        <v>1112</v>
      </c>
      <c r="O77" s="208">
        <f>IF($C$4="National Currency",IF('Premiums DATA'!N219=0,0,'Premiums DATA'!N219),IF($C$4="Current Exchange rate",IF('Premiums DATA'!N219=0,0,'Premiums DATA'!N219/ECO!X39),IF($C$4="Constant Exchange rate",IF('Premiums DATA'!N219=0,0,'Premiums DATA'!N219/ECO!X74))))</f>
        <v>1112</v>
      </c>
      <c r="P77" s="210">
        <f>IF($C$4="National Currency",IF('Premiums DATA'!O219=0,0,'Premiums DATA'!O219),IF($C$4="Current Exchange rate",IF('Premiums DATA'!O219=0,0,'Premiums DATA'!O219/ECO!Y39),IF($C$4="Constant Exchange rate",IF('Premiums DATA'!O219=0,0,'Premiums DATA'!O219/ECO!Y74))))</f>
        <v>0</v>
      </c>
      <c r="Q77" s="77">
        <f t="shared" si="7"/>
        <v>1.7200551178226289E-3</v>
      </c>
      <c r="R77" s="77">
        <f t="shared" si="8"/>
        <v>0</v>
      </c>
      <c r="S77" s="77">
        <f t="shared" si="9"/>
        <v>0.72378882371102193</v>
      </c>
    </row>
    <row r="78" spans="3:19" ht="15" x14ac:dyDescent="0.25">
      <c r="C78" s="242"/>
      <c r="D78" s="243"/>
      <c r="E78" s="72" t="s">
        <v>30</v>
      </c>
      <c r="F78" s="74">
        <f>IF($C$4="National Currency",IF('Premiums DATA'!E220=0,0,'Premiums DATA'!E220),IF($C$4="Current Exchange rate",IF('Premiums DATA'!E220=0,0,'Premiums DATA'!E220/ECO!O40),IF($C$4="Constant Exchange rate",IF('Premiums DATA'!E220=0,0,'Premiums DATA'!E220/ECO!O75))))</f>
        <v>0</v>
      </c>
      <c r="G78" s="74">
        <f>IF($C$4="National Currency",IF('Premiums DATA'!F220=0,0,'Premiums DATA'!F220),IF($C$4="Current Exchange rate",IF('Premiums DATA'!F220=0,0,'Premiums DATA'!F220/ECO!P40),IF($C$4="Constant Exchange rate",IF('Premiums DATA'!F220=0,0,'Premiums DATA'!F220/ECO!P75))))</f>
        <v>0</v>
      </c>
      <c r="H78" s="74">
        <f>IF($C$4="National Currency",IF('Premiums DATA'!G220=0,0,'Premiums DATA'!G220),IF($C$4="Current Exchange rate",IF('Premiums DATA'!G220=0,0,'Premiums DATA'!G220/ECO!Q40),IF($C$4="Constant Exchange rate",IF('Premiums DATA'!G220=0,0,'Premiums DATA'!G220/ECO!Q75))))</f>
        <v>0</v>
      </c>
      <c r="I78" s="74">
        <f>IF($C$4="National Currency",IF('Premiums DATA'!H220=0,0,'Premiums DATA'!H220),IF($C$4="Current Exchange rate",IF('Premiums DATA'!H220=0,0,'Premiums DATA'!H220/ECO!R40),IF($C$4="Constant Exchange rate",IF('Premiums DATA'!H220=0,0,'Premiums DATA'!H220/ECO!R75))))</f>
        <v>0</v>
      </c>
      <c r="J78" s="74">
        <f>IF($C$4="National Currency",IF('Premiums DATA'!I220=0,0,'Premiums DATA'!I220),IF($C$4="Current Exchange rate",IF('Premiums DATA'!I220=0,0,'Premiums DATA'!I220/ECO!S40),IF($C$4="Constant Exchange rate",IF('Premiums DATA'!I220=0,0,'Premiums DATA'!I220/ECO!S75))))</f>
        <v>0</v>
      </c>
      <c r="K78" s="74">
        <f>IF($C$4="National Currency",IF('Premiums DATA'!J220=0,0,'Premiums DATA'!J220),IF($C$4="Current Exchange rate",IF('Premiums DATA'!J220=0,0,'Premiums DATA'!J220/ECO!T40),IF($C$4="Constant Exchange rate",IF('Premiums DATA'!J220=0,0,'Premiums DATA'!J220/ECO!T75))))</f>
        <v>0</v>
      </c>
      <c r="L78" s="74">
        <f>IF($C$4="National Currency",IF('Premiums DATA'!K220=0,0,'Premiums DATA'!K220),IF($C$4="Current Exchange rate",IF('Premiums DATA'!K220=0,0,'Premiums DATA'!K220/ECO!U40),IF($C$4="Constant Exchange rate",IF('Premiums DATA'!K220=0,0,'Premiums DATA'!K220/ECO!U75))))</f>
        <v>0</v>
      </c>
      <c r="M78" s="74">
        <f>IF($C$4="National Currency",IF('Premiums DATA'!L220=0,0,'Premiums DATA'!L220),IF($C$4="Current Exchange rate",IF('Premiums DATA'!L220=0,0,'Premiums DATA'!L220/ECO!V40),IF($C$4="Constant Exchange rate",IF('Premiums DATA'!L220=0,0,'Premiums DATA'!L220/ECO!V75))))</f>
        <v>0</v>
      </c>
      <c r="N78" s="74">
        <f>IF($C$4="National Currency",IF('Premiums DATA'!M220=0,0,'Premiums DATA'!M220),IF($C$4="Current Exchange rate",IF('Premiums DATA'!M220=0,0,'Premiums DATA'!M220/ECO!W40),IF($C$4="Constant Exchange rate",IF('Premiums DATA'!M220=0,0,'Premiums DATA'!M220/ECO!W75))))</f>
        <v>0</v>
      </c>
      <c r="O78" s="74">
        <f>IF($C$4="National Currency",IF('Premiums DATA'!N220=0,0,'Premiums DATA'!N220),IF($C$4="Current Exchange rate",IF('Premiums DATA'!N220=0,0,'Premiums DATA'!N220/ECO!X40),IF($C$4="Constant Exchange rate",IF('Premiums DATA'!N220=0,0,'Premiums DATA'!N220/ECO!X75))))</f>
        <v>0</v>
      </c>
      <c r="P78" s="210">
        <f>IF($C$4="National Currency",IF('Premiums DATA'!O220=0,0,'Premiums DATA'!O220),IF($C$4="Current Exchange rate",IF('Premiums DATA'!O220=0,0,'Premiums DATA'!O220/ECO!Y40),IF($C$4="Constant Exchange rate",IF('Premiums DATA'!O220=0,0,'Premiums DATA'!O220/ECO!Y75))))</f>
        <v>0</v>
      </c>
      <c r="Q78" s="77">
        <f t="shared" si="7"/>
        <v>0</v>
      </c>
      <c r="R78" s="77" t="str">
        <f t="shared" si="8"/>
        <v>-</v>
      </c>
      <c r="S78" s="77" t="str">
        <f t="shared" si="9"/>
        <v>-</v>
      </c>
    </row>
    <row r="79" spans="3:19" ht="15" x14ac:dyDescent="0.25">
      <c r="C79" s="242"/>
      <c r="D79" s="243"/>
      <c r="E79" s="72" t="s">
        <v>180</v>
      </c>
      <c r="F79" s="75">
        <f>IF($C$4="National Currency",IF('Premiums DATA'!E221=0,0,'Premiums DATA'!E221),IF($C$4="Current Exchange rate",IF('Premiums DATA'!E221=0,0,'Premiums DATA'!E221/ECO!O41),IF($C$4="Constant Exchange rate",IF('Premiums DATA'!E221=0,0,'Premiums DATA'!E221/ECO!O76))))</f>
        <v>153837.79817691614</v>
      </c>
      <c r="G79" s="75">
        <f>IF($C$4="National Currency",IF('Premiums DATA'!F221=0,0,'Premiums DATA'!F221),IF($C$4="Current Exchange rate",IF('Premiums DATA'!F221=0,0,'Premiums DATA'!F221/ECO!P41),IF($C$4="Constant Exchange rate",IF('Premiums DATA'!F221=0,0,'Premiums DATA'!F221/ECO!P76))))</f>
        <v>170295.28822698677</v>
      </c>
      <c r="H79" s="75">
        <f>IF($C$4="National Currency",IF('Premiums DATA'!G221=0,0,'Premiums DATA'!G221),IF($C$4="Current Exchange rate",IF('Premiums DATA'!G221=0,0,'Premiums DATA'!G221/ECO!Q41),IF($C$4="Constant Exchange rate",IF('Premiums DATA'!G221=0,0,'Premiums DATA'!G221/ECO!Q76))))</f>
        <v>195108.48632687121</v>
      </c>
      <c r="I79" s="75">
        <f>IF($C$4="National Currency",IF('Premiums DATA'!H221=0,0,'Premiums DATA'!H221),IF($C$4="Current Exchange rate",IF('Premiums DATA'!H221=0,0,'Premiums DATA'!H221/ECO!R41),IF($C$4="Constant Exchange rate",IF('Premiums DATA'!H221=0,0,'Premiums DATA'!H221/ECO!R76))))</f>
        <v>259406.02516369236</v>
      </c>
      <c r="J79" s="75">
        <f>IF($C$4="National Currency",IF('Premiums DATA'!I221=0,0,'Premiums DATA'!I221),IF($C$4="Current Exchange rate",IF('Premiums DATA'!I221=0,0,'Premiums DATA'!I221/ECO!S41),IF($C$4="Constant Exchange rate",IF('Premiums DATA'!I221=0,0,'Premiums DATA'!I221/ECO!S76))))</f>
        <v>198042.4545280099</v>
      </c>
      <c r="K79" s="75">
        <f>IF($C$4="National Currency",IF('Premiums DATA'!J221=0,0,'Premiums DATA'!J221),IF($C$4="Current Exchange rate",IF('Premiums DATA'!J221=0,0,'Premiums DATA'!J221/ECO!T41),IF($C$4="Constant Exchange rate",IF('Premiums DATA'!J221=0,0,'Premiums DATA'!J221/ECO!T76))))</f>
        <v>177773.29315823826</v>
      </c>
      <c r="L79" s="75">
        <f>IF($C$4="National Currency",IF('Premiums DATA'!K221=0,0,'Premiums DATA'!K221),IF($C$4="Current Exchange rate",IF('Premiums DATA'!K221=0,0,'Premiums DATA'!K221/ECO!U41),IF($C$4="Constant Exchange rate",IF('Premiums DATA'!K221=0,0,'Premiums DATA'!K221/ECO!U76))))</f>
        <v>166561.70395005905</v>
      </c>
      <c r="M79" s="75">
        <f>IF($C$4="National Currency",IF('Premiums DATA'!L221=0,0,'Premiums DATA'!L221),IF($C$4="Current Exchange rate",IF('Premiums DATA'!L221=0,0,'Premiums DATA'!L221/ECO!V41),IF($C$4="Constant Exchange rate",IF('Premiums DATA'!L221=0,0,'Premiums DATA'!L221/ECO!V76))))</f>
        <v>166417.90004371037</v>
      </c>
      <c r="N79" s="75">
        <f>IF($C$4="National Currency",IF('Premiums DATA'!M221=0,0,'Premiums DATA'!M221),IF($C$4="Current Exchange rate",IF('Premiums DATA'!M221=0,0,'Premiums DATA'!M221/ECO!W41),IF($C$4="Constant Exchange rate",IF('Premiums DATA'!M221=0,0,'Premiums DATA'!M221/ECO!W76))))</f>
        <v>167103.40625711516</v>
      </c>
      <c r="O79" s="212">
        <f>IF($C$4="National Currency",IF('Premiums DATA'!N221=0,0,'Premiums DATA'!N221),IF($C$4="Current Exchange rate",IF('Premiums DATA'!N221=0,0,'Premiums DATA'!N221/ECO!X41),IF($C$4="Constant Exchange rate",IF('Premiums DATA'!N221=0,0,'Premiums DATA'!N221/ECO!X76))))</f>
        <v>167103.40625711516</v>
      </c>
      <c r="P79" s="211">
        <f>IF($C$4="National Currency",IF('Premiums DATA'!O221=0,0,'Premiums DATA'!O221),IF($C$4="Current Exchange rate",IF('Premiums DATA'!O221=0,0,'Premiums DATA'!O221/ECO!Y41),IF($C$4="Constant Exchange rate",IF('Premiums DATA'!O221=0,0,'Premiums DATA'!O221/ECO!Y76))))</f>
        <v>0</v>
      </c>
      <c r="Q79" s="77">
        <f t="shared" si="7"/>
        <v>0.25847758016020222</v>
      </c>
      <c r="R79" s="77">
        <f t="shared" si="8"/>
        <v>0</v>
      </c>
      <c r="S79" s="77">
        <f t="shared" si="9"/>
        <v>8.623113589381548E-2</v>
      </c>
    </row>
    <row r="80" spans="3:19" ht="15.75" thickBot="1" x14ac:dyDescent="0.3">
      <c r="C80" s="246"/>
      <c r="D80" s="247"/>
      <c r="E80" s="78" t="s">
        <v>221</v>
      </c>
      <c r="F80" s="86">
        <f t="shared" ref="F80:O80" si="10">SUM(F48:F79)</f>
        <v>546054.07112935418</v>
      </c>
      <c r="G80" s="86">
        <f t="shared" si="10"/>
        <v>608111.00070481782</v>
      </c>
      <c r="H80" s="86">
        <f t="shared" si="10"/>
        <v>651371.77312698076</v>
      </c>
      <c r="I80" s="86">
        <f t="shared" si="10"/>
        <v>716815.59535859118</v>
      </c>
      <c r="J80" s="86">
        <f t="shared" si="10"/>
        <v>640420.55256640667</v>
      </c>
      <c r="K80" s="86">
        <f t="shared" si="10"/>
        <v>664025.4881510284</v>
      </c>
      <c r="L80" s="86">
        <f t="shared" si="10"/>
        <v>679977.21317856072</v>
      </c>
      <c r="M80" s="86">
        <f t="shared" si="10"/>
        <v>636097.00983401085</v>
      </c>
      <c r="N80" s="86">
        <f t="shared" si="10"/>
        <v>619880.61121325707</v>
      </c>
      <c r="O80" s="86">
        <f t="shared" si="10"/>
        <v>646490.91094688326</v>
      </c>
      <c r="P80" s="86" t="s">
        <v>375</v>
      </c>
      <c r="Q80" s="77">
        <f t="shared" si="7"/>
        <v>1</v>
      </c>
    </row>
    <row r="81" spans="3:19" ht="15.75" thickTop="1" x14ac:dyDescent="0.25">
      <c r="C81" s="248"/>
      <c r="D81" s="249"/>
      <c r="E81" s="113" t="s">
        <v>222</v>
      </c>
      <c r="F81" s="93">
        <v>545946.4375</v>
      </c>
      <c r="G81" s="93">
        <v>607949.5</v>
      </c>
      <c r="H81" s="93">
        <v>651235.75</v>
      </c>
      <c r="I81" s="93">
        <v>716552.25</v>
      </c>
      <c r="J81" s="93">
        <v>640132.3125</v>
      </c>
      <c r="K81" s="93">
        <v>663747.125</v>
      </c>
      <c r="L81" s="93">
        <v>679672.5</v>
      </c>
      <c r="M81" s="93">
        <v>635787.25</v>
      </c>
      <c r="N81" s="93">
        <v>619756.375</v>
      </c>
      <c r="O81" s="93">
        <v>646366.625</v>
      </c>
      <c r="P81" s="93" t="s">
        <v>375</v>
      </c>
      <c r="Q81" s="77">
        <f>O81/$O$80</f>
        <v>0.99980775298650182</v>
      </c>
      <c r="R81" s="77">
        <f>IF(OR(O81=0, N81=0),"-",O81/N81-1)</f>
        <v>4.2936629736160414E-2</v>
      </c>
      <c r="S81" s="77">
        <f>IF(OR(O81=0, F81=0),"-",O81/F81-1)</f>
        <v>0.1839378015906552</v>
      </c>
    </row>
    <row r="82" spans="3:19" ht="15" x14ac:dyDescent="0.25">
      <c r="E82" s="55" t="s">
        <v>223</v>
      </c>
      <c r="F82" s="94"/>
      <c r="G82" s="94">
        <f t="shared" ref="G82:O82" si="11">G81/F81-1</f>
        <v>0.1135698637103022</v>
      </c>
      <c r="H82" s="94">
        <f t="shared" si="11"/>
        <v>7.1200403980922866E-2</v>
      </c>
      <c r="I82" s="94">
        <f t="shared" si="11"/>
        <v>0.10029624448596386</v>
      </c>
      <c r="J82" s="94">
        <f t="shared" si="11"/>
        <v>-0.10664949764654286</v>
      </c>
      <c r="K82" s="94">
        <f t="shared" si="11"/>
        <v>3.6890517848995552E-2</v>
      </c>
      <c r="L82" s="94">
        <f t="shared" si="11"/>
        <v>2.3993135940136856E-2</v>
      </c>
      <c r="M82" s="94">
        <f t="shared" si="11"/>
        <v>-6.4568229551732581E-2</v>
      </c>
      <c r="N82" s="94">
        <f t="shared" si="11"/>
        <v>-2.5214212773219336E-2</v>
      </c>
      <c r="O82" s="94">
        <f t="shared" si="11"/>
        <v>4.2936629736160414E-2</v>
      </c>
      <c r="P82" s="95"/>
    </row>
    <row r="85" spans="3:19" ht="18.75" x14ac:dyDescent="0.15">
      <c r="C85" s="253" t="s">
        <v>345</v>
      </c>
      <c r="D85" s="254"/>
      <c r="E85" s="255" t="s">
        <v>273</v>
      </c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7"/>
    </row>
    <row r="86" spans="3:19" ht="15" x14ac:dyDescent="0.15">
      <c r="C86" s="244" t="s">
        <v>230</v>
      </c>
      <c r="D86" s="245"/>
      <c r="E86" s="50">
        <v>3</v>
      </c>
      <c r="F86" s="51">
        <v>2004</v>
      </c>
      <c r="G86" s="51">
        <f t="shared" ref="G86:P86" si="12">F86+1</f>
        <v>2005</v>
      </c>
      <c r="H86" s="51">
        <f t="shared" si="12"/>
        <v>2006</v>
      </c>
      <c r="I86" s="51">
        <f t="shared" si="12"/>
        <v>2007</v>
      </c>
      <c r="J86" s="51">
        <f t="shared" si="12"/>
        <v>2008</v>
      </c>
      <c r="K86" s="51">
        <f t="shared" si="12"/>
        <v>2009</v>
      </c>
      <c r="L86" s="51">
        <f t="shared" si="12"/>
        <v>2010</v>
      </c>
      <c r="M86" s="51">
        <f t="shared" si="12"/>
        <v>2011</v>
      </c>
      <c r="N86" s="51">
        <f t="shared" si="12"/>
        <v>2012</v>
      </c>
      <c r="O86" s="51">
        <f t="shared" si="12"/>
        <v>2013</v>
      </c>
      <c r="P86" s="51">
        <f t="shared" si="12"/>
        <v>2014</v>
      </c>
      <c r="Q86" s="53" t="s">
        <v>224</v>
      </c>
      <c r="R86" s="54" t="s">
        <v>225</v>
      </c>
      <c r="S86" s="53" t="s">
        <v>281</v>
      </c>
    </row>
    <row r="87" spans="3:19" ht="15" x14ac:dyDescent="0.25">
      <c r="C87" s="242"/>
      <c r="D87" s="243"/>
      <c r="E87" s="72" t="s">
        <v>0</v>
      </c>
      <c r="F87" s="73">
        <f>IF($C$4="National Currency",IF('Premiums DATA'!E228=0,0,'Premiums DATA'!E228),IF($C$4="Current Exchange rate",IF('Premiums DATA'!E228=0,0,'Premiums DATA'!E228/ECO!O10),IF($C$4="Constant Exchange rate",IF('Premiums DATA'!E228=0,0,'Premiums DATA'!E228/ECO!O45))))</f>
        <v>5973</v>
      </c>
      <c r="G87" s="73">
        <f>IF($C$4="National Currency",IF('Premiums DATA'!F228=0,0,'Premiums DATA'!F228),IF($C$4="Current Exchange rate",IF('Premiums DATA'!F228=0,0,'Premiums DATA'!F228/ECO!P10),IF($C$4="Constant Exchange rate",IF('Premiums DATA'!F228=0,0,'Premiums DATA'!F228/ECO!P45))))</f>
        <v>6884</v>
      </c>
      <c r="H87" s="73">
        <f>IF($C$4="National Currency",IF('Premiums DATA'!G228=0,0,'Premiums DATA'!G228),IF($C$4="Current Exchange rate",IF('Premiums DATA'!G228=0,0,'Premiums DATA'!G228/ECO!Q10),IF($C$4="Constant Exchange rate",IF('Premiums DATA'!G228=0,0,'Premiums DATA'!G228/ECO!Q45))))</f>
        <v>6898</v>
      </c>
      <c r="I87" s="73">
        <f>IF($C$4="National Currency",IF('Premiums DATA'!H228=0,0,'Premiums DATA'!H228),IF($C$4="Current Exchange rate",IF('Premiums DATA'!H228=0,0,'Premiums DATA'!H228/ECO!R10),IF($C$4="Constant Exchange rate",IF('Premiums DATA'!H228=0,0,'Premiums DATA'!H228/ECO!R45))))</f>
        <v>6815</v>
      </c>
      <c r="J87" s="73">
        <f>IF($C$4="National Currency",IF('Premiums DATA'!I228=0,0,'Premiums DATA'!I228),IF($C$4="Current Exchange rate",IF('Premiums DATA'!I228=0,0,'Premiums DATA'!I228/ECO!S10),IF($C$4="Constant Exchange rate",IF('Premiums DATA'!I228=0,0,'Premiums DATA'!I228/ECO!S45))))</f>
        <v>7008</v>
      </c>
      <c r="K87" s="73">
        <f>IF($C$4="National Currency",IF('Premiums DATA'!J228=0,0,'Premiums DATA'!J228),IF($C$4="Current Exchange rate",IF('Premiums DATA'!J228=0,0,'Premiums DATA'!J228/ECO!T10),IF($C$4="Constant Exchange rate",IF('Premiums DATA'!J228=0,0,'Premiums DATA'!J228/ECO!T45))))</f>
        <v>7107</v>
      </c>
      <c r="L87" s="73">
        <f>IF($C$4="National Currency",IF('Premiums DATA'!K228=0,0,'Premiums DATA'!K228),IF($C$4="Current Exchange rate",IF('Premiums DATA'!K228=0,0,'Premiums DATA'!K228/ECO!U10),IF($C$4="Constant Exchange rate",IF('Premiums DATA'!K228=0,0,'Premiums DATA'!K228/ECO!U45))))</f>
        <v>7238</v>
      </c>
      <c r="M87" s="73">
        <f>IF($C$4="National Currency",IF('Premiums DATA'!L228=0,0,'Premiums DATA'!L228),IF($C$4="Current Exchange rate",IF('Premiums DATA'!L228=0,0,'Premiums DATA'!L228/ECO!V10),IF($C$4="Constant Exchange rate",IF('Premiums DATA'!L228=0,0,'Premiums DATA'!L228/ECO!V45))))</f>
        <v>6611</v>
      </c>
      <c r="N87" s="73">
        <f>IF($C$4="National Currency",IF('Premiums DATA'!M228=0,0,'Premiums DATA'!M228),IF($C$4="Current Exchange rate",IF('Premiums DATA'!M228=0,0,'Premiums DATA'!M228/ECO!W10),IF($C$4="Constant Exchange rate",IF('Premiums DATA'!M228=0,0,'Premiums DATA'!M228/ECO!W45))))</f>
        <v>6117</v>
      </c>
      <c r="O87" s="213">
        <f>IF($C$4="National Currency",IF('Premiums DATA'!N228=0,0,'Premiums DATA'!N228),IF($C$4="Current Exchange rate",IF('Premiums DATA'!N228=0,0,'Premiums DATA'!N228/ECO!X10),IF($C$4="Constant Exchange rate",IF('Premiums DATA'!N228=0,0,'Premiums DATA'!N228/ECO!X45))))</f>
        <v>6117</v>
      </c>
      <c r="P87" s="209">
        <f>IF($C$4="National Currency",IF('Premiums DATA'!O228=0,0,'Premiums DATA'!O228),IF($C$4="Current Exchange rate",IF('Premiums DATA'!O228=0,0,'Premiums DATA'!O228/ECO!Y10),IF($C$4="Constant Exchange rate",IF('Premiums DATA'!O228=0,0,'Premiums DATA'!O228/ECO!Y45))))</f>
        <v>0</v>
      </c>
      <c r="Q87" s="77">
        <f>O87/$O$119</f>
        <v>1.4538994918019814E-2</v>
      </c>
      <c r="R87" s="77">
        <f>IF(OR(O87=0, N87=0),"-",O87/N87-1)</f>
        <v>0</v>
      </c>
      <c r="S87" s="77">
        <f>IF(OR(O87=0, F87=0),"-",O87/F87-1)</f>
        <v>2.4108488196886046E-2</v>
      </c>
    </row>
    <row r="88" spans="3:19" ht="15" x14ac:dyDescent="0.25">
      <c r="C88" s="242"/>
      <c r="D88" s="243"/>
      <c r="E88" s="72" t="s">
        <v>1</v>
      </c>
      <c r="F88" s="74">
        <f>IF($C$4="National Currency",IF('Premiums DATA'!E229=0,0,'Premiums DATA'!E229),IF($C$4="Current Exchange rate",IF('Premiums DATA'!E229=0,0,'Premiums DATA'!E229/ECO!O11),IF($C$4="Constant Exchange rate",IF('Premiums DATA'!E229=0,0,'Premiums DATA'!E229/ECO!O46))))</f>
        <v>15819</v>
      </c>
      <c r="G88" s="74">
        <f>IF($C$4="National Currency",IF('Premiums DATA'!F229=0,0,'Premiums DATA'!F229),IF($C$4="Current Exchange rate",IF('Premiums DATA'!F229=0,0,'Premiums DATA'!F229/ECO!P11),IF($C$4="Constant Exchange rate",IF('Premiums DATA'!F229=0,0,'Premiums DATA'!F229/ECO!P46))))</f>
        <v>21102</v>
      </c>
      <c r="H88" s="74">
        <f>IF($C$4="National Currency",IF('Premiums DATA'!G229=0,0,'Premiums DATA'!G229),IF($C$4="Current Exchange rate",IF('Premiums DATA'!G229=0,0,'Premiums DATA'!G229/ECO!Q11),IF($C$4="Constant Exchange rate",IF('Premiums DATA'!G229=0,0,'Premiums DATA'!G229/ECO!Q46))))</f>
        <v>16445</v>
      </c>
      <c r="I88" s="74">
        <f>IF($C$4="National Currency",IF('Premiums DATA'!H229=0,0,'Premiums DATA'!H229),IF($C$4="Current Exchange rate",IF('Premiums DATA'!H229=0,0,'Premiums DATA'!H229/ECO!R11),IF($C$4="Constant Exchange rate",IF('Premiums DATA'!H229=0,0,'Premiums DATA'!H229/ECO!R46))))</f>
        <v>17492.547687950002</v>
      </c>
      <c r="J88" s="74">
        <f>IF($C$4="National Currency",IF('Premiums DATA'!I229=0,0,'Premiums DATA'!I229),IF($C$4="Current Exchange rate",IF('Premiums DATA'!I229=0,0,'Premiums DATA'!I229/ECO!S11),IF($C$4="Constant Exchange rate",IF('Premiums DATA'!I229=0,0,'Premiums DATA'!I229/ECO!S46))))</f>
        <v>14761.610153020001</v>
      </c>
      <c r="K88" s="74">
        <f>IF($C$4="National Currency",IF('Premiums DATA'!J229=0,0,'Premiums DATA'!J229),IF($C$4="Current Exchange rate",IF('Premiums DATA'!J229=0,0,'Premiums DATA'!J229/ECO!T11),IF($C$4="Constant Exchange rate",IF('Premiums DATA'!J229=0,0,'Premiums DATA'!J229/ECO!T46))))</f>
        <v>13467.45130373</v>
      </c>
      <c r="L88" s="74">
        <f>IF($C$4="National Currency",IF('Premiums DATA'!K229=0,0,'Premiums DATA'!K229),IF($C$4="Current Exchange rate",IF('Premiums DATA'!K229=0,0,'Premiums DATA'!K229/ECO!U11),IF($C$4="Constant Exchange rate",IF('Premiums DATA'!K229=0,0,'Premiums DATA'!K229/ECO!U46))))</f>
        <v>14259.655031030001</v>
      </c>
      <c r="M88" s="74">
        <f>IF($C$4="National Currency",IF('Premiums DATA'!L229=0,0,'Premiums DATA'!L229),IF($C$4="Current Exchange rate",IF('Premiums DATA'!L229=0,0,'Premiums DATA'!L229/ECO!V11),IF($C$4="Constant Exchange rate",IF('Premiums DATA'!L229=0,0,'Premiums DATA'!L229/ECO!V46))))</f>
        <v>13626.071727889999</v>
      </c>
      <c r="N88" s="74">
        <f>IF($C$4="National Currency",IF('Premiums DATA'!M229=0,0,'Premiums DATA'!M229),IF($C$4="Current Exchange rate",IF('Premiums DATA'!M229=0,0,'Premiums DATA'!M229/ECO!W11),IF($C$4="Constant Exchange rate",IF('Premiums DATA'!M229=0,0,'Premiums DATA'!M229/ECO!W46))))</f>
        <v>15746.118442020001</v>
      </c>
      <c r="O88" s="74">
        <f>IF($C$4="National Currency",IF('Premiums DATA'!N229=0,0,'Premiums DATA'!N229),IF($C$4="Current Exchange rate",IF('Premiums DATA'!N229=0,0,'Premiums DATA'!N229/ECO!X11),IF($C$4="Constant Exchange rate",IF('Premiums DATA'!N229=0,0,'Premiums DATA'!N229/ECO!X46))))</f>
        <v>10564.99084762</v>
      </c>
      <c r="P88" s="210">
        <f>IF($C$4="National Currency",IF('Premiums DATA'!O229=0,0,'Premiums DATA'!O229),IF($C$4="Current Exchange rate",IF('Premiums DATA'!O229=0,0,'Premiums DATA'!O229/ECO!Y11),IF($C$4="Constant Exchange rate",IF('Premiums DATA'!O229=0,0,'Premiums DATA'!O229/ECO!Y46))))</f>
        <v>11092.51491718</v>
      </c>
      <c r="Q88" s="77">
        <f t="shared" ref="Q88:Q119" si="13">O88/$O$119</f>
        <v>2.511105905549665E-2</v>
      </c>
      <c r="R88" s="77">
        <f t="shared" ref="R88:R118" si="14">IF(OR(O88=0, N88=0),"-",O88/N88-1)</f>
        <v>-0.3290415738632877</v>
      </c>
      <c r="S88" s="77">
        <f t="shared" ref="S88:S118" si="15">IF(OR(O88=0, F88=0),"-",O88/F88-1)</f>
        <v>-0.33213282460206084</v>
      </c>
    </row>
    <row r="89" spans="3:19" ht="15" x14ac:dyDescent="0.25">
      <c r="C89" s="242"/>
      <c r="D89" s="243"/>
      <c r="E89" s="72" t="s">
        <v>2</v>
      </c>
      <c r="F89" s="74">
        <f>IF($C$4="National Currency",IF('Premiums DATA'!E230=0,0,'Premiums DATA'!E230),IF($C$4="Current Exchange rate",IF('Premiums DATA'!E230=0,0,'Premiums DATA'!E230/ECO!O12),IF($C$4="Constant Exchange rate",IF('Premiums DATA'!E230=0,0,'Premiums DATA'!E230/ECO!O47))))</f>
        <v>0</v>
      </c>
      <c r="G89" s="74">
        <f>IF($C$4="National Currency",IF('Premiums DATA'!F230=0,0,'Premiums DATA'!F230),IF($C$4="Current Exchange rate",IF('Premiums DATA'!F230=0,0,'Premiums DATA'!F230/ECO!P12),IF($C$4="Constant Exchange rate",IF('Premiums DATA'!F230=0,0,'Premiums DATA'!F230/ECO!P47))))</f>
        <v>0</v>
      </c>
      <c r="H89" s="74">
        <f>IF($C$4="National Currency",IF('Premiums DATA'!G230=0,0,'Premiums DATA'!G230),IF($C$4="Current Exchange rate",IF('Premiums DATA'!G230=0,0,'Premiums DATA'!G230/ECO!Q12),IF($C$4="Constant Exchange rate",IF('Premiums DATA'!G230=0,0,'Premiums DATA'!G230/ECO!Q47))))</f>
        <v>0</v>
      </c>
      <c r="I89" s="74">
        <f>IF($C$4="National Currency",IF('Premiums DATA'!H230=0,0,'Premiums DATA'!H230),IF($C$4="Current Exchange rate",IF('Premiums DATA'!H230=0,0,'Premiums DATA'!H230/ECO!R12),IF($C$4="Constant Exchange rate",IF('Premiums DATA'!H230=0,0,'Premiums DATA'!H230/ECO!R47))))</f>
        <v>75.309101911472325</v>
      </c>
      <c r="J89" s="74">
        <f>IF($C$4="National Currency",IF('Premiums DATA'!I230=0,0,'Premiums DATA'!I230),IF($C$4="Current Exchange rate",IF('Premiums DATA'!I230=0,0,'Premiums DATA'!I230/ECO!S12),IF($C$4="Constant Exchange rate",IF('Premiums DATA'!I230=0,0,'Premiums DATA'!I230/ECO!S47))))</f>
        <v>77.755303324242021</v>
      </c>
      <c r="K89" s="74">
        <f>IF($C$4="National Currency",IF('Premiums DATA'!J230=0,0,'Premiums DATA'!J230),IF($C$4="Current Exchange rate",IF('Premiums DATA'!J230=0,0,'Premiums DATA'!J230/ECO!T12),IF($C$4="Constant Exchange rate",IF('Premiums DATA'!J230=0,0,'Premiums DATA'!J230/ECO!T47))))</f>
        <v>66.934373143995956</v>
      </c>
      <c r="L89" s="74">
        <f>IF($C$4="National Currency",IF('Premiums DATA'!K230=0,0,'Premiums DATA'!K230),IF($C$4="Current Exchange rate",IF('Premiums DATA'!K230=0,0,'Premiums DATA'!K230/ECO!U12),IF($C$4="Constant Exchange rate",IF('Premiums DATA'!K230=0,0,'Premiums DATA'!K230/ECO!U47))))</f>
        <v>77.107905978595468</v>
      </c>
      <c r="M89" s="74">
        <f>IF($C$4="National Currency",IF('Premiums DATA'!L230=0,0,'Premiums DATA'!L230),IF($C$4="Current Exchange rate",IF('Premiums DATA'!L230=0,0,'Premiums DATA'!L230/ECO!V12),IF($C$4="Constant Exchange rate",IF('Premiums DATA'!L230=0,0,'Premiums DATA'!L230/ECO!V47))))</f>
        <v>76.694958584722372</v>
      </c>
      <c r="N89" s="74">
        <f>IF($C$4="National Currency",IF('Premiums DATA'!M230=0,0,'Premiums DATA'!M230),IF($C$4="Current Exchange rate",IF('Premiums DATA'!M230=0,0,'Premiums DATA'!M230/ECO!W12),IF($C$4="Constant Exchange rate",IF('Premiums DATA'!M230=0,0,'Premiums DATA'!M230/ECO!W47))))</f>
        <v>82.319255547602012</v>
      </c>
      <c r="O89" s="208">
        <f>IF($C$4="National Currency",IF('Premiums DATA'!N230=0,0,'Premiums DATA'!N230),IF($C$4="Current Exchange rate",IF('Premiums DATA'!N230=0,0,'Premiums DATA'!N230/ECO!X12),IF($C$4="Constant Exchange rate",IF('Premiums DATA'!N230=0,0,'Premiums DATA'!N230/ECO!X47))))</f>
        <v>82.319255547602012</v>
      </c>
      <c r="P89" s="210">
        <f>IF($C$4="National Currency",IF('Premiums DATA'!O230=0,0,'Premiums DATA'!O230),IF($C$4="Current Exchange rate",IF('Premiums DATA'!O230=0,0,'Premiums DATA'!O230/ECO!Y12),IF($C$4="Constant Exchange rate",IF('Premiums DATA'!O230=0,0,'Premiums DATA'!O230/ECO!Y47))))</f>
        <v>0</v>
      </c>
      <c r="Q89" s="77">
        <f t="shared" si="13"/>
        <v>1.9565787772793199E-4</v>
      </c>
      <c r="R89" s="77">
        <f t="shared" si="14"/>
        <v>0</v>
      </c>
      <c r="S89" s="77" t="str">
        <f t="shared" si="15"/>
        <v>-</v>
      </c>
    </row>
    <row r="90" spans="3:19" ht="15" x14ac:dyDescent="0.25">
      <c r="C90" s="242"/>
      <c r="D90" s="243"/>
      <c r="E90" s="72" t="s">
        <v>3</v>
      </c>
      <c r="F90" s="74">
        <f>IF($C$4="National Currency",IF('Premiums DATA'!E231=0,0,'Premiums DATA'!E231),IF($C$4="Current Exchange rate",IF('Premiums DATA'!E231=0,0,'Premiums DATA'!E231/ECO!O13),IF($C$4="Constant Exchange rate",IF('Premiums DATA'!E231=0,0,'Premiums DATA'!E231/ECO!O48))))</f>
        <v>7331.9128409846981</v>
      </c>
      <c r="G90" s="74">
        <f>IF($C$4="National Currency",IF('Premiums DATA'!F231=0,0,'Premiums DATA'!F231),IF($C$4="Current Exchange rate",IF('Premiums DATA'!F231=0,0,'Premiums DATA'!F231/ECO!P13),IF($C$4="Constant Exchange rate",IF('Premiums DATA'!F231=0,0,'Premiums DATA'!F231/ECO!P48))))</f>
        <v>8406.057052561544</v>
      </c>
      <c r="H90" s="74">
        <f>IF($C$4="National Currency",IF('Premiums DATA'!G231=0,0,'Premiums DATA'!G231),IF($C$4="Current Exchange rate",IF('Premiums DATA'!G231=0,0,'Premiums DATA'!G231/ECO!Q13),IF($C$4="Constant Exchange rate",IF('Premiums DATA'!G231=0,0,'Premiums DATA'!G231/ECO!Q48))))</f>
        <v>7192.6297405189625</v>
      </c>
      <c r="I90" s="74">
        <f>IF($C$4="National Currency",IF('Premiums DATA'!H231=0,0,'Premiums DATA'!H231),IF($C$4="Current Exchange rate",IF('Premiums DATA'!H231=0,0,'Premiums DATA'!H231/ECO!R13),IF($C$4="Constant Exchange rate",IF('Premiums DATA'!H231=0,0,'Premiums DATA'!H231/ECO!R48))))</f>
        <v>7310.7975715236207</v>
      </c>
      <c r="J90" s="74">
        <f>IF($C$4="National Currency",IF('Premiums DATA'!I231=0,0,'Premiums DATA'!I231),IF($C$4="Current Exchange rate",IF('Premiums DATA'!I231=0,0,'Premiums DATA'!I231/ECO!S13),IF($C$4="Constant Exchange rate",IF('Premiums DATA'!I231=0,0,'Premiums DATA'!I231/ECO!S48))))</f>
        <v>7489.9359614105124</v>
      </c>
      <c r="K90" s="74">
        <f>IF($C$4="National Currency",IF('Premiums DATA'!J231=0,0,'Premiums DATA'!J231),IF($C$4="Current Exchange rate",IF('Premiums DATA'!J231=0,0,'Premiums DATA'!J231/ECO!T13),IF($C$4="Constant Exchange rate",IF('Premiums DATA'!J231=0,0,'Premiums DATA'!J231/ECO!T48))))</f>
        <v>7992.0974717232211</v>
      </c>
      <c r="L90" s="74">
        <f>IF($C$4="National Currency",IF('Premiums DATA'!K231=0,0,'Premiums DATA'!K231),IF($C$4="Current Exchange rate",IF('Premiums DATA'!K231=0,0,'Premiums DATA'!K231/ECO!U13),IF($C$4="Constant Exchange rate",IF('Premiums DATA'!K231=0,0,'Premiums DATA'!K231/ECO!U48))))</f>
        <v>7749.6373918829022</v>
      </c>
      <c r="M90" s="74">
        <f>IF($C$4="National Currency",IF('Premiums DATA'!L231=0,0,'Premiums DATA'!L231),IF($C$4="Current Exchange rate",IF('Premiums DATA'!L231=0,0,'Premiums DATA'!L231/ECO!V13),IF($C$4="Constant Exchange rate",IF('Premiums DATA'!L231=0,0,'Premiums DATA'!L231/ECO!V48))))</f>
        <v>7070.7227212242187</v>
      </c>
      <c r="N90" s="74">
        <f>IF($C$4="National Currency",IF('Premiums DATA'!M231=0,0,'Premiums DATA'!M231),IF($C$4="Current Exchange rate",IF('Premiums DATA'!M231=0,0,'Premiums DATA'!M231/ECO!W13),IF($C$4="Constant Exchange rate",IF('Premiums DATA'!M231=0,0,'Premiums DATA'!M231/ECO!W48))))</f>
        <v>7119.8960412508322</v>
      </c>
      <c r="O90" s="74">
        <f>IF($C$4="National Currency",IF('Premiums DATA'!N231=0,0,'Premiums DATA'!N231),IF($C$4="Current Exchange rate",IF('Premiums DATA'!N231=0,0,'Premiums DATA'!N231/ECO!X13),IF($C$4="Constant Exchange rate",IF('Premiums DATA'!N231=0,0,'Premiums DATA'!N231/ECO!X48))))</f>
        <v>6916.6882900864939</v>
      </c>
      <c r="P90" s="210">
        <f>IF($C$4="National Currency",IF('Premiums DATA'!O231=0,0,'Premiums DATA'!O231),IF($C$4="Current Exchange rate",IF('Premiums DATA'!O231=0,0,'Premiums DATA'!O231/ECO!Y13),IF($C$4="Constant Exchange rate",IF('Premiums DATA'!O231=0,0,'Premiums DATA'!O231/ECO!Y48))))</f>
        <v>6603.618596141052</v>
      </c>
      <c r="Q90" s="77">
        <f t="shared" si="13"/>
        <v>1.6439708337272305E-2</v>
      </c>
      <c r="R90" s="77">
        <f t="shared" si="14"/>
        <v>-2.8540831212563345E-2</v>
      </c>
      <c r="S90" s="77">
        <f t="shared" si="15"/>
        <v>-5.663249958143779E-2</v>
      </c>
    </row>
    <row r="91" spans="3:19" ht="15" x14ac:dyDescent="0.25">
      <c r="C91" s="242"/>
      <c r="D91" s="243"/>
      <c r="E91" s="72" t="s">
        <v>4</v>
      </c>
      <c r="F91" s="74">
        <f>IF($C$4="National Currency",IF('Premiums DATA'!E232=0,0,'Premiums DATA'!E232),IF($C$4="Current Exchange rate",IF('Premiums DATA'!E232=0,0,'Premiums DATA'!E232/ECO!O14),IF($C$4="Constant Exchange rate",IF('Premiums DATA'!E232=0,0,'Premiums DATA'!E232/ECO!O49))))</f>
        <v>408.70743723865002</v>
      </c>
      <c r="G91" s="74">
        <f>IF($C$4="National Currency",IF('Premiums DATA'!F232=0,0,'Premiums DATA'!F232),IF($C$4="Current Exchange rate",IF('Premiums DATA'!F232=0,0,'Premiums DATA'!F232/ECO!P14),IF($C$4="Constant Exchange rate",IF('Premiums DATA'!F232=0,0,'Premiums DATA'!F232/ECO!P49))))</f>
        <v>408.70743723865002</v>
      </c>
      <c r="H91" s="74">
        <f>IF($C$4="National Currency",IF('Premiums DATA'!G232=0,0,'Premiums DATA'!G232),IF($C$4="Current Exchange rate",IF('Premiums DATA'!G232=0,0,'Premiums DATA'!G232/ECO!Q14),IF($C$4="Constant Exchange rate",IF('Premiums DATA'!G232=0,0,'Premiums DATA'!G232/ECO!Q49))))</f>
        <v>437.90082561283924</v>
      </c>
      <c r="I91" s="74">
        <f>IF($C$4="National Currency",IF('Premiums DATA'!H232=0,0,'Premiums DATA'!H232),IF($C$4="Current Exchange rate",IF('Premiums DATA'!H232=0,0,'Premiums DATA'!H232/ECO!R14),IF($C$4="Constant Exchange rate",IF('Premiums DATA'!H232=0,0,'Premiums DATA'!H232/ECO!R49))))</f>
        <v>485.24612571975331</v>
      </c>
      <c r="J91" s="74">
        <f>IF($C$4="National Currency",IF('Premiums DATA'!I232=0,0,'Premiums DATA'!I232),IF($C$4="Current Exchange rate",IF('Premiums DATA'!I232=0,0,'Premiums DATA'!I232/ECO!S14),IF($C$4="Constant Exchange rate",IF('Premiums DATA'!I232=0,0,'Premiums DATA'!I232/ECO!S49))))</f>
        <v>299</v>
      </c>
      <c r="K91" s="74">
        <f>IF($C$4="National Currency",IF('Premiums DATA'!J232=0,0,'Premiums DATA'!J232),IF($C$4="Current Exchange rate",IF('Premiums DATA'!J232=0,0,'Premiums DATA'!J232/ECO!T14),IF($C$4="Constant Exchange rate",IF('Premiums DATA'!J232=0,0,'Premiums DATA'!J232/ECO!T49))))</f>
        <v>308</v>
      </c>
      <c r="L91" s="74">
        <f>IF($C$4="National Currency",IF('Premiums DATA'!K232=0,0,'Premiums DATA'!K232),IF($C$4="Current Exchange rate",IF('Premiums DATA'!K232=0,0,'Premiums DATA'!K232/ECO!U14),IF($C$4="Constant Exchange rate",IF('Premiums DATA'!K232=0,0,'Premiums DATA'!K232/ECO!U49))))</f>
        <v>325</v>
      </c>
      <c r="M91" s="74">
        <f>IF($C$4="National Currency",IF('Premiums DATA'!L232=0,0,'Premiums DATA'!L232),IF($C$4="Current Exchange rate",IF('Premiums DATA'!L232=0,0,'Premiums DATA'!L232/ECO!V14),IF($C$4="Constant Exchange rate",IF('Premiums DATA'!L232=0,0,'Premiums DATA'!L232/ECO!V49))))</f>
        <v>345</v>
      </c>
      <c r="N91" s="74">
        <f>IF($C$4="National Currency",IF('Premiums DATA'!M232=0,0,'Premiums DATA'!M232),IF($C$4="Current Exchange rate",IF('Premiums DATA'!M232=0,0,'Premiums DATA'!M232/ECO!W14),IF($C$4="Constant Exchange rate",IF('Premiums DATA'!M232=0,0,'Premiums DATA'!M232/ECO!W49))))</f>
        <v>319</v>
      </c>
      <c r="O91" s="208">
        <f>IF($C$4="National Currency",IF('Premiums DATA'!N232=0,0,'Premiums DATA'!N232),IF($C$4="Current Exchange rate",IF('Premiums DATA'!N232=0,0,'Premiums DATA'!N232/ECO!X14),IF($C$4="Constant Exchange rate",IF('Premiums DATA'!N232=0,0,'Premiums DATA'!N232/ECO!X49))))</f>
        <v>319</v>
      </c>
      <c r="P91" s="210">
        <f>IF($C$4="National Currency",IF('Premiums DATA'!O232=0,0,'Premiums DATA'!O232),IF($C$4="Current Exchange rate",IF('Premiums DATA'!O232=0,0,'Premiums DATA'!O232/ECO!Y14),IF($C$4="Constant Exchange rate",IF('Premiums DATA'!O232=0,0,'Premiums DATA'!O232/ECO!Y49))))</f>
        <v>0</v>
      </c>
      <c r="Q91" s="77">
        <f t="shared" si="13"/>
        <v>7.5820490090703296E-4</v>
      </c>
      <c r="R91" s="77">
        <f t="shared" si="14"/>
        <v>0</v>
      </c>
      <c r="S91" s="77">
        <f t="shared" si="15"/>
        <v>-0.21949059171700025</v>
      </c>
    </row>
    <row r="92" spans="3:19" ht="15" x14ac:dyDescent="0.25">
      <c r="C92" s="242"/>
      <c r="D92" s="243"/>
      <c r="E92" s="72" t="s">
        <v>5</v>
      </c>
      <c r="F92" s="74">
        <f>IF($C$4="National Currency",IF('Premiums DATA'!E233=0,0,'Premiums DATA'!E233),IF($C$4="Current Exchange rate",IF('Premiums DATA'!E233=0,0,'Premiums DATA'!E233/ECO!O15),IF($C$4="Constant Exchange rate",IF('Premiums DATA'!E233=0,0,'Premiums DATA'!E233/ECO!O50))))</f>
        <v>0</v>
      </c>
      <c r="G92" s="74">
        <f>IF($C$4="National Currency",IF('Premiums DATA'!F233=0,0,'Premiums DATA'!F233),IF($C$4="Current Exchange rate",IF('Premiums DATA'!F233=0,0,'Premiums DATA'!F233/ECO!P15),IF($C$4="Constant Exchange rate",IF('Premiums DATA'!F233=0,0,'Premiums DATA'!F233/ECO!P50))))</f>
        <v>0</v>
      </c>
      <c r="H92" s="74">
        <f>IF($C$4="National Currency",IF('Premiums DATA'!G233=0,0,'Premiums DATA'!G233),IF($C$4="Current Exchange rate",IF('Premiums DATA'!G233=0,0,'Premiums DATA'!G233/ECO!Q15),IF($C$4="Constant Exchange rate",IF('Premiums DATA'!G233=0,0,'Premiums DATA'!G233/ECO!Q50))))</f>
        <v>0</v>
      </c>
      <c r="I92" s="74">
        <f>IF($C$4="National Currency",IF('Premiums DATA'!H233=0,0,'Premiums DATA'!H233),IF($C$4="Current Exchange rate",IF('Premiums DATA'!H233=0,0,'Premiums DATA'!H233/ECO!R15),IF($C$4="Constant Exchange rate",IF('Premiums DATA'!H233=0,0,'Premiums DATA'!H233/ECO!R50))))</f>
        <v>0</v>
      </c>
      <c r="J92" s="74">
        <f>IF($C$4="National Currency",IF('Premiums DATA'!I233=0,0,'Premiums DATA'!I233),IF($C$4="Current Exchange rate",IF('Premiums DATA'!I233=0,0,'Premiums DATA'!I233/ECO!S15),IF($C$4="Constant Exchange rate",IF('Premiums DATA'!I233=0,0,'Premiums DATA'!I233/ECO!S50))))</f>
        <v>0</v>
      </c>
      <c r="K92" s="74">
        <f>IF($C$4="National Currency",IF('Premiums DATA'!J233=0,0,'Premiums DATA'!J233),IF($C$4="Current Exchange rate",IF('Premiums DATA'!J233=0,0,'Premiums DATA'!J233/ECO!T15),IF($C$4="Constant Exchange rate",IF('Premiums DATA'!J233=0,0,'Premiums DATA'!J233/ECO!T50))))</f>
        <v>0</v>
      </c>
      <c r="L92" s="74">
        <f>IF($C$4="National Currency",IF('Premiums DATA'!K233=0,0,'Premiums DATA'!K233),IF($C$4="Current Exchange rate",IF('Premiums DATA'!K233=0,0,'Premiums DATA'!K233/ECO!U15),IF($C$4="Constant Exchange rate",IF('Premiums DATA'!K233=0,0,'Premiums DATA'!K233/ECO!U50))))</f>
        <v>0</v>
      </c>
      <c r="M92" s="74">
        <f>IF($C$4="National Currency",IF('Premiums DATA'!L233=0,0,'Premiums DATA'!L233),IF($C$4="Current Exchange rate",IF('Premiums DATA'!L233=0,0,'Premiums DATA'!L233/ECO!V15),IF($C$4="Constant Exchange rate",IF('Premiums DATA'!L233=0,0,'Premiums DATA'!L233/ECO!V50))))</f>
        <v>0</v>
      </c>
      <c r="N92" s="74">
        <f>IF($C$4="National Currency",IF('Premiums DATA'!M233=0,0,'Premiums DATA'!M233),IF($C$4="Current Exchange rate",IF('Premiums DATA'!M233=0,0,'Premiums DATA'!M233/ECO!W15),IF($C$4="Constant Exchange rate",IF('Premiums DATA'!M233=0,0,'Premiums DATA'!M233/ECO!W50))))</f>
        <v>0</v>
      </c>
      <c r="O92" s="74">
        <f>IF($C$4="National Currency",IF('Premiums DATA'!N233=0,0,'Premiums DATA'!N233),IF($C$4="Current Exchange rate",IF('Premiums DATA'!N233=0,0,'Premiums DATA'!N233/ECO!X15),IF($C$4="Constant Exchange rate",IF('Premiums DATA'!N233=0,0,'Premiums DATA'!N233/ECO!X50))))</f>
        <v>0</v>
      </c>
      <c r="P92" s="210">
        <f>IF($C$4="National Currency",IF('Premiums DATA'!O233=0,0,'Premiums DATA'!O233),IF($C$4="Current Exchange rate",IF('Premiums DATA'!O233=0,0,'Premiums DATA'!O233/ECO!Y15),IF($C$4="Constant Exchange rate",IF('Premiums DATA'!O233=0,0,'Premiums DATA'!O233/ECO!Y50))))</f>
        <v>0</v>
      </c>
      <c r="Q92" s="77">
        <f t="shared" si="13"/>
        <v>0</v>
      </c>
      <c r="R92" s="77" t="str">
        <f t="shared" si="14"/>
        <v>-</v>
      </c>
      <c r="S92" s="77" t="str">
        <f t="shared" si="15"/>
        <v>-</v>
      </c>
    </row>
    <row r="93" spans="3:19" ht="15" x14ac:dyDescent="0.25">
      <c r="C93" s="242"/>
      <c r="D93" s="243"/>
      <c r="E93" s="72" t="s">
        <v>6</v>
      </c>
      <c r="F93" s="74">
        <f>IF($C$4="National Currency",IF('Premiums DATA'!E234=0,0,'Premiums DATA'!E234),IF($C$4="Current Exchange rate",IF('Premiums DATA'!E234=0,0,'Premiums DATA'!E234/ECO!O16),IF($C$4="Constant Exchange rate",IF('Premiums DATA'!E234=0,0,'Premiums DATA'!E234/ECO!O51))))</f>
        <v>54963</v>
      </c>
      <c r="G93" s="74">
        <f>IF($C$4="National Currency",IF('Premiums DATA'!F234=0,0,'Premiums DATA'!F234),IF($C$4="Current Exchange rate",IF('Premiums DATA'!F234=0,0,'Premiums DATA'!F234/ECO!P16),IF($C$4="Constant Exchange rate",IF('Premiums DATA'!F234=0,0,'Premiums DATA'!F234/ECO!P51))))</f>
        <v>58162</v>
      </c>
      <c r="H93" s="74">
        <f>IF($C$4="National Currency",IF('Premiums DATA'!G234=0,0,'Premiums DATA'!G234),IF($C$4="Current Exchange rate",IF('Premiums DATA'!G234=0,0,'Premiums DATA'!G234/ECO!Q16),IF($C$4="Constant Exchange rate",IF('Premiums DATA'!G234=0,0,'Premiums DATA'!G234/ECO!Q51))))</f>
        <v>60440</v>
      </c>
      <c r="I93" s="74">
        <f>IF($C$4="National Currency",IF('Premiums DATA'!H234=0,0,'Premiums DATA'!H234),IF($C$4="Current Exchange rate",IF('Premiums DATA'!H234=0,0,'Premiums DATA'!H234/ECO!R16),IF($C$4="Constant Exchange rate",IF('Premiums DATA'!H234=0,0,'Premiums DATA'!H234/ECO!R51))))</f>
        <v>60173</v>
      </c>
      <c r="J93" s="74">
        <f>IF($C$4="National Currency",IF('Premiums DATA'!I234=0,0,'Premiums DATA'!I234),IF($C$4="Current Exchange rate",IF('Premiums DATA'!I234=0,0,'Premiums DATA'!I234/ECO!S16),IF($C$4="Constant Exchange rate",IF('Premiums DATA'!I234=0,0,'Premiums DATA'!I234/ECO!S51))))</f>
        <v>61037</v>
      </c>
      <c r="K93" s="74">
        <f>IF($C$4="National Currency",IF('Premiums DATA'!J234=0,0,'Premiums DATA'!J234),IF($C$4="Current Exchange rate",IF('Premiums DATA'!J234=0,0,'Premiums DATA'!J234/ECO!T16),IF($C$4="Constant Exchange rate",IF('Premiums DATA'!J234=0,0,'Premiums DATA'!J234/ECO!T51))))</f>
        <v>65520</v>
      </c>
      <c r="L93" s="74">
        <f>IF($C$4="National Currency",IF('Premiums DATA'!K234=0,0,'Premiums DATA'!K234),IF($C$4="Current Exchange rate",IF('Premiums DATA'!K234=0,0,'Premiums DATA'!K234/ECO!U16),IF($C$4="Constant Exchange rate",IF('Premiums DATA'!K234=0,0,'Premiums DATA'!K234/ECO!U51))))</f>
        <v>69783</v>
      </c>
      <c r="M93" s="74">
        <f>IF($C$4="National Currency",IF('Premiums DATA'!L234=0,0,'Premiums DATA'!L234),IF($C$4="Current Exchange rate",IF('Premiums DATA'!L234=0,0,'Premiums DATA'!L234/ECO!V16),IF($C$4="Constant Exchange rate",IF('Premiums DATA'!L234=0,0,'Premiums DATA'!L234/ECO!V51))))</f>
        <v>66005</v>
      </c>
      <c r="N93" s="74">
        <f>IF($C$4="National Currency",IF('Premiums DATA'!M234=0,0,'Premiums DATA'!M234),IF($C$4="Current Exchange rate",IF('Premiums DATA'!M234=0,0,'Premiums DATA'!M234/ECO!W16),IF($C$4="Constant Exchange rate",IF('Premiums DATA'!M234=0,0,'Premiums DATA'!M234/ECO!W51))))</f>
        <v>66501</v>
      </c>
      <c r="O93" s="74">
        <f>IF($C$4="National Currency",IF('Premiums DATA'!N234=0,0,'Premiums DATA'!N234),IF($C$4="Current Exchange rate",IF('Premiums DATA'!N234=0,0,'Premiums DATA'!N234/ECO!X16),IF($C$4="Constant Exchange rate",IF('Premiums DATA'!N234=0,0,'Premiums DATA'!N234/ECO!X51))))</f>
        <v>69949</v>
      </c>
      <c r="P93" s="210">
        <f>IF($C$4="National Currency",IF('Premiums DATA'!O234=0,0,'Premiums DATA'!O234),IF($C$4="Current Exchange rate",IF('Premiums DATA'!O234=0,0,'Premiums DATA'!O234/ECO!Y16),IF($C$4="Constant Exchange rate",IF('Premiums DATA'!O234=0,0,'Premiums DATA'!O234/ECO!Y51))))</f>
        <v>71366</v>
      </c>
      <c r="Q93" s="77">
        <f t="shared" si="13"/>
        <v>0.16625603327130423</v>
      </c>
      <c r="R93" s="77">
        <f t="shared" si="14"/>
        <v>5.1848844378280079E-2</v>
      </c>
      <c r="S93" s="77">
        <f t="shared" si="15"/>
        <v>0.27265615050124636</v>
      </c>
    </row>
    <row r="94" spans="3:19" ht="15" x14ac:dyDescent="0.25">
      <c r="C94" s="242"/>
      <c r="D94" s="243"/>
      <c r="E94" s="72" t="s">
        <v>7</v>
      </c>
      <c r="F94" s="74">
        <f>IF($C$4="National Currency",IF('Premiums DATA'!E235=0,0,'Premiums DATA'!E235),IF($C$4="Current Exchange rate",IF('Premiums DATA'!E235=0,0,'Premiums DATA'!E235/ECO!O17),IF($C$4="Constant Exchange rate",IF('Premiums DATA'!E235=0,0,'Premiums DATA'!E235/ECO!O52))))</f>
        <v>1292.6368312895383</v>
      </c>
      <c r="G94" s="74">
        <f>IF($C$4="National Currency",IF('Premiums DATA'!F235=0,0,'Premiums DATA'!F235),IF($C$4="Current Exchange rate",IF('Premiums DATA'!F235=0,0,'Premiums DATA'!F235/ECO!P17),IF($C$4="Constant Exchange rate",IF('Premiums DATA'!F235=0,0,'Premiums DATA'!F235/ECO!P52))))</f>
        <v>1323.2004083112836</v>
      </c>
      <c r="H94" s="74">
        <f>IF($C$4="National Currency",IF('Premiums DATA'!G235=0,0,'Premiums DATA'!G235),IF($C$4="Current Exchange rate",IF('Premiums DATA'!G235=0,0,'Premiums DATA'!G235/ECO!Q17),IF($C$4="Constant Exchange rate",IF('Premiums DATA'!G235=0,0,'Premiums DATA'!G235/ECO!Q52))))</f>
        <v>1286.449169274576</v>
      </c>
      <c r="I94" s="74">
        <f>IF($C$4="National Currency",IF('Premiums DATA'!H235=0,0,'Premiums DATA'!H235),IF($C$4="Current Exchange rate",IF('Premiums DATA'!H235=0,0,'Premiums DATA'!H235/ECO!R17),IF($C$4="Constant Exchange rate",IF('Premiums DATA'!H235=0,0,'Premiums DATA'!H235/ECO!R52))))</f>
        <v>1328.6234268598982</v>
      </c>
      <c r="J94" s="74">
        <f>IF($C$4="National Currency",IF('Premiums DATA'!I235=0,0,'Premiums DATA'!I235),IF($C$4="Current Exchange rate",IF('Premiums DATA'!I235=0,0,'Premiums DATA'!I235/ECO!S17),IF($C$4="Constant Exchange rate",IF('Premiums DATA'!I235=0,0,'Premiums DATA'!I235/ECO!S52))))</f>
        <v>1306.7304205337596</v>
      </c>
      <c r="K94" s="74">
        <f>IF($C$4="National Currency",IF('Premiums DATA'!J235=0,0,'Premiums DATA'!J235),IF($C$4="Current Exchange rate",IF('Premiums DATA'!J235=0,0,'Premiums DATA'!J235/ECO!T17),IF($C$4="Constant Exchange rate",IF('Premiums DATA'!J235=0,0,'Premiums DATA'!J235/ECO!T52))))</f>
        <v>999.69108027883374</v>
      </c>
      <c r="L94" s="74">
        <f>IF($C$4="National Currency",IF('Premiums DATA'!K235=0,0,'Premiums DATA'!K235),IF($C$4="Current Exchange rate",IF('Premiums DATA'!K235=0,0,'Premiums DATA'!K235/ECO!U17),IF($C$4="Constant Exchange rate",IF('Premiums DATA'!K235=0,0,'Premiums DATA'!K235/ECO!U52))))</f>
        <v>997.40776060064741</v>
      </c>
      <c r="M94" s="74">
        <f>IF($C$4="National Currency",IF('Premiums DATA'!L235=0,0,'Premiums DATA'!L235),IF($C$4="Current Exchange rate",IF('Premiums DATA'!L235=0,0,'Premiums DATA'!L235/ECO!V17),IF($C$4="Constant Exchange rate",IF('Premiums DATA'!L235=0,0,'Premiums DATA'!L235/ECO!V52))))</f>
        <v>1138.3020160369629</v>
      </c>
      <c r="N94" s="74">
        <f>IF($C$4="National Currency",IF('Premiums DATA'!M235=0,0,'Premiums DATA'!M235),IF($C$4="Current Exchange rate",IF('Premiums DATA'!M235=0,0,'Premiums DATA'!M235/ECO!W17),IF($C$4="Constant Exchange rate",IF('Premiums DATA'!M235=0,0,'Premiums DATA'!M235/ECO!W52))))</f>
        <v>1580.5944689938619</v>
      </c>
      <c r="O94" s="208">
        <f>IF($C$4="National Currency",IF('Premiums DATA'!N235=0,0,'Premiums DATA'!N235),IF($C$4="Current Exchange rate",IF('Premiums DATA'!N235=0,0,'Premiums DATA'!N235/ECO!X17),IF($C$4="Constant Exchange rate",IF('Premiums DATA'!N235=0,0,'Premiums DATA'!N235/ECO!X52))))</f>
        <v>1580.5944689938619</v>
      </c>
      <c r="P94" s="210">
        <f>IF($C$4="National Currency",IF('Premiums DATA'!O235=0,0,'Premiums DATA'!O235),IF($C$4="Current Exchange rate",IF('Premiums DATA'!O235=0,0,'Premiums DATA'!O235/ECO!Y17),IF($C$4="Constant Exchange rate",IF('Premiums DATA'!O235=0,0,'Premiums DATA'!O235/ECO!Y52))))</f>
        <v>0</v>
      </c>
      <c r="Q94" s="77">
        <f t="shared" si="13"/>
        <v>3.7567851809959104E-3</v>
      </c>
      <c r="R94" s="77">
        <f t="shared" si="14"/>
        <v>0</v>
      </c>
      <c r="S94" s="77">
        <f t="shared" si="15"/>
        <v>0.22276762562695684</v>
      </c>
    </row>
    <row r="95" spans="3:19" ht="15" x14ac:dyDescent="0.25">
      <c r="C95" s="242"/>
      <c r="D95" s="243"/>
      <c r="E95" s="72" t="s">
        <v>8</v>
      </c>
      <c r="F95" s="74">
        <f>IF($C$4="National Currency",IF('Premiums DATA'!E236=0,0,'Premiums DATA'!E236),IF($C$4="Current Exchange rate",IF('Premiums DATA'!E236=0,0,'Premiums DATA'!E236/ECO!O18),IF($C$4="Constant Exchange rate",IF('Premiums DATA'!E236=0,0,'Premiums DATA'!E236/ECO!O53))))</f>
        <v>51.531962215433381</v>
      </c>
      <c r="G95" s="74">
        <f>IF($C$4="National Currency",IF('Premiums DATA'!F236=0,0,'Premiums DATA'!F236),IF($C$4="Current Exchange rate",IF('Premiums DATA'!F236=0,0,'Premiums DATA'!F236/ECO!P18),IF($C$4="Constant Exchange rate",IF('Premiums DATA'!F236=0,0,'Premiums DATA'!F236/ECO!P53))))</f>
        <v>80.797106080554244</v>
      </c>
      <c r="H95" s="74">
        <f>IF($C$4="National Currency",IF('Premiums DATA'!G236=0,0,'Premiums DATA'!G236),IF($C$4="Current Exchange rate",IF('Premiums DATA'!G236=0,0,'Premiums DATA'!G236/ECO!Q18),IF($C$4="Constant Exchange rate",IF('Premiums DATA'!G236=0,0,'Premiums DATA'!G236/ECO!Q53))))</f>
        <v>98.858537957128064</v>
      </c>
      <c r="I95" s="74">
        <f>IF($C$4="National Currency",IF('Premiums DATA'!H236=0,0,'Premiums DATA'!H236),IF($C$4="Current Exchange rate",IF('Premiums DATA'!H236=0,0,'Premiums DATA'!H236/ECO!R18),IF($C$4="Constant Exchange rate",IF('Premiums DATA'!H236=0,0,'Premiums DATA'!H236/ECO!R53))))</f>
        <v>122.27576598110772</v>
      </c>
      <c r="J95" s="74">
        <f>IF($C$4="National Currency",IF('Premiums DATA'!I236=0,0,'Premiums DATA'!I236),IF($C$4="Current Exchange rate",IF('Premiums DATA'!I236=0,0,'Premiums DATA'!I236/ECO!S18),IF($C$4="Constant Exchange rate",IF('Premiums DATA'!I236=0,0,'Premiums DATA'!I236/ECO!S53))))</f>
        <v>81.399792926258755</v>
      </c>
      <c r="K95" s="74">
        <f>IF($C$4="National Currency",IF('Premiums DATA'!J236=0,0,'Premiums DATA'!J236),IF($C$4="Current Exchange rate",IF('Premiums DATA'!J236=0,0,'Premiums DATA'!J236/ECO!T18),IF($C$4="Constant Exchange rate",IF('Premiums DATA'!J236=0,0,'Premiums DATA'!J236/ECO!T53))))</f>
        <v>73.916377999054106</v>
      </c>
      <c r="L95" s="74">
        <f>IF($C$4="National Currency",IF('Premiums DATA'!K236=0,0,'Premiums DATA'!K236),IF($C$4="Current Exchange rate",IF('Premiums DATA'!K236=0,0,'Premiums DATA'!K236/ECO!U18),IF($C$4="Constant Exchange rate",IF('Premiums DATA'!K236=0,0,'Premiums DATA'!K236/ECO!U53))))</f>
        <v>78.817123208876055</v>
      </c>
      <c r="M95" s="74">
        <f>IF($C$4="National Currency",IF('Premiums DATA'!L236=0,0,'Premiums DATA'!L236),IF($C$4="Current Exchange rate",IF('Premiums DATA'!L236=0,0,'Premiums DATA'!L236/ECO!V18),IF($C$4="Constant Exchange rate",IF('Premiums DATA'!L236=0,0,'Premiums DATA'!L236/ECO!V53))))</f>
        <v>65.900000000000006</v>
      </c>
      <c r="N95" s="74">
        <f>IF($C$4="National Currency",IF('Premiums DATA'!M236=0,0,'Premiums DATA'!M236),IF($C$4="Current Exchange rate",IF('Premiums DATA'!M236=0,0,'Premiums DATA'!M236/ECO!W18),IF($C$4="Constant Exchange rate",IF('Premiums DATA'!M236=0,0,'Premiums DATA'!M236/ECO!W53))))</f>
        <v>66.5</v>
      </c>
      <c r="O95" s="74">
        <f>IF($C$4="National Currency",IF('Premiums DATA'!N236=0,0,'Premiums DATA'!N236),IF($C$4="Current Exchange rate",IF('Premiums DATA'!N236=0,0,'Premiums DATA'!N236/ECO!X18),IF($C$4="Constant Exchange rate",IF('Premiums DATA'!N236=0,0,'Premiums DATA'!N236/ECO!X53))))</f>
        <v>72.772999999999996</v>
      </c>
      <c r="P95" s="210">
        <f>IF($C$4="National Currency",IF('Premiums DATA'!O236=0,0,'Premiums DATA'!O236),IF($C$4="Current Exchange rate",IF('Premiums DATA'!O236=0,0,'Premiums DATA'!O236/ECO!Y18),IF($C$4="Constant Exchange rate",IF('Premiums DATA'!O236=0,0,'Premiums DATA'!O236/ECO!Y53))))</f>
        <v>0</v>
      </c>
      <c r="Q95" s="77">
        <f t="shared" si="13"/>
        <v>1.7296816693952195E-4</v>
      </c>
      <c r="R95" s="77">
        <f t="shared" si="14"/>
        <v>9.4330827067669043E-2</v>
      </c>
      <c r="S95" s="77">
        <f t="shared" si="15"/>
        <v>0.41219151903757911</v>
      </c>
    </row>
    <row r="96" spans="3:19" ht="15" x14ac:dyDescent="0.25">
      <c r="C96" s="242"/>
      <c r="D96" s="243"/>
      <c r="E96" s="72" t="s">
        <v>9</v>
      </c>
      <c r="F96" s="74">
        <f>IF($C$4="National Currency",IF('Premiums DATA'!E237=0,0,'Premiums DATA'!E237),IF($C$4="Current Exchange rate",IF('Premiums DATA'!E237=0,0,'Premiums DATA'!E237/ECO!O19),IF($C$4="Constant Exchange rate",IF('Premiums DATA'!E237=0,0,'Premiums DATA'!E237/ECO!O54))))</f>
        <v>15223</v>
      </c>
      <c r="G96" s="74">
        <f>IF($C$4="National Currency",IF('Premiums DATA'!F237=0,0,'Premiums DATA'!F237),IF($C$4="Current Exchange rate",IF('Premiums DATA'!F237=0,0,'Premiums DATA'!F237/ECO!P19),IF($C$4="Constant Exchange rate",IF('Premiums DATA'!F237=0,0,'Premiums DATA'!F237/ECO!P54))))</f>
        <v>16420</v>
      </c>
      <c r="H96" s="74">
        <f>IF($C$4="National Currency",IF('Premiums DATA'!G237=0,0,'Premiums DATA'!G237),IF($C$4="Current Exchange rate",IF('Premiums DATA'!G237=0,0,'Premiums DATA'!G237/ECO!Q19),IF($C$4="Constant Exchange rate",IF('Premiums DATA'!G237=0,0,'Premiums DATA'!G237/ECO!Q54))))</f>
        <v>17994</v>
      </c>
      <c r="I96" s="74">
        <f>IF($C$4="National Currency",IF('Premiums DATA'!H237=0,0,'Premiums DATA'!H237),IF($C$4="Current Exchange rate",IF('Premiums DATA'!H237=0,0,'Premiums DATA'!H237/ECO!R19),IF($C$4="Constant Exchange rate",IF('Premiums DATA'!H237=0,0,'Premiums DATA'!H237/ECO!R54))))</f>
        <v>19329</v>
      </c>
      <c r="J96" s="74">
        <f>IF($C$4="National Currency",IF('Premiums DATA'!I237=0,0,'Premiums DATA'!I237),IF($C$4="Current Exchange rate",IF('Premiums DATA'!I237=0,0,'Premiums DATA'!I237/ECO!S19),IF($C$4="Constant Exchange rate",IF('Premiums DATA'!I237=0,0,'Premiums DATA'!I237/ECO!S54))))</f>
        <v>23287</v>
      </c>
      <c r="K96" s="74">
        <f>IF($C$4="National Currency",IF('Premiums DATA'!J237=0,0,'Premiums DATA'!J237),IF($C$4="Current Exchange rate",IF('Premiums DATA'!J237=0,0,'Premiums DATA'!J237/ECO!T19),IF($C$4="Constant Exchange rate",IF('Premiums DATA'!J237=0,0,'Premiums DATA'!J237/ECO!T54))))</f>
        <v>25243</v>
      </c>
      <c r="L96" s="74">
        <f>IF($C$4="National Currency",IF('Premiums DATA'!K237=0,0,'Premiums DATA'!K237),IF($C$4="Current Exchange rate",IF('Premiums DATA'!K237=0,0,'Premiums DATA'!K237/ECO!U19),IF($C$4="Constant Exchange rate",IF('Premiums DATA'!K237=0,0,'Premiums DATA'!K237/ECO!U54))))</f>
        <v>23906</v>
      </c>
      <c r="M96" s="74">
        <f>IF($C$4="National Currency",IF('Premiums DATA'!L237=0,0,'Premiums DATA'!L237),IF($C$4="Current Exchange rate",IF('Premiums DATA'!L237=0,0,'Premiums DATA'!L237/ECO!V19),IF($C$4="Constant Exchange rate",IF('Premiums DATA'!L237=0,0,'Premiums DATA'!L237/ECO!V54))))</f>
        <v>25674</v>
      </c>
      <c r="N96" s="74">
        <f>IF($C$4="National Currency",IF('Premiums DATA'!M237=0,0,'Premiums DATA'!M237),IF($C$4="Current Exchange rate",IF('Premiums DATA'!M237=0,0,'Premiums DATA'!M237/ECO!W19),IF($C$4="Constant Exchange rate",IF('Premiums DATA'!M237=0,0,'Premiums DATA'!M237/ECO!W54))))</f>
        <v>22634</v>
      </c>
      <c r="O96" s="74">
        <f>IF($C$4="National Currency",IF('Premiums DATA'!N237=0,0,'Premiums DATA'!N237),IF($C$4="Current Exchange rate",IF('Premiums DATA'!N237=0,0,'Premiums DATA'!N237/ECO!X19),IF($C$4="Constant Exchange rate",IF('Premiums DATA'!N237=0,0,'Premiums DATA'!N237/ECO!X54))))</f>
        <v>21998</v>
      </c>
      <c r="P96" s="210">
        <f>IF($C$4="National Currency",IF('Premiums DATA'!O237=0,0,'Premiums DATA'!O237),IF($C$4="Current Exchange rate",IF('Premiums DATA'!O237=0,0,'Premiums DATA'!O237/ECO!Y19),IF($C$4="Constant Exchange rate",IF('Premiums DATA'!O237=0,0,'Premiums DATA'!O237/ECO!Y54))))</f>
        <v>21798</v>
      </c>
      <c r="Q96" s="77">
        <f t="shared" si="13"/>
        <v>5.228523953025991E-2</v>
      </c>
      <c r="R96" s="77">
        <f t="shared" si="14"/>
        <v>-2.809931960766987E-2</v>
      </c>
      <c r="S96" s="77">
        <f t="shared" si="15"/>
        <v>0.44505025290678568</v>
      </c>
    </row>
    <row r="97" spans="3:19" ht="15" x14ac:dyDescent="0.25">
      <c r="C97" s="242"/>
      <c r="D97" s="243"/>
      <c r="E97" s="72" t="s">
        <v>10</v>
      </c>
      <c r="F97" s="74">
        <f>IF($C$4="National Currency",IF('Premiums DATA'!E238=0,0,'Premiums DATA'!E238),IF($C$4="Current Exchange rate",IF('Premiums DATA'!E238=0,0,'Premiums DATA'!E238/ECO!O20),IF($C$4="Constant Exchange rate",IF('Premiums DATA'!E238=0,0,'Premiums DATA'!E238/ECO!O55))))</f>
        <v>2462</v>
      </c>
      <c r="G97" s="74">
        <f>IF($C$4="National Currency",IF('Premiums DATA'!F238=0,0,'Premiums DATA'!F238),IF($C$4="Current Exchange rate",IF('Premiums DATA'!F238=0,0,'Premiums DATA'!F238/ECO!P20),IF($C$4="Constant Exchange rate",IF('Premiums DATA'!F238=0,0,'Premiums DATA'!F238/ECO!P55))))</f>
        <v>2514</v>
      </c>
      <c r="H97" s="74">
        <f>IF($C$4="National Currency",IF('Premiums DATA'!G238=0,0,'Premiums DATA'!G238),IF($C$4="Current Exchange rate",IF('Premiums DATA'!G238=0,0,'Premiums DATA'!G238/ECO!Q20),IF($C$4="Constant Exchange rate",IF('Premiums DATA'!G238=0,0,'Premiums DATA'!G238/ECO!Q55))))</f>
        <v>2498</v>
      </c>
      <c r="I97" s="74">
        <f>IF($C$4="National Currency",IF('Premiums DATA'!H238=0,0,'Premiums DATA'!H238),IF($C$4="Current Exchange rate",IF('Premiums DATA'!H238=0,0,'Premiums DATA'!H238/ECO!R20),IF($C$4="Constant Exchange rate",IF('Premiums DATA'!H238=0,0,'Premiums DATA'!H238/ECO!R55))))</f>
        <v>2188</v>
      </c>
      <c r="J97" s="74">
        <f>IF($C$4="National Currency",IF('Premiums DATA'!I238=0,0,'Premiums DATA'!I238),IF($C$4="Current Exchange rate",IF('Premiums DATA'!I238=0,0,'Premiums DATA'!I238/ECO!S20),IF($C$4="Constant Exchange rate",IF('Premiums DATA'!I238=0,0,'Premiums DATA'!I238/ECO!S55))))</f>
        <v>1924</v>
      </c>
      <c r="K97" s="74">
        <f>IF($C$4="National Currency",IF('Premiums DATA'!J238=0,0,'Premiums DATA'!J238),IF($C$4="Current Exchange rate",IF('Premiums DATA'!J238=0,0,'Premiums DATA'!J238/ECO!T20),IF($C$4="Constant Exchange rate",IF('Premiums DATA'!J238=0,0,'Premiums DATA'!J238/ECO!T55))))</f>
        <v>2395</v>
      </c>
      <c r="L97" s="74">
        <f>IF($C$4="National Currency",IF('Premiums DATA'!K238=0,0,'Premiums DATA'!K238),IF($C$4="Current Exchange rate",IF('Premiums DATA'!K238=0,0,'Premiums DATA'!K238/ECO!U20),IF($C$4="Constant Exchange rate",IF('Premiums DATA'!K238=0,0,'Premiums DATA'!K238/ECO!U55))))</f>
        <v>3518</v>
      </c>
      <c r="M97" s="74">
        <f>IF($C$4="National Currency",IF('Premiums DATA'!L238=0,0,'Premiums DATA'!L238),IF($C$4="Current Exchange rate",IF('Premiums DATA'!L238=0,0,'Premiums DATA'!L238/ECO!V20),IF($C$4="Constant Exchange rate",IF('Premiums DATA'!L238=0,0,'Premiums DATA'!L238/ECO!V55))))</f>
        <v>2605</v>
      </c>
      <c r="N97" s="74">
        <f>IF($C$4="National Currency",IF('Premiums DATA'!M238=0,0,'Premiums DATA'!M238),IF($C$4="Current Exchange rate",IF('Premiums DATA'!M238=0,0,'Premiums DATA'!M238/ECO!W20),IF($C$4="Constant Exchange rate",IF('Premiums DATA'!M238=0,0,'Premiums DATA'!M238/ECO!W55))))</f>
        <v>3250</v>
      </c>
      <c r="O97" s="74">
        <f>IF($C$4="National Currency",IF('Premiums DATA'!N238=0,0,'Premiums DATA'!N238),IF($C$4="Current Exchange rate",IF('Premiums DATA'!N238=0,0,'Premiums DATA'!N238/ECO!X20),IF($C$4="Constant Exchange rate",IF('Premiums DATA'!N238=0,0,'Premiums DATA'!N238/ECO!X55))))</f>
        <v>4828.4862750000011</v>
      </c>
      <c r="P97" s="210">
        <f>IF($C$4="National Currency",IF('Premiums DATA'!O238=0,0,'Premiums DATA'!O238),IF($C$4="Current Exchange rate",IF('Premiums DATA'!O238=0,0,'Premiums DATA'!O238/ECO!Y20),IF($C$4="Constant Exchange rate",IF('Premiums DATA'!O238=0,0,'Premiums DATA'!O238/ECO!Y55))))</f>
        <v>5356</v>
      </c>
      <c r="Q97" s="77">
        <f t="shared" si="13"/>
        <v>1.1476432469176628E-2</v>
      </c>
      <c r="R97" s="77">
        <f t="shared" si="14"/>
        <v>0.48568808461538504</v>
      </c>
      <c r="S97" s="77">
        <f t="shared" si="15"/>
        <v>0.96120482331437906</v>
      </c>
    </row>
    <row r="98" spans="3:19" ht="15" x14ac:dyDescent="0.25">
      <c r="C98" s="242"/>
      <c r="D98" s="243"/>
      <c r="E98" s="72" t="s">
        <v>11</v>
      </c>
      <c r="F98" s="74">
        <f>IF($C$4="National Currency",IF('Premiums DATA'!E239=0,0,'Premiums DATA'!E239),IF($C$4="Current Exchange rate",IF('Premiums DATA'!E239=0,0,'Premiums DATA'!E239/ECO!O21),IF($C$4="Constant Exchange rate",IF('Premiums DATA'!E239=0,0,'Premiums DATA'!E239/ECO!O56))))</f>
        <v>95376</v>
      </c>
      <c r="G98" s="74">
        <f>IF($C$4="National Currency",IF('Premiums DATA'!F239=0,0,'Premiums DATA'!F239),IF($C$4="Current Exchange rate",IF('Premiums DATA'!F239=0,0,'Premiums DATA'!F239/ECO!P21),IF($C$4="Constant Exchange rate",IF('Premiums DATA'!F239=0,0,'Premiums DATA'!F239/ECO!P56))))</f>
        <v>110017</v>
      </c>
      <c r="H98" s="74">
        <f>IF($C$4="National Currency",IF('Premiums DATA'!G239=0,0,'Premiums DATA'!G239),IF($C$4="Current Exchange rate",IF('Premiums DATA'!G239=0,0,'Premiums DATA'!G239/ECO!Q21),IF($C$4="Constant Exchange rate",IF('Premiums DATA'!G239=0,0,'Premiums DATA'!G239/ECO!Q56))))</f>
        <v>128666</v>
      </c>
      <c r="I98" s="74">
        <f>IF($C$4="National Currency",IF('Premiums DATA'!H239=0,0,'Premiums DATA'!H239),IF($C$4="Current Exchange rate",IF('Premiums DATA'!H239=0,0,'Premiums DATA'!H239/ECO!R21),IF($C$4="Constant Exchange rate",IF('Premiums DATA'!H239=0,0,'Premiums DATA'!H239/ECO!R56))))</f>
        <v>124462</v>
      </c>
      <c r="J98" s="74">
        <f>IF($C$4="National Currency",IF('Premiums DATA'!I239=0,0,'Premiums DATA'!I239),IF($C$4="Current Exchange rate",IF('Premiums DATA'!I239=0,0,'Premiums DATA'!I239/ECO!S21),IF($C$4="Constant Exchange rate",IF('Premiums DATA'!I239=0,0,'Premiums DATA'!I239/ECO!S56))))</f>
        <v>109021</v>
      </c>
      <c r="K98" s="74">
        <f>IF($C$4="National Currency",IF('Premiums DATA'!J239=0,0,'Premiums DATA'!J239),IF($C$4="Current Exchange rate",IF('Premiums DATA'!J239=0,0,'Premiums DATA'!J239/ECO!T21),IF($C$4="Constant Exchange rate",IF('Premiums DATA'!J239=0,0,'Premiums DATA'!J239/ECO!T56))))</f>
        <v>123810</v>
      </c>
      <c r="L98" s="74">
        <f>IF($C$4="National Currency",IF('Premiums DATA'!K239=0,0,'Premiums DATA'!K239),IF($C$4="Current Exchange rate",IF('Premiums DATA'!K239=0,0,'Premiums DATA'!K239/ECO!U21),IF($C$4="Constant Exchange rate",IF('Premiums DATA'!K239=0,0,'Premiums DATA'!K239/ECO!U56))))</f>
        <v>132039</v>
      </c>
      <c r="M98" s="74">
        <f>IF($C$4="National Currency",IF('Premiums DATA'!L239=0,0,'Premiums DATA'!L239),IF($C$4="Current Exchange rate",IF('Premiums DATA'!L239=0,0,'Premiums DATA'!L239/ECO!V21),IF($C$4="Constant Exchange rate",IF('Premiums DATA'!L239=0,0,'Premiums DATA'!L239/ECO!V56))))</f>
        <v>112914</v>
      </c>
      <c r="N98" s="74">
        <f>IF($C$4="National Currency",IF('Premiums DATA'!M239=0,0,'Premiums DATA'!M239),IF($C$4="Current Exchange rate",IF('Premiums DATA'!M239=0,0,'Premiums DATA'!M239/ECO!W21),IF($C$4="Constant Exchange rate",IF('Premiums DATA'!M239=0,0,'Premiums DATA'!M239/ECO!W56))))</f>
        <v>100050</v>
      </c>
      <c r="O98" s="74">
        <f>IF($C$4="National Currency",IF('Premiums DATA'!N239=0,0,'Premiums DATA'!N239),IF($C$4="Current Exchange rate",IF('Premiums DATA'!N239=0,0,'Premiums DATA'!N239/ECO!X21),IF($C$4="Constant Exchange rate",IF('Premiums DATA'!N239=0,0,'Premiums DATA'!N239/ECO!X56))))</f>
        <v>106236</v>
      </c>
      <c r="P98" s="210">
        <f>IF($C$4="National Currency",IF('Premiums DATA'!O239=0,0,'Premiums DATA'!O239),IF($C$4="Current Exchange rate",IF('Premiums DATA'!O239=0,0,'Premiums DATA'!O239/ECO!Y21),IF($C$4="Constant Exchange rate",IF('Premiums DATA'!O239=0,0,'Premiums DATA'!O239/ECO!Y56))))</f>
        <v>0</v>
      </c>
      <c r="Q98" s="77">
        <f t="shared" si="13"/>
        <v>0.25250362336288262</v>
      </c>
      <c r="R98" s="77">
        <f t="shared" si="14"/>
        <v>6.1829085457271393E-2</v>
      </c>
      <c r="S98" s="77">
        <f t="shared" si="15"/>
        <v>0.11386512330145959</v>
      </c>
    </row>
    <row r="99" spans="3:19" ht="15" x14ac:dyDescent="0.25">
      <c r="C99" s="242"/>
      <c r="D99" s="243"/>
      <c r="E99" s="72" t="s">
        <v>12</v>
      </c>
      <c r="F99" s="74">
        <f>IF($C$4="National Currency",IF('Premiums DATA'!E240=0,0,'Premiums DATA'!E240),IF($C$4="Current Exchange rate",IF('Premiums DATA'!E240=0,0,'Premiums DATA'!E240/ECO!O22),IF($C$4="Constant Exchange rate",IF('Premiums DATA'!E240=0,0,'Premiums DATA'!E240/ECO!O57))))</f>
        <v>595</v>
      </c>
      <c r="G99" s="74">
        <f>IF($C$4="National Currency",IF('Premiums DATA'!F240=0,0,'Premiums DATA'!F240),IF($C$4="Current Exchange rate",IF('Premiums DATA'!F240=0,0,'Premiums DATA'!F240/ECO!P22),IF($C$4="Constant Exchange rate",IF('Premiums DATA'!F240=0,0,'Premiums DATA'!F240/ECO!P57))))</f>
        <v>658</v>
      </c>
      <c r="H99" s="74">
        <f>IF($C$4="National Currency",IF('Premiums DATA'!G240=0,0,'Premiums DATA'!G240),IF($C$4="Current Exchange rate",IF('Premiums DATA'!G240=0,0,'Premiums DATA'!G240/ECO!Q22),IF($C$4="Constant Exchange rate",IF('Premiums DATA'!G240=0,0,'Premiums DATA'!G240/ECO!Q57))))</f>
        <v>541</v>
      </c>
      <c r="I99" s="208">
        <f>IF($C$4="National Currency",IF('Premiums DATA'!H240=0,0,'Premiums DATA'!H240),IF($C$4="Current Exchange rate",IF('Premiums DATA'!H240=0,0,'Premiums DATA'!H240/ECO!R22),IF($C$4="Constant Exchange rate",IF('Premiums DATA'!H240=0,0,'Premiums DATA'!H240/ECO!R57))))</f>
        <v>667.97033333333331</v>
      </c>
      <c r="J99" s="208">
        <f>IF($C$4="National Currency",IF('Premiums DATA'!I240=0,0,'Premiums DATA'!I240),IF($C$4="Current Exchange rate",IF('Premiums DATA'!I240=0,0,'Premiums DATA'!I240/ECO!S22),IF($C$4="Constant Exchange rate",IF('Premiums DATA'!I240=0,0,'Premiums DATA'!I240/ECO!S57))))</f>
        <v>794.94066666666663</v>
      </c>
      <c r="K99" s="208">
        <f>IF($C$4="National Currency",IF('Premiums DATA'!J240=0,0,'Premiums DATA'!J240),IF($C$4="Current Exchange rate",IF('Premiums DATA'!J240=0,0,'Premiums DATA'!J240/ECO!T22),IF($C$4="Constant Exchange rate",IF('Premiums DATA'!J240=0,0,'Premiums DATA'!J240/ECO!T57))))</f>
        <v>921.91099999999994</v>
      </c>
      <c r="L99" s="208">
        <f>IF($C$4="National Currency",IF('Premiums DATA'!K240=0,0,'Premiums DATA'!K240),IF($C$4="Current Exchange rate",IF('Premiums DATA'!K240=0,0,'Premiums DATA'!K240/ECO!U22),IF($C$4="Constant Exchange rate",IF('Premiums DATA'!K240=0,0,'Premiums DATA'!K240/ECO!U57))))</f>
        <v>1048.8813333333333</v>
      </c>
      <c r="M99" s="208">
        <f>IF($C$4="National Currency",IF('Premiums DATA'!L240=0,0,'Premiums DATA'!L240),IF($C$4="Current Exchange rate",IF('Premiums DATA'!L240=0,0,'Premiums DATA'!L240/ECO!V22),IF($C$4="Constant Exchange rate",IF('Premiums DATA'!L240=0,0,'Premiums DATA'!L240/ECO!V57))))</f>
        <v>1175.8516666666665</v>
      </c>
      <c r="N99" s="74">
        <f>IF($C$4="National Currency",IF('Premiums DATA'!M240=0,0,'Premiums DATA'!M240),IF($C$4="Current Exchange rate",IF('Premiums DATA'!M240=0,0,'Premiums DATA'!M240/ECO!W22),IF($C$4="Constant Exchange rate",IF('Premiums DATA'!M240=0,0,'Premiums DATA'!M240/ECO!W57))))</f>
        <v>1302.8219999999999</v>
      </c>
      <c r="O99" s="208">
        <f>IF($C$4="National Currency",IF('Premiums DATA'!N240=0,0,'Premiums DATA'!N240),IF($C$4="Current Exchange rate",IF('Premiums DATA'!N240=0,0,'Premiums DATA'!N240/ECO!X22),IF($C$4="Constant Exchange rate",IF('Premiums DATA'!N240=0,0,'Premiums DATA'!N240/ECO!X57))))</f>
        <v>1302.8219999999999</v>
      </c>
      <c r="P99" s="210">
        <f>IF($C$4="National Currency",IF('Premiums DATA'!O240=0,0,'Premiums DATA'!O240),IF($C$4="Current Exchange rate",IF('Premiums DATA'!O240=0,0,'Premiums DATA'!O240/ECO!Y22),IF($C$4="Constant Exchange rate",IF('Premiums DATA'!O240=0,0,'Premiums DATA'!O240/ECO!Y57))))</f>
        <v>0</v>
      </c>
      <c r="Q99" s="77">
        <f t="shared" si="13"/>
        <v>3.0965706125689729E-3</v>
      </c>
      <c r="R99" s="77">
        <f t="shared" si="14"/>
        <v>0</v>
      </c>
      <c r="S99" s="77">
        <f t="shared" si="15"/>
        <v>1.1896168067226891</v>
      </c>
    </row>
    <row r="100" spans="3:19" ht="15" x14ac:dyDescent="0.25">
      <c r="C100" s="242"/>
      <c r="D100" s="243"/>
      <c r="E100" s="72" t="s">
        <v>13</v>
      </c>
      <c r="F100" s="74">
        <f>IF($C$4="National Currency",IF('Premiums DATA'!E241=0,0,'Premiums DATA'!E241),IF($C$4="Current Exchange rate",IF('Premiums DATA'!E241=0,0,'Premiums DATA'!E241/ECO!O23),IF($C$4="Constant Exchange rate",IF('Premiums DATA'!E241=0,0,'Premiums DATA'!E241/ECO!O58))))</f>
        <v>196.39592582919821</v>
      </c>
      <c r="G100" s="74">
        <f>IF($C$4="National Currency",IF('Premiums DATA'!F241=0,0,'Premiums DATA'!F241),IF($C$4="Current Exchange rate",IF('Premiums DATA'!F241=0,0,'Premiums DATA'!F241/ECO!P23),IF($C$4="Constant Exchange rate",IF('Premiums DATA'!F241=0,0,'Premiums DATA'!F241/ECO!P58))))</f>
        <v>232.30608513972317</v>
      </c>
      <c r="H100" s="74">
        <f>IF($C$4="National Currency",IF('Premiums DATA'!G241=0,0,'Premiums DATA'!G241),IF($C$4="Current Exchange rate",IF('Premiums DATA'!G241=0,0,'Premiums DATA'!G241/ECO!Q23),IF($C$4="Constant Exchange rate",IF('Premiums DATA'!G241=0,0,'Premiums DATA'!G241/ECO!Q58))))</f>
        <v>275.92060590232433</v>
      </c>
      <c r="I100" s="74">
        <f>IF($C$4="National Currency",IF('Premiums DATA'!H241=0,0,'Premiums DATA'!H241),IF($C$4="Current Exchange rate",IF('Premiums DATA'!H241=0,0,'Premiums DATA'!H241/ECO!R23),IF($C$4="Constant Exchange rate",IF('Premiums DATA'!H241=0,0,'Premiums DATA'!H241/ECO!R58))))</f>
        <v>292.11282319143379</v>
      </c>
      <c r="J100" s="74">
        <f>IF($C$4="National Currency",IF('Premiums DATA'!I241=0,0,'Premiums DATA'!I241),IF($C$4="Current Exchange rate",IF('Premiums DATA'!I241=0,0,'Premiums DATA'!I241/ECO!S23),IF($C$4="Constant Exchange rate",IF('Premiums DATA'!I241=0,0,'Premiums DATA'!I241/ECO!S58))))</f>
        <v>301.51475581091665</v>
      </c>
      <c r="K100" s="74">
        <f>IF($C$4="National Currency",IF('Premiums DATA'!J241=0,0,'Premiums DATA'!J241),IF($C$4="Current Exchange rate",IF('Premiums DATA'!J241=0,0,'Premiums DATA'!J241/ECO!T23),IF($C$4="Constant Exchange rate",IF('Premiums DATA'!J241=0,0,'Premiums DATA'!J241/ECO!T58))))</f>
        <v>315.48707234264822</v>
      </c>
      <c r="L100" s="74">
        <f>IF($C$4="National Currency",IF('Premiums DATA'!K241=0,0,'Premiums DATA'!K241),IF($C$4="Current Exchange rate",IF('Premiums DATA'!K241=0,0,'Premiums DATA'!K241/ECO!U23),IF($C$4="Constant Exchange rate",IF('Premiums DATA'!K241=0,0,'Premiums DATA'!K241/ECO!U58))))</f>
        <v>310.13319404544268</v>
      </c>
      <c r="M100" s="74">
        <f>IF($C$4="National Currency",IF('Premiums DATA'!L241=0,0,'Premiums DATA'!L241),IF($C$4="Current Exchange rate",IF('Premiums DATA'!L241=0,0,'Premiums DATA'!L241/ECO!V23),IF($C$4="Constant Exchange rate",IF('Premiums DATA'!L241=0,0,'Premiums DATA'!L241/ECO!V58))))</f>
        <v>308.17445808305041</v>
      </c>
      <c r="N100" s="74">
        <f>IF($C$4="National Currency",IF('Premiums DATA'!M241=0,0,'Premiums DATA'!M241),IF($C$4="Current Exchange rate",IF('Premiums DATA'!M241=0,0,'Premiums DATA'!M241/ECO!W23),IF($C$4="Constant Exchange rate",IF('Premiums DATA'!M241=0,0,'Premiums DATA'!M241/ECO!W58))))</f>
        <v>312.09193000783495</v>
      </c>
      <c r="O100" s="74">
        <f>IF($C$4="National Currency",IF('Premiums DATA'!N241=0,0,'Premiums DATA'!N241),IF($C$4="Current Exchange rate",IF('Premiums DATA'!N241=0,0,'Premiums DATA'!N241/ECO!X23),IF($C$4="Constant Exchange rate",IF('Premiums DATA'!N241=0,0,'Premiums DATA'!N241/ECO!X58))))</f>
        <v>324.36667537215982</v>
      </c>
      <c r="P100" s="210">
        <f>IF($C$4="National Currency",IF('Premiums DATA'!O241=0,0,'Premiums DATA'!O241),IF($C$4="Current Exchange rate",IF('Premiums DATA'!O241=0,0,'Premiums DATA'!O241/ECO!Y23),IF($C$4="Constant Exchange rate",IF('Premiums DATA'!O241=0,0,'Premiums DATA'!O241/ECO!Y58))))</f>
        <v>0</v>
      </c>
      <c r="Q100" s="77">
        <f t="shared" si="13"/>
        <v>7.7096051084041425E-4</v>
      </c>
      <c r="R100" s="77">
        <f t="shared" si="14"/>
        <v>3.9330543933054241E-2</v>
      </c>
      <c r="S100" s="77">
        <f t="shared" si="15"/>
        <v>0.65159574468085113</v>
      </c>
    </row>
    <row r="101" spans="3:19" ht="15" x14ac:dyDescent="0.25">
      <c r="C101" s="242"/>
      <c r="D101" s="243"/>
      <c r="E101" s="72" t="s">
        <v>14</v>
      </c>
      <c r="F101" s="74">
        <f>IF($C$4="National Currency",IF('Premiums DATA'!E242=0,0,'Premiums DATA'!E242),IF($C$4="Current Exchange rate",IF('Premiums DATA'!E242=0,0,'Premiums DATA'!E242/ECO!O24),IF($C$4="Constant Exchange rate",IF('Premiums DATA'!E242=0,0,'Premiums DATA'!E242/ECO!O59))))</f>
        <v>772.37434239716038</v>
      </c>
      <c r="G101" s="74">
        <f>IF($C$4="National Currency",IF('Premiums DATA'!F242=0,0,'Premiums DATA'!F242),IF($C$4="Current Exchange rate",IF('Premiums DATA'!F242=0,0,'Premiums DATA'!F242/ECO!P24),IF($C$4="Constant Exchange rate",IF('Premiums DATA'!F242=0,0,'Premiums DATA'!F242/ECO!P59))))</f>
        <v>957.45388857197179</v>
      </c>
      <c r="H101" s="74">
        <f>IF($C$4="National Currency",IF('Premiums DATA'!G242=0,0,'Premiums DATA'!G242),IF($C$4="Current Exchange rate",IF('Premiums DATA'!G242=0,0,'Premiums DATA'!G242/ECO!Q24),IF($C$4="Constant Exchange rate",IF('Premiums DATA'!G242=0,0,'Premiums DATA'!G242/ECO!Q59))))</f>
        <v>1333.1114914115483</v>
      </c>
      <c r="I101" s="74">
        <f>IF($C$4="National Currency",IF('Premiums DATA'!H242=0,0,'Premiums DATA'!H242),IF($C$4="Current Exchange rate",IF('Premiums DATA'!H242=0,0,'Premiums DATA'!H242/ECO!R24),IF($C$4="Constant Exchange rate",IF('Premiums DATA'!H242=0,0,'Premiums DATA'!H242/ECO!R59))))</f>
        <v>1612.093553907587</v>
      </c>
      <c r="J101" s="74">
        <f>IF($C$4="National Currency",IF('Premiums DATA'!I242=0,0,'Premiums DATA'!I242),IF($C$4="Current Exchange rate",IF('Premiums DATA'!I242=0,0,'Premiums DATA'!I242/ECO!S24),IF($C$4="Constant Exchange rate",IF('Premiums DATA'!I242=0,0,'Premiums DATA'!I242/ECO!S59))))</f>
        <v>1463.1520567915318</v>
      </c>
      <c r="K101" s="74">
        <f>IF($C$4="National Currency",IF('Premiums DATA'!J242=0,0,'Premiums DATA'!J242),IF($C$4="Current Exchange rate",IF('Premiums DATA'!J242=0,0,'Premiums DATA'!J242/ECO!T24),IF($C$4="Constant Exchange rate",IF('Premiums DATA'!J242=0,0,'Premiums DATA'!J242/ECO!T59))))</f>
        <v>1302.7064714457754</v>
      </c>
      <c r="L101" s="74">
        <f>IF($C$4="National Currency",IF('Premiums DATA'!K242=0,0,'Premiums DATA'!K242),IF($C$4="Current Exchange rate",IF('Premiums DATA'!K242=0,0,'Premiums DATA'!K242/ECO!U24),IF($C$4="Constant Exchange rate",IF('Premiums DATA'!K242=0,0,'Premiums DATA'!K242/ECO!U59))))</f>
        <v>1402.2754642834504</v>
      </c>
      <c r="M101" s="74">
        <f>IF($C$4="National Currency",IF('Premiums DATA'!L242=0,0,'Premiums DATA'!L242),IF($C$4="Current Exchange rate",IF('Premiums DATA'!L242=0,0,'Premiums DATA'!L242/ECO!V24),IF($C$4="Constant Exchange rate",IF('Premiums DATA'!L242=0,0,'Premiums DATA'!L242/ECO!V59))))</f>
        <v>1392.9897952715978</v>
      </c>
      <c r="N101" s="74">
        <f>IF($C$4="National Currency",IF('Premiums DATA'!M242=0,0,'Premiums DATA'!M242),IF($C$4="Current Exchange rate",IF('Premiums DATA'!M242=0,0,'Premiums DATA'!M242/ECO!W24),IF($C$4="Constant Exchange rate",IF('Premiums DATA'!M242=0,0,'Premiums DATA'!M242/ECO!W59))))</f>
        <v>1264.6225518159345</v>
      </c>
      <c r="O101" s="74">
        <f>IF($C$4="National Currency",IF('Premiums DATA'!N242=0,0,'Premiums DATA'!N242),IF($C$4="Current Exchange rate",IF('Premiums DATA'!N242=0,0,'Premiums DATA'!N242/ECO!X24),IF($C$4="Constant Exchange rate",IF('Premiums DATA'!N242=0,0,'Premiums DATA'!N242/ECO!X59))))</f>
        <v>1264.6225518159345</v>
      </c>
      <c r="P101" s="210">
        <f>IF($C$4="National Currency",IF('Premiums DATA'!O242=0,0,'Premiums DATA'!O242),IF($C$4="Current Exchange rate",IF('Premiums DATA'!O242=0,0,'Premiums DATA'!O242/ECO!Y24),IF($C$4="Constant Exchange rate",IF('Premiums DATA'!O242=0,0,'Premiums DATA'!O242/ECO!Y59))))</f>
        <v>0</v>
      </c>
      <c r="Q101" s="77">
        <f t="shared" si="13"/>
        <v>3.0057774814557987E-3</v>
      </c>
      <c r="R101" s="77">
        <f t="shared" si="14"/>
        <v>0</v>
      </c>
      <c r="S101" s="77">
        <f t="shared" si="15"/>
        <v>0.6373181790205773</v>
      </c>
    </row>
    <row r="102" spans="3:19" ht="15" x14ac:dyDescent="0.25">
      <c r="C102" s="242"/>
      <c r="D102" s="243"/>
      <c r="E102" s="72" t="s">
        <v>15</v>
      </c>
      <c r="F102" s="74">
        <f>IF($C$4="National Currency",IF('Premiums DATA'!E243=0,0,'Premiums DATA'!E243),IF($C$4="Current Exchange rate",IF('Premiums DATA'!E243=0,0,'Premiums DATA'!E243/ECO!O25),IF($C$4="Constant Exchange rate",IF('Premiums DATA'!E243=0,0,'Premiums DATA'!E243/ECO!O60))))</f>
        <v>5286</v>
      </c>
      <c r="G102" s="74">
        <f>IF($C$4="National Currency",IF('Premiums DATA'!F243=0,0,'Premiums DATA'!F243),IF($C$4="Current Exchange rate",IF('Premiums DATA'!F243=0,0,'Premiums DATA'!F243/ECO!P25),IF($C$4="Constant Exchange rate",IF('Premiums DATA'!F243=0,0,'Premiums DATA'!F243/ECO!P60))))</f>
        <v>6864</v>
      </c>
      <c r="H102" s="74">
        <f>IF($C$4="National Currency",IF('Premiums DATA'!G243=0,0,'Premiums DATA'!G243),IF($C$4="Current Exchange rate",IF('Premiums DATA'!G243=0,0,'Premiums DATA'!G243/ECO!Q25),IF($C$4="Constant Exchange rate",IF('Premiums DATA'!G243=0,0,'Premiums DATA'!G243/ECO!Q60))))</f>
        <v>8136</v>
      </c>
      <c r="I102" s="74">
        <f>IF($C$4="National Currency",IF('Premiums DATA'!H243=0,0,'Premiums DATA'!H243),IF($C$4="Current Exchange rate",IF('Premiums DATA'!H243=0,0,'Premiums DATA'!H243/ECO!R25),IF($C$4="Constant Exchange rate",IF('Premiums DATA'!H243=0,0,'Premiums DATA'!H243/ECO!R60))))</f>
        <v>9720</v>
      </c>
      <c r="J102" s="74">
        <f>IF($C$4="National Currency",IF('Premiums DATA'!I243=0,0,'Premiums DATA'!I243),IF($C$4="Current Exchange rate",IF('Premiums DATA'!I243=0,0,'Premiums DATA'!I243/ECO!S25),IF($C$4="Constant Exchange rate",IF('Premiums DATA'!I243=0,0,'Premiums DATA'!I243/ECO!S60))))</f>
        <v>6731</v>
      </c>
      <c r="K102" s="74">
        <f>IF($C$4="National Currency",IF('Premiums DATA'!J243=0,0,'Premiums DATA'!J243),IF($C$4="Current Exchange rate",IF('Premiums DATA'!J243=0,0,'Premiums DATA'!J243/ECO!T25),IF($C$4="Constant Exchange rate",IF('Premiums DATA'!J243=0,0,'Premiums DATA'!J243/ECO!T60))))</f>
        <v>6230</v>
      </c>
      <c r="L102" s="74">
        <f>IF($C$4="National Currency",IF('Premiums DATA'!K243=0,0,'Premiums DATA'!K243),IF($C$4="Current Exchange rate",IF('Premiums DATA'!K243=0,0,'Premiums DATA'!K243/ECO!U25),IF($C$4="Constant Exchange rate",IF('Premiums DATA'!K243=0,0,'Premiums DATA'!K243/ECO!U60))))</f>
        <v>6458</v>
      </c>
      <c r="M102" s="74">
        <f>IF($C$4="National Currency",IF('Premiums DATA'!L243=0,0,'Premiums DATA'!L243),IF($C$4="Current Exchange rate",IF('Premiums DATA'!L243=0,0,'Premiums DATA'!L243/ECO!V25),IF($C$4="Constant Exchange rate",IF('Premiums DATA'!L243=0,0,'Premiums DATA'!L243/ECO!V60))))</f>
        <v>5923</v>
      </c>
      <c r="N102" s="74">
        <f>IF($C$4="National Currency",IF('Premiums DATA'!M243=0,0,'Premiums DATA'!M243),IF($C$4="Current Exchange rate",IF('Premiums DATA'!M243=0,0,'Premiums DATA'!M243/ECO!W25),IF($C$4="Constant Exchange rate",IF('Premiums DATA'!M243=0,0,'Premiums DATA'!M243/ECO!W60))))</f>
        <v>5466</v>
      </c>
      <c r="O102" s="208">
        <f>IF($C$4="National Currency",IF('Premiums DATA'!N243=0,0,'Premiums DATA'!N243),IF($C$4="Current Exchange rate",IF('Premiums DATA'!N243=0,0,'Premiums DATA'!N243/ECO!X25),IF($C$4="Constant Exchange rate",IF('Premiums DATA'!N243=0,0,'Premiums DATA'!N243/ECO!X60))))</f>
        <v>5466</v>
      </c>
      <c r="P102" s="210">
        <f>IF($C$4="National Currency",IF('Premiums DATA'!O243=0,0,'Premiums DATA'!O243),IF($C$4="Current Exchange rate",IF('Premiums DATA'!O243=0,0,'Premiums DATA'!O243/ECO!Y25),IF($C$4="Constant Exchange rate",IF('Premiums DATA'!O243=0,0,'Premiums DATA'!O243/ECO!Y60))))</f>
        <v>0</v>
      </c>
      <c r="Q102" s="77">
        <f t="shared" si="13"/>
        <v>1.2991686483880382E-2</v>
      </c>
      <c r="R102" s="77">
        <f t="shared" si="14"/>
        <v>0</v>
      </c>
      <c r="S102" s="77">
        <f t="shared" si="15"/>
        <v>3.4052213393870545E-2</v>
      </c>
    </row>
    <row r="103" spans="3:19" ht="15" x14ac:dyDescent="0.25">
      <c r="C103" s="242"/>
      <c r="D103" s="243"/>
      <c r="E103" s="72" t="s">
        <v>16</v>
      </c>
      <c r="F103" s="74">
        <f>IF($C$4="National Currency",IF('Premiums DATA'!E244=0,0,'Premiums DATA'!E244),IF($C$4="Current Exchange rate",IF('Premiums DATA'!E244=0,0,'Premiums DATA'!E244/ECO!O26),IF($C$4="Constant Exchange rate",IF('Premiums DATA'!E244=0,0,'Premiums DATA'!E244/ECO!O61))))</f>
        <v>0</v>
      </c>
      <c r="G103" s="74">
        <f>IF($C$4="National Currency",IF('Premiums DATA'!F244=0,0,'Premiums DATA'!F244),IF($C$4="Current Exchange rate",IF('Premiums DATA'!F244=0,0,'Premiums DATA'!F244/ECO!P26),IF($C$4="Constant Exchange rate",IF('Premiums DATA'!F244=0,0,'Premiums DATA'!F244/ECO!P61))))</f>
        <v>0</v>
      </c>
      <c r="H103" s="74">
        <f>IF($C$4="National Currency",IF('Premiums DATA'!G244=0,0,'Premiums DATA'!G244),IF($C$4="Current Exchange rate",IF('Premiums DATA'!G244=0,0,'Premiums DATA'!G244/ECO!Q26),IF($C$4="Constant Exchange rate",IF('Premiums DATA'!G244=0,0,'Premiums DATA'!G244/ECO!Q61))))</f>
        <v>0</v>
      </c>
      <c r="I103" s="74">
        <f>IF($C$4="National Currency",IF('Premiums DATA'!H244=0,0,'Premiums DATA'!H244),IF($C$4="Current Exchange rate",IF('Premiums DATA'!H244=0,0,'Premiums DATA'!H244/ECO!R26),IF($C$4="Constant Exchange rate",IF('Premiums DATA'!H244=0,0,'Premiums DATA'!H244/ECO!R61))))</f>
        <v>0</v>
      </c>
      <c r="J103" s="74">
        <f>IF($C$4="National Currency",IF('Premiums DATA'!I244=0,0,'Premiums DATA'!I244),IF($C$4="Current Exchange rate",IF('Premiums DATA'!I244=0,0,'Premiums DATA'!I244/ECO!S26),IF($C$4="Constant Exchange rate",IF('Premiums DATA'!I244=0,0,'Premiums DATA'!I244/ECO!S61))))</f>
        <v>0</v>
      </c>
      <c r="K103" s="74">
        <f>IF($C$4="National Currency",IF('Premiums DATA'!J244=0,0,'Premiums DATA'!J244),IF($C$4="Current Exchange rate",IF('Premiums DATA'!J244=0,0,'Premiums DATA'!J244/ECO!T26),IF($C$4="Constant Exchange rate",IF('Premiums DATA'!J244=0,0,'Premiums DATA'!J244/ECO!T61))))</f>
        <v>0</v>
      </c>
      <c r="L103" s="74">
        <f>IF($C$4="National Currency",IF('Premiums DATA'!K244=0,0,'Premiums DATA'!K244),IF($C$4="Current Exchange rate",IF('Premiums DATA'!K244=0,0,'Premiums DATA'!K244/ECO!U26),IF($C$4="Constant Exchange rate",IF('Premiums DATA'!K244=0,0,'Premiums DATA'!K244/ECO!U61))))</f>
        <v>0</v>
      </c>
      <c r="M103" s="74">
        <f>IF($C$4="National Currency",IF('Premiums DATA'!L244=0,0,'Premiums DATA'!L244),IF($C$4="Current Exchange rate",IF('Premiums DATA'!L244=0,0,'Premiums DATA'!L244/ECO!V26),IF($C$4="Constant Exchange rate",IF('Premiums DATA'!L244=0,0,'Premiums DATA'!L244/ECO!V61))))</f>
        <v>0</v>
      </c>
      <c r="N103" s="74">
        <f>IF($C$4="National Currency",IF('Premiums DATA'!M244=0,0,'Premiums DATA'!M244),IF($C$4="Current Exchange rate",IF('Premiums DATA'!M244=0,0,'Premiums DATA'!M244/ECO!W26),IF($C$4="Constant Exchange rate",IF('Premiums DATA'!M244=0,0,'Premiums DATA'!M244/ECO!W61))))</f>
        <v>0</v>
      </c>
      <c r="O103" s="74">
        <f>IF($C$4="National Currency",IF('Premiums DATA'!N244=0,0,'Premiums DATA'!N244),IF($C$4="Current Exchange rate",IF('Premiums DATA'!N244=0,0,'Premiums DATA'!N244/ECO!X26),IF($C$4="Constant Exchange rate",IF('Premiums DATA'!N244=0,0,'Premiums DATA'!N244/ECO!X61))))</f>
        <v>0</v>
      </c>
      <c r="P103" s="210">
        <f>IF($C$4="National Currency",IF('Premiums DATA'!O244=0,0,'Premiums DATA'!O244),IF($C$4="Current Exchange rate",IF('Premiums DATA'!O244=0,0,'Premiums DATA'!O244/ECO!Y26),IF($C$4="Constant Exchange rate",IF('Premiums DATA'!O244=0,0,'Premiums DATA'!O244/ECO!Y61))))</f>
        <v>0</v>
      </c>
      <c r="Q103" s="77">
        <f t="shared" si="13"/>
        <v>0</v>
      </c>
      <c r="R103" s="77" t="str">
        <f t="shared" si="14"/>
        <v>-</v>
      </c>
      <c r="S103" s="77" t="str">
        <f t="shared" si="15"/>
        <v>-</v>
      </c>
    </row>
    <row r="104" spans="3:19" ht="15" x14ac:dyDescent="0.25">
      <c r="C104" s="242"/>
      <c r="D104" s="243"/>
      <c r="E104" s="72" t="s">
        <v>17</v>
      </c>
      <c r="F104" s="74">
        <f>IF($C$4="National Currency",IF('Premiums DATA'!E245=0,0,'Premiums DATA'!E245),IF($C$4="Current Exchange rate",IF('Premiums DATA'!E245=0,0,'Premiums DATA'!E245/ECO!O27),IF($C$4="Constant Exchange rate",IF('Premiums DATA'!E245=0,0,'Premiums DATA'!E245/ECO!O62))))</f>
        <v>60558</v>
      </c>
      <c r="G104" s="74">
        <f>IF($C$4="National Currency",IF('Premiums DATA'!F245=0,0,'Premiums DATA'!F245),IF($C$4="Current Exchange rate",IF('Premiums DATA'!F245=0,0,'Premiums DATA'!F245/ECO!P27),IF($C$4="Constant Exchange rate",IF('Premiums DATA'!F245=0,0,'Premiums DATA'!F245/ECO!P62))))</f>
        <v>67775</v>
      </c>
      <c r="H104" s="74">
        <f>IF($C$4="National Currency",IF('Premiums DATA'!G245=0,0,'Premiums DATA'!G245),IF($C$4="Current Exchange rate",IF('Premiums DATA'!G245=0,0,'Premiums DATA'!G245/ECO!Q27),IF($C$4="Constant Exchange rate",IF('Premiums DATA'!G245=0,0,'Premiums DATA'!G245/ECO!Q62))))</f>
        <v>63619</v>
      </c>
      <c r="I104" s="74">
        <f>IF($C$4="National Currency",IF('Premiums DATA'!H245=0,0,'Premiums DATA'!H245),IF($C$4="Current Exchange rate",IF('Premiums DATA'!H245=0,0,'Premiums DATA'!H245/ECO!R27),IF($C$4="Constant Exchange rate",IF('Premiums DATA'!H245=0,0,'Premiums DATA'!H245/ECO!R62))))</f>
        <v>56287</v>
      </c>
      <c r="J104" s="74">
        <f>IF($C$4="National Currency",IF('Premiums DATA'!I245=0,0,'Premiums DATA'!I245),IF($C$4="Current Exchange rate",IF('Premiums DATA'!I245=0,0,'Premiums DATA'!I245/ECO!S27),IF($C$4="Constant Exchange rate",IF('Premiums DATA'!I245=0,0,'Premiums DATA'!I245/ECO!S62))))</f>
        <v>49082</v>
      </c>
      <c r="K104" s="74">
        <f>IF($C$4="National Currency",IF('Premiums DATA'!J245=0,0,'Premiums DATA'!J245),IF($C$4="Current Exchange rate",IF('Premiums DATA'!J245=0,0,'Premiums DATA'!J245/ECO!T27),IF($C$4="Constant Exchange rate",IF('Premiums DATA'!J245=0,0,'Premiums DATA'!J245/ECO!T62))))</f>
        <v>75415</v>
      </c>
      <c r="L104" s="74">
        <f>IF($C$4="National Currency",IF('Premiums DATA'!K245=0,0,'Premiums DATA'!K245),IF($C$4="Current Exchange rate",IF('Premiums DATA'!K245=0,0,'Premiums DATA'!K245/ECO!U27),IF($C$4="Constant Exchange rate",IF('Premiums DATA'!K245=0,0,'Premiums DATA'!K245/ECO!U62))))</f>
        <v>84562</v>
      </c>
      <c r="M104" s="74">
        <f>IF($C$4="National Currency",IF('Premiums DATA'!L245=0,0,'Premiums DATA'!L245),IF($C$4="Current Exchange rate",IF('Premiums DATA'!L245=0,0,'Premiums DATA'!L245/ECO!V27),IF($C$4="Constant Exchange rate",IF('Premiums DATA'!L245=0,0,'Premiums DATA'!L245/ECO!V62))))</f>
        <v>68334</v>
      </c>
      <c r="N104" s="74">
        <f>IF($C$4="National Currency",IF('Premiums DATA'!M245=0,0,'Premiums DATA'!M245),IF($C$4="Current Exchange rate",IF('Premiums DATA'!M245=0,0,'Premiums DATA'!M245/ECO!W27),IF($C$4="Constant Exchange rate",IF('Premiums DATA'!M245=0,0,'Premiums DATA'!M245/ECO!W62))))</f>
        <v>63915</v>
      </c>
      <c r="O104" s="74">
        <f>IF($C$4="National Currency",IF('Premiums DATA'!N245=0,0,'Premiums DATA'!N245),IF($C$4="Current Exchange rate",IF('Premiums DATA'!N245=0,0,'Premiums DATA'!N245/ECO!X27),IF($C$4="Constant Exchange rate",IF('Premiums DATA'!N245=0,0,'Premiums DATA'!N245/ECO!X62))))</f>
        <v>79684</v>
      </c>
      <c r="P104" s="210">
        <f>IF($C$4="National Currency",IF('Premiums DATA'!O245=0,0,'Premiums DATA'!O245),IF($C$4="Current Exchange rate",IF('Premiums DATA'!O245=0,0,'Premiums DATA'!O245/ECO!Y27),IF($C$4="Constant Exchange rate",IF('Premiums DATA'!O245=0,0,'Premiums DATA'!O245/ECO!Y62))))</f>
        <v>104929</v>
      </c>
      <c r="Q104" s="77">
        <f t="shared" si="13"/>
        <v>0.18939435524726023</v>
      </c>
      <c r="R104" s="77">
        <f t="shared" si="14"/>
        <v>0.24671829773918486</v>
      </c>
      <c r="S104" s="77">
        <f t="shared" si="15"/>
        <v>0.31582945275603547</v>
      </c>
    </row>
    <row r="105" spans="3:19" ht="15" x14ac:dyDescent="0.25">
      <c r="C105" s="242"/>
      <c r="D105" s="243"/>
      <c r="E105" s="72" t="s">
        <v>18</v>
      </c>
      <c r="F105" s="74">
        <f>IF($C$4="National Currency",IF('Premiums DATA'!E246=0,0,'Premiums DATA'!E246),IF($C$4="Current Exchange rate",IF('Premiums DATA'!E246=0,0,'Premiums DATA'!E246/ECO!O28),IF($C$4="Constant Exchange rate",IF('Premiums DATA'!E246=0,0,'Premiums DATA'!E246/ECO!O63))))</f>
        <v>0</v>
      </c>
      <c r="G105" s="74">
        <f>IF($C$4="National Currency",IF('Premiums DATA'!F246=0,0,'Premiums DATA'!F246),IF($C$4="Current Exchange rate",IF('Premiums DATA'!F246=0,0,'Premiums DATA'!F246/ECO!P28),IF($C$4="Constant Exchange rate",IF('Premiums DATA'!F246=0,0,'Premiums DATA'!F246/ECO!P63))))</f>
        <v>0</v>
      </c>
      <c r="H105" s="74">
        <f>IF($C$4="National Currency",IF('Premiums DATA'!G246=0,0,'Premiums DATA'!G246),IF($C$4="Current Exchange rate",IF('Premiums DATA'!G246=0,0,'Premiums DATA'!G246/ECO!Q28),IF($C$4="Constant Exchange rate",IF('Premiums DATA'!G246=0,0,'Premiums DATA'!G246/ECO!Q63))))</f>
        <v>0</v>
      </c>
      <c r="I105" s="74">
        <f>IF($C$4="National Currency",IF('Premiums DATA'!H246=0,0,'Premiums DATA'!H246),IF($C$4="Current Exchange rate",IF('Premiums DATA'!H246=0,0,'Premiums DATA'!H246/ECO!R28),IF($C$4="Constant Exchange rate",IF('Premiums DATA'!H246=0,0,'Premiums DATA'!H246/ECO!R63))))</f>
        <v>0</v>
      </c>
      <c r="J105" s="74">
        <f>IF($C$4="National Currency",IF('Premiums DATA'!I246=0,0,'Premiums DATA'!I246),IF($C$4="Current Exchange rate",IF('Premiums DATA'!I246=0,0,'Premiums DATA'!I246/ECO!S28),IF($C$4="Constant Exchange rate",IF('Premiums DATA'!I246=0,0,'Premiums DATA'!I246/ECO!S63))))</f>
        <v>0</v>
      </c>
      <c r="K105" s="74">
        <f>IF($C$4="National Currency",IF('Premiums DATA'!J246=0,0,'Premiums DATA'!J246),IF($C$4="Current Exchange rate",IF('Premiums DATA'!J246=0,0,'Premiums DATA'!J246/ECO!T28),IF($C$4="Constant Exchange rate",IF('Premiums DATA'!J246=0,0,'Premiums DATA'!J246/ECO!T63))))</f>
        <v>0</v>
      </c>
      <c r="L105" s="74">
        <f>IF($C$4="National Currency",IF('Premiums DATA'!K246=0,0,'Premiums DATA'!K246),IF($C$4="Current Exchange rate",IF('Premiums DATA'!K246=0,0,'Premiums DATA'!K246/ECO!U28),IF($C$4="Constant Exchange rate",IF('Premiums DATA'!K246=0,0,'Premiums DATA'!K246/ECO!U63))))</f>
        <v>0</v>
      </c>
      <c r="M105" s="74">
        <f>IF($C$4="National Currency",IF('Premiums DATA'!L246=0,0,'Premiums DATA'!L246),IF($C$4="Current Exchange rate",IF('Premiums DATA'!L246=0,0,'Premiums DATA'!L246/ECO!V28),IF($C$4="Constant Exchange rate",IF('Premiums DATA'!L246=0,0,'Premiums DATA'!L246/ECO!V63))))</f>
        <v>0</v>
      </c>
      <c r="N105" s="74">
        <f>IF($C$4="National Currency",IF('Premiums DATA'!M246=0,0,'Premiums DATA'!M246),IF($C$4="Current Exchange rate",IF('Premiums DATA'!M246=0,0,'Premiums DATA'!M246/ECO!W28),IF($C$4="Constant Exchange rate",IF('Premiums DATA'!M246=0,0,'Premiums DATA'!M246/ECO!W63))))</f>
        <v>0</v>
      </c>
      <c r="O105" s="74">
        <f>IF($C$4="National Currency",IF('Premiums DATA'!N246=0,0,'Premiums DATA'!N246),IF($C$4="Current Exchange rate",IF('Premiums DATA'!N246=0,0,'Premiums DATA'!N246/ECO!X28),IF($C$4="Constant Exchange rate",IF('Premiums DATA'!N246=0,0,'Premiums DATA'!N246/ECO!X63))))</f>
        <v>0</v>
      </c>
      <c r="P105" s="210">
        <f>IF($C$4="National Currency",IF('Premiums DATA'!O246=0,0,'Premiums DATA'!O246),IF($C$4="Current Exchange rate",IF('Premiums DATA'!O246=0,0,'Premiums DATA'!O246/ECO!Y28),IF($C$4="Constant Exchange rate",IF('Premiums DATA'!O246=0,0,'Premiums DATA'!O246/ECO!Y63))))</f>
        <v>0</v>
      </c>
      <c r="Q105" s="77">
        <f t="shared" si="13"/>
        <v>0</v>
      </c>
      <c r="R105" s="77" t="str">
        <f t="shared" si="14"/>
        <v>-</v>
      </c>
      <c r="S105" s="77" t="str">
        <f t="shared" si="15"/>
        <v>-</v>
      </c>
    </row>
    <row r="106" spans="3:19" ht="15" x14ac:dyDescent="0.25">
      <c r="C106" s="242"/>
      <c r="D106" s="243"/>
      <c r="E106" s="72" t="s">
        <v>19</v>
      </c>
      <c r="F106" s="74">
        <f>IF($C$4="National Currency",IF('Premiums DATA'!E247=0,0,'Premiums DATA'!E247),IF($C$4="Current Exchange rate",IF('Premiums DATA'!E247=0,0,'Premiums DATA'!E247/ECO!O29),IF($C$4="Constant Exchange rate",IF('Premiums DATA'!E247=0,0,'Premiums DATA'!E247/ECO!O64))))</f>
        <v>0</v>
      </c>
      <c r="G106" s="74">
        <f>IF($C$4="National Currency",IF('Premiums DATA'!F247=0,0,'Premiums DATA'!F247),IF($C$4="Current Exchange rate",IF('Premiums DATA'!F247=0,0,'Premiums DATA'!F247/ECO!P29),IF($C$4="Constant Exchange rate",IF('Premiums DATA'!F247=0,0,'Premiums DATA'!F247/ECO!P64))))</f>
        <v>0</v>
      </c>
      <c r="H106" s="74">
        <f>IF($C$4="National Currency",IF('Premiums DATA'!G247=0,0,'Premiums DATA'!G247),IF($C$4="Current Exchange rate",IF('Premiums DATA'!G247=0,0,'Premiums DATA'!G247/ECO!Q29),IF($C$4="Constant Exchange rate",IF('Premiums DATA'!G247=0,0,'Premiums DATA'!G247/ECO!Q64))))</f>
        <v>0</v>
      </c>
      <c r="I106" s="74">
        <f>IF($C$4="National Currency",IF('Premiums DATA'!H247=0,0,'Premiums DATA'!H247),IF($C$4="Current Exchange rate",IF('Premiums DATA'!H247=0,0,'Premiums DATA'!H247/ECO!R29),IF($C$4="Constant Exchange rate",IF('Premiums DATA'!H247=0,0,'Premiums DATA'!H247/ECO!R64))))</f>
        <v>0</v>
      </c>
      <c r="J106" s="74">
        <f>IF($C$4="National Currency",IF('Premiums DATA'!I247=0,0,'Premiums DATA'!I247),IF($C$4="Current Exchange rate",IF('Premiums DATA'!I247=0,0,'Premiums DATA'!I247/ECO!S29),IF($C$4="Constant Exchange rate",IF('Premiums DATA'!I247=0,0,'Premiums DATA'!I247/ECO!S64))))</f>
        <v>0</v>
      </c>
      <c r="K106" s="74">
        <f>IF($C$4="National Currency",IF('Premiums DATA'!J247=0,0,'Premiums DATA'!J247),IF($C$4="Current Exchange rate",IF('Premiums DATA'!J247=0,0,'Premiums DATA'!J247/ECO!T29),IF($C$4="Constant Exchange rate",IF('Premiums DATA'!J247=0,0,'Premiums DATA'!J247/ECO!T64))))</f>
        <v>0</v>
      </c>
      <c r="L106" s="74">
        <f>IF($C$4="National Currency",IF('Premiums DATA'!K247=0,0,'Premiums DATA'!K247),IF($C$4="Current Exchange rate",IF('Premiums DATA'!K247=0,0,'Premiums DATA'!K247/ECO!U29),IF($C$4="Constant Exchange rate",IF('Premiums DATA'!K247=0,0,'Premiums DATA'!K247/ECO!U64))))</f>
        <v>0</v>
      </c>
      <c r="M106" s="74">
        <f>IF($C$4="National Currency",IF('Premiums DATA'!L247=0,0,'Premiums DATA'!L247),IF($C$4="Current Exchange rate",IF('Premiums DATA'!L247=0,0,'Premiums DATA'!L247/ECO!V29),IF($C$4="Constant Exchange rate",IF('Premiums DATA'!L247=0,0,'Premiums DATA'!L247/ECO!V64))))</f>
        <v>0</v>
      </c>
      <c r="N106" s="74">
        <f>IF($C$4="National Currency",IF('Premiums DATA'!M247=0,0,'Premiums DATA'!M247),IF($C$4="Current Exchange rate",IF('Premiums DATA'!M247=0,0,'Premiums DATA'!M247/ECO!W29),IF($C$4="Constant Exchange rate",IF('Premiums DATA'!M247=0,0,'Premiums DATA'!M247/ECO!W64))))</f>
        <v>0</v>
      </c>
      <c r="O106" s="74">
        <f>IF($C$4="National Currency",IF('Premiums DATA'!N247=0,0,'Premiums DATA'!N247),IF($C$4="Current Exchange rate",IF('Premiums DATA'!N247=0,0,'Premiums DATA'!N247/ECO!X29),IF($C$4="Constant Exchange rate",IF('Premiums DATA'!N247=0,0,'Premiums DATA'!N247/ECO!X64))))</f>
        <v>0</v>
      </c>
      <c r="P106" s="210">
        <f>IF($C$4="National Currency",IF('Premiums DATA'!O247=0,0,'Premiums DATA'!O247),IF($C$4="Current Exchange rate",IF('Premiums DATA'!O247=0,0,'Premiums DATA'!O247/ECO!Y29),IF($C$4="Constant Exchange rate",IF('Premiums DATA'!O247=0,0,'Premiums DATA'!O247/ECO!Y64))))</f>
        <v>0</v>
      </c>
      <c r="Q106" s="77">
        <f t="shared" si="13"/>
        <v>0</v>
      </c>
      <c r="R106" s="77" t="str">
        <f t="shared" si="14"/>
        <v>-</v>
      </c>
      <c r="S106" s="77" t="str">
        <f t="shared" si="15"/>
        <v>-</v>
      </c>
    </row>
    <row r="107" spans="3:19" ht="15" x14ac:dyDescent="0.25">
      <c r="C107" s="242"/>
      <c r="D107" s="243"/>
      <c r="E107" s="72" t="s">
        <v>20</v>
      </c>
      <c r="F107" s="74">
        <f>IF($C$4="National Currency",IF('Premiums DATA'!E248=0,0,'Premiums DATA'!E248),IF($C$4="Current Exchange rate",IF('Premiums DATA'!E248=0,0,'Premiums DATA'!E248/ECO!O30),IF($C$4="Constant Exchange rate",IF('Premiums DATA'!E248=0,0,'Premiums DATA'!E248/ECO!O65))))</f>
        <v>6.4741035856573701</v>
      </c>
      <c r="G107" s="74">
        <f>IF($C$4="National Currency",IF('Premiums DATA'!F248=0,0,'Premiums DATA'!F248),IF($C$4="Current Exchange rate",IF('Premiums DATA'!F248=0,0,'Premiums DATA'!F248/ECO!P30),IF($C$4="Constant Exchange rate",IF('Premiums DATA'!F248=0,0,'Premiums DATA'!F248/ECO!P65))))</f>
        <v>10.970404097894138</v>
      </c>
      <c r="H107" s="74">
        <f>IF($C$4="National Currency",IF('Premiums DATA'!G248=0,0,'Premiums DATA'!G248),IF($C$4="Current Exchange rate",IF('Premiums DATA'!G248=0,0,'Premiums DATA'!G248/ECO!Q30),IF($C$4="Constant Exchange rate",IF('Premiums DATA'!G248=0,0,'Premiums DATA'!G248/ECO!Q65))))</f>
        <v>17.458736482640866</v>
      </c>
      <c r="I107" s="74">
        <f>IF($C$4="National Currency",IF('Premiums DATA'!H248=0,0,'Premiums DATA'!H248),IF($C$4="Current Exchange rate",IF('Premiums DATA'!H248=0,0,'Premiums DATA'!H248/ECO!R30),IF($C$4="Constant Exchange rate",IF('Premiums DATA'!H248=0,0,'Premiums DATA'!H248/ECO!R65))))</f>
        <v>29.83779169038133</v>
      </c>
      <c r="J107" s="74">
        <f>IF($C$4="National Currency",IF('Premiums DATA'!I248=0,0,'Premiums DATA'!I248),IF($C$4="Current Exchange rate",IF('Premiums DATA'!I248=0,0,'Premiums DATA'!I248/ECO!S30),IF($C$4="Constant Exchange rate",IF('Premiums DATA'!I248=0,0,'Premiums DATA'!I248/ECO!S65))))</f>
        <v>17.757541263517361</v>
      </c>
      <c r="K107" s="74">
        <f>IF($C$4="National Currency",IF('Premiums DATA'!J248=0,0,'Premiums DATA'!J248),IF($C$4="Current Exchange rate",IF('Premiums DATA'!J248=0,0,'Premiums DATA'!J248/ECO!T30),IF($C$4="Constant Exchange rate",IF('Premiums DATA'!J248=0,0,'Premiums DATA'!J248/ECO!T65))))</f>
        <v>22.894137734775185</v>
      </c>
      <c r="L107" s="74">
        <f>IF($C$4="National Currency",IF('Premiums DATA'!K248=0,0,'Premiums DATA'!K248),IF($C$4="Current Exchange rate",IF('Premiums DATA'!K248=0,0,'Premiums DATA'!K248/ECO!U30),IF($C$4="Constant Exchange rate",IF('Premiums DATA'!K248=0,0,'Premiums DATA'!K248/ECO!U65))))</f>
        <v>29.894706886738764</v>
      </c>
      <c r="M107" s="74">
        <f>IF($C$4="National Currency",IF('Premiums DATA'!L248=0,0,'Premiums DATA'!L248),IF($C$4="Current Exchange rate",IF('Premiums DATA'!L248=0,0,'Premiums DATA'!L248/ECO!V30),IF($C$4="Constant Exchange rate",IF('Premiums DATA'!L248=0,0,'Premiums DATA'!L248/ECO!V65))))</f>
        <v>22.814456459874787</v>
      </c>
      <c r="N107" s="74">
        <f>IF($C$4="National Currency",IF('Premiums DATA'!M248=0,0,'Premiums DATA'!M248),IF($C$4="Current Exchange rate",IF('Premiums DATA'!M248=0,0,'Premiums DATA'!M248/ECO!W30),IF($C$4="Constant Exchange rate",IF('Premiums DATA'!M248=0,0,'Premiums DATA'!M248/ECO!W65))))</f>
        <v>23.890153671030163</v>
      </c>
      <c r="O107" s="74">
        <f>IF($C$4="National Currency",IF('Premiums DATA'!N248=0,0,'Premiums DATA'!N248),IF($C$4="Current Exchange rate",IF('Premiums DATA'!N248=0,0,'Premiums DATA'!N248/ECO!X30),IF($C$4="Constant Exchange rate",IF('Premiums DATA'!N248=0,0,'Premiums DATA'!N248/ECO!X65))))</f>
        <v>27.373363688104725</v>
      </c>
      <c r="P107" s="210">
        <f>IF($C$4="National Currency",IF('Premiums DATA'!O248=0,0,'Premiums DATA'!O248),IF($C$4="Current Exchange rate",IF('Premiums DATA'!O248=0,0,'Premiums DATA'!O248/ECO!Y30),IF($C$4="Constant Exchange rate",IF('Premiums DATA'!O248=0,0,'Premiums DATA'!O248/ECO!Y65))))</f>
        <v>0</v>
      </c>
      <c r="Q107" s="77">
        <f t="shared" si="13"/>
        <v>6.5061500008249586E-5</v>
      </c>
      <c r="R107" s="77">
        <f t="shared" si="14"/>
        <v>0.14580107206670645</v>
      </c>
      <c r="S107" s="77">
        <f t="shared" si="15"/>
        <v>3.2281318681318689</v>
      </c>
    </row>
    <row r="108" spans="3:19" ht="15" x14ac:dyDescent="0.25">
      <c r="C108" s="242"/>
      <c r="D108" s="243"/>
      <c r="E108" s="72" t="s">
        <v>21</v>
      </c>
      <c r="F108" s="74">
        <f>IF($C$4="National Currency",IF('Premiums DATA'!E249=0,0,'Premiums DATA'!E249),IF($C$4="Current Exchange rate",IF('Premiums DATA'!E249=0,0,'Premiums DATA'!E249/ECO!O31),IF($C$4="Constant Exchange rate",IF('Premiums DATA'!E249=0,0,'Premiums DATA'!E249/ECO!O66))))</f>
        <v>291.17167481947354</v>
      </c>
      <c r="G108" s="74">
        <f>IF($C$4="National Currency",IF('Premiums DATA'!F249=0,0,'Premiums DATA'!F249),IF($C$4="Current Exchange rate",IF('Premiums DATA'!F249=0,0,'Premiums DATA'!F249/ECO!P31),IF($C$4="Constant Exchange rate",IF('Premiums DATA'!F249=0,0,'Premiums DATA'!F249/ECO!P66))))</f>
        <v>321.68646634055438</v>
      </c>
      <c r="H108" s="74">
        <f>IF($C$4="National Currency",IF('Premiums DATA'!G249=0,0,'Premiums DATA'!G249),IF($C$4="Current Exchange rate",IF('Premiums DATA'!G249=0,0,'Premiums DATA'!G249/ECO!Q31),IF($C$4="Constant Exchange rate",IF('Premiums DATA'!G249=0,0,'Premiums DATA'!G249/ECO!Q66))))</f>
        <v>390.17004425809455</v>
      </c>
      <c r="I108" s="74">
        <f>IF($C$4="National Currency",IF('Premiums DATA'!H249=0,0,'Premiums DATA'!H249),IF($C$4="Current Exchange rate",IF('Premiums DATA'!H249=0,0,'Premiums DATA'!H249/ECO!R31),IF($C$4="Constant Exchange rate",IF('Premiums DATA'!H249=0,0,'Premiums DATA'!H249/ECO!R66))))</f>
        <v>520.61495457721867</v>
      </c>
      <c r="J108" s="74">
        <f>IF($C$4="National Currency",IF('Premiums DATA'!I249=0,0,'Premiums DATA'!I249),IF($C$4="Current Exchange rate",IF('Premiums DATA'!I249=0,0,'Premiums DATA'!I249/ECO!S31),IF($C$4="Constant Exchange rate",IF('Premiums DATA'!I249=0,0,'Premiums DATA'!I249/ECO!S66))))</f>
        <v>175.9</v>
      </c>
      <c r="K108" s="74">
        <f>IF($C$4="National Currency",IF('Premiums DATA'!J249=0,0,'Premiums DATA'!J249),IF($C$4="Current Exchange rate",IF('Premiums DATA'!J249=0,0,'Premiums DATA'!J249/ECO!T31),IF($C$4="Constant Exchange rate",IF('Premiums DATA'!J249=0,0,'Premiums DATA'!J249/ECO!T66))))</f>
        <v>187.9</v>
      </c>
      <c r="L108" s="74">
        <f>IF($C$4="National Currency",IF('Premiums DATA'!K249=0,0,'Premiums DATA'!K249),IF($C$4="Current Exchange rate",IF('Premiums DATA'!K249=0,0,'Premiums DATA'!K249/ECO!U31),IF($C$4="Constant Exchange rate",IF('Premiums DATA'!K249=0,0,'Premiums DATA'!K249/ECO!U66))))</f>
        <v>218.5</v>
      </c>
      <c r="M108" s="74">
        <f>IF($C$4="National Currency",IF('Premiums DATA'!L249=0,0,'Premiums DATA'!L249),IF($C$4="Current Exchange rate",IF('Premiums DATA'!L249=0,0,'Premiums DATA'!L249/ECO!V31),IF($C$4="Constant Exchange rate",IF('Premiums DATA'!L249=0,0,'Premiums DATA'!L249/ECO!V66))))</f>
        <v>204</v>
      </c>
      <c r="N108" s="74">
        <f>IF($C$4="National Currency",IF('Premiums DATA'!M249=0,0,'Premiums DATA'!M249),IF($C$4="Current Exchange rate",IF('Premiums DATA'!M249=0,0,'Premiums DATA'!M249/ECO!W31),IF($C$4="Constant Exchange rate",IF('Premiums DATA'!M249=0,0,'Premiums DATA'!M249/ECO!W66))))</f>
        <v>164.7</v>
      </c>
      <c r="O108" s="74">
        <f>IF($C$4="National Currency",IF('Premiums DATA'!N249=0,0,'Premiums DATA'!N249),IF($C$4="Current Exchange rate",IF('Premiums DATA'!N249=0,0,'Premiums DATA'!N249/ECO!X31),IF($C$4="Constant Exchange rate",IF('Premiums DATA'!N249=0,0,'Premiums DATA'!N249/ECO!X66))))</f>
        <v>187.9</v>
      </c>
      <c r="P108" s="210">
        <f>IF($C$4="National Currency",IF('Premiums DATA'!O249=0,0,'Premiums DATA'!O249),IF($C$4="Current Exchange rate",IF('Premiums DATA'!O249=0,0,'Premiums DATA'!O249/ECO!Y31),IF($C$4="Constant Exchange rate",IF('Premiums DATA'!O249=0,0,'Premiums DATA'!O249/ECO!Y66))))</f>
        <v>234</v>
      </c>
      <c r="Q108" s="77">
        <f t="shared" si="13"/>
        <v>4.4660407799508307E-4</v>
      </c>
      <c r="R108" s="77">
        <f t="shared" si="14"/>
        <v>0.14086217364905895</v>
      </c>
      <c r="S108" s="77">
        <f t="shared" si="15"/>
        <v>-0.35467623999999998</v>
      </c>
    </row>
    <row r="109" spans="3:19" ht="15" x14ac:dyDescent="0.25">
      <c r="C109" s="242"/>
      <c r="D109" s="243"/>
      <c r="E109" s="72" t="s">
        <v>22</v>
      </c>
      <c r="F109" s="74">
        <f>IF($C$4="National Currency",IF('Premiums DATA'!E250=0,0,'Premiums DATA'!E250),IF($C$4="Current Exchange rate",IF('Premiums DATA'!E250=0,0,'Premiums DATA'!E250/ECO!O32),IF($C$4="Constant Exchange rate",IF('Premiums DATA'!E250=0,0,'Premiums DATA'!E250/ECO!O67))))</f>
        <v>16860</v>
      </c>
      <c r="G109" s="74">
        <f>IF($C$4="National Currency",IF('Premiums DATA'!F250=0,0,'Premiums DATA'!F250),IF($C$4="Current Exchange rate",IF('Premiums DATA'!F250=0,0,'Premiums DATA'!F250/ECO!P32),IF($C$4="Constant Exchange rate",IF('Premiums DATA'!F250=0,0,'Premiums DATA'!F250/ECO!P67))))</f>
        <v>17266</v>
      </c>
      <c r="H109" s="74">
        <f>IF($C$4="National Currency",IF('Premiums DATA'!G250=0,0,'Premiums DATA'!G250),IF($C$4="Current Exchange rate",IF('Premiums DATA'!G250=0,0,'Premiums DATA'!G250/ECO!Q32),IF($C$4="Constant Exchange rate",IF('Premiums DATA'!G250=0,0,'Premiums DATA'!G250/ECO!Q67))))</f>
        <v>17512</v>
      </c>
      <c r="I109" s="74">
        <f>IF($C$4="National Currency",IF('Premiums DATA'!H250=0,0,'Premiums DATA'!H250),IF($C$4="Current Exchange rate",IF('Premiums DATA'!H250=0,0,'Premiums DATA'!H250/ECO!R32),IF($C$4="Constant Exchange rate",IF('Premiums DATA'!H250=0,0,'Premiums DATA'!H250/ECO!R67))))</f>
        <v>17111</v>
      </c>
      <c r="J109" s="74">
        <f>IF($C$4="National Currency",IF('Premiums DATA'!I250=0,0,'Premiums DATA'!I250),IF($C$4="Current Exchange rate",IF('Premiums DATA'!I250=0,0,'Premiums DATA'!I250/ECO!S32),IF($C$4="Constant Exchange rate",IF('Premiums DATA'!I250=0,0,'Premiums DATA'!I250/ECO!S67))))</f>
        <v>16841</v>
      </c>
      <c r="K109" s="74">
        <f>IF($C$4="National Currency",IF('Premiums DATA'!J250=0,0,'Premiums DATA'!J250),IF($C$4="Current Exchange rate",IF('Premiums DATA'!J250=0,0,'Premiums DATA'!J250/ECO!T32),IF($C$4="Constant Exchange rate",IF('Premiums DATA'!J250=0,0,'Premiums DATA'!J250/ECO!T67))))</f>
        <v>14881</v>
      </c>
      <c r="L109" s="74">
        <f>IF($C$4="National Currency",IF('Premiums DATA'!K250=0,0,'Premiums DATA'!K250),IF($C$4="Current Exchange rate",IF('Premiums DATA'!K250=0,0,'Premiums DATA'!K250/ECO!U32),IF($C$4="Constant Exchange rate",IF('Premiums DATA'!K250=0,0,'Premiums DATA'!K250/ECO!U67))))</f>
        <v>13690</v>
      </c>
      <c r="M109" s="74">
        <f>IF($C$4="National Currency",IF('Premiums DATA'!L250=0,0,'Premiums DATA'!L250),IF($C$4="Current Exchange rate",IF('Premiums DATA'!L250=0,0,'Premiums DATA'!L250/ECO!V32),IF($C$4="Constant Exchange rate",IF('Premiums DATA'!L250=0,0,'Premiums DATA'!L250/ECO!V67))))</f>
        <v>12746</v>
      </c>
      <c r="N109" s="74">
        <f>IF($C$4="National Currency",IF('Premiums DATA'!M250=0,0,'Premiums DATA'!M250),IF($C$4="Current Exchange rate",IF('Premiums DATA'!M250=0,0,'Premiums DATA'!M250/ECO!W32),IF($C$4="Constant Exchange rate",IF('Premiums DATA'!M250=0,0,'Premiums DATA'!M250/ECO!W67))))</f>
        <v>10873</v>
      </c>
      <c r="O109" s="74">
        <f>IF($C$4="National Currency",IF('Premiums DATA'!N250=0,0,'Premiums DATA'!N250),IF($C$4="Current Exchange rate",IF('Premiums DATA'!N250=0,0,'Premiums DATA'!N250/ECO!X32),IF($C$4="Constant Exchange rate",IF('Premiums DATA'!N250=0,0,'Premiums DATA'!N250/ECO!X67))))</f>
        <v>9703</v>
      </c>
      <c r="P109" s="210">
        <f>IF($C$4="National Currency",IF('Premiums DATA'!O250=0,0,'Premiums DATA'!O250),IF($C$4="Current Exchange rate",IF('Premiums DATA'!O250=0,0,'Premiums DATA'!O250/ECO!Y32),IF($C$4="Constant Exchange rate",IF('Premiums DATA'!O250=0,0,'Premiums DATA'!O250/ECO!Y67))))</f>
        <v>8718</v>
      </c>
      <c r="Q109" s="77">
        <f t="shared" si="13"/>
        <v>2.3062263804078185E-2</v>
      </c>
      <c r="R109" s="77">
        <f t="shared" si="14"/>
        <v>-0.10760599650510438</v>
      </c>
      <c r="S109" s="77">
        <f t="shared" si="15"/>
        <v>-0.42449584816132857</v>
      </c>
    </row>
    <row r="110" spans="3:19" ht="15" x14ac:dyDescent="0.25">
      <c r="C110" s="242"/>
      <c r="D110" s="243"/>
      <c r="E110" s="72" t="s">
        <v>23</v>
      </c>
      <c r="F110" s="74">
        <f>IF($C$4="National Currency",IF('Premiums DATA'!E251=0,0,'Premiums DATA'!E251),IF($C$4="Current Exchange rate",IF('Premiums DATA'!E251=0,0,'Premiums DATA'!E251/ECO!O33),IF($C$4="Constant Exchange rate",IF('Premiums DATA'!E251=0,0,'Premiums DATA'!E251/ECO!O68))))</f>
        <v>2214.1119221411191</v>
      </c>
      <c r="G110" s="74">
        <f>IF($C$4="National Currency",IF('Premiums DATA'!F251=0,0,'Premiums DATA'!F251),IF($C$4="Current Exchange rate",IF('Premiums DATA'!F251=0,0,'Premiums DATA'!F251/ECO!P33),IF($C$4="Constant Exchange rate",IF('Premiums DATA'!F251=0,0,'Premiums DATA'!F251/ECO!P68))))</f>
        <v>3081.1767308117674</v>
      </c>
      <c r="H110" s="74">
        <f>IF($C$4="National Currency",IF('Premiums DATA'!G251=0,0,'Premiums DATA'!G251),IF($C$4="Current Exchange rate",IF('Premiums DATA'!G251=0,0,'Premiums DATA'!G251/ECO!Q33),IF($C$4="Constant Exchange rate",IF('Premiums DATA'!G251=0,0,'Premiums DATA'!G251/ECO!Q68))))</f>
        <v>2212.0106171201064</v>
      </c>
      <c r="I110" s="74">
        <f>IF($C$4="National Currency",IF('Premiums DATA'!H251=0,0,'Premiums DATA'!H251),IF($C$4="Current Exchange rate",IF('Premiums DATA'!H251=0,0,'Premiums DATA'!H251/ECO!R33),IF($C$4="Constant Exchange rate",IF('Premiums DATA'!H251=0,0,'Premiums DATA'!H251/ECO!R68))))</f>
        <v>2085.0475558504754</v>
      </c>
      <c r="J110" s="74">
        <f>IF($C$4="National Currency",IF('Premiums DATA'!I251=0,0,'Premiums DATA'!I251),IF($C$4="Current Exchange rate",IF('Premiums DATA'!I251=0,0,'Premiums DATA'!I251/ECO!S33),IF($C$4="Constant Exchange rate",IF('Premiums DATA'!I251=0,0,'Premiums DATA'!I251/ECO!S68))))</f>
        <v>1008.6264100862642</v>
      </c>
      <c r="K110" s="74">
        <f>IF($C$4="National Currency",IF('Premiums DATA'!J251=0,0,'Premiums DATA'!J251),IF($C$4="Current Exchange rate",IF('Premiums DATA'!J251=0,0,'Premiums DATA'!J251/ECO!T33),IF($C$4="Constant Exchange rate",IF('Premiums DATA'!J251=0,0,'Premiums DATA'!J251/ECO!T68))))</f>
        <v>1199.7345719973457</v>
      </c>
      <c r="L110" s="74">
        <f>IF($C$4="National Currency",IF('Premiums DATA'!K251=0,0,'Premiums DATA'!K251),IF($C$4="Current Exchange rate",IF('Premiums DATA'!K251=0,0,'Premiums DATA'!K251/ECO!U33),IF($C$4="Constant Exchange rate",IF('Premiums DATA'!K251=0,0,'Premiums DATA'!K251/ECO!U68))))</f>
        <v>1144.5476664454766</v>
      </c>
      <c r="M110" s="74">
        <f>IF($C$4="National Currency",IF('Premiums DATA'!L251=0,0,'Premiums DATA'!L251),IF($C$4="Current Exchange rate",IF('Premiums DATA'!L251=0,0,'Premiums DATA'!L251/ECO!V33),IF($C$4="Constant Exchange rate",IF('Premiums DATA'!L251=0,0,'Premiums DATA'!L251/ECO!V68))))</f>
        <v>1114.2446361424463</v>
      </c>
      <c r="N110" s="74">
        <f>IF($C$4="National Currency",IF('Premiums DATA'!M251=0,0,'Premiums DATA'!M251),IF($C$4="Current Exchange rate",IF('Premiums DATA'!M251=0,0,'Premiums DATA'!M251/ECO!W33),IF($C$4="Constant Exchange rate",IF('Premiums DATA'!M251=0,0,'Premiums DATA'!M251/ECO!W68))))</f>
        <v>1193.6518469365185</v>
      </c>
      <c r="O110" s="74">
        <f>IF($C$4="National Currency",IF('Premiums DATA'!N251=0,0,'Premiums DATA'!N251),IF($C$4="Current Exchange rate",IF('Premiums DATA'!N251=0,0,'Premiums DATA'!N251/ECO!X33),IF($C$4="Constant Exchange rate",IF('Premiums DATA'!N251=0,0,'Premiums DATA'!N251/ECO!X68))))</f>
        <v>1398.9161689891616</v>
      </c>
      <c r="P110" s="210">
        <f>IF($C$4="National Currency",IF('Premiums DATA'!O251=0,0,'Premiums DATA'!O251),IF($C$4="Current Exchange rate",IF('Premiums DATA'!O251=0,0,'Premiums DATA'!O251/ECO!Y33),IF($C$4="Constant Exchange rate",IF('Premiums DATA'!O251=0,0,'Premiums DATA'!O251/ECO!Y68))))</f>
        <v>1597.8765759787657</v>
      </c>
      <c r="Q110" s="77">
        <f t="shared" si="13"/>
        <v>3.3249689507387882E-3</v>
      </c>
      <c r="R110" s="77">
        <f t="shared" si="14"/>
        <v>0.17196330955248773</v>
      </c>
      <c r="S110" s="77">
        <f t="shared" si="15"/>
        <v>-0.36818181818181817</v>
      </c>
    </row>
    <row r="111" spans="3:19" ht="15" x14ac:dyDescent="0.25">
      <c r="C111" s="242"/>
      <c r="D111" s="243"/>
      <c r="E111" s="72" t="s">
        <v>24</v>
      </c>
      <c r="F111" s="74">
        <f>IF($C$4="National Currency",IF('Premiums DATA'!E252=0,0,'Premiums DATA'!E252),IF($C$4="Current Exchange rate",IF('Premiums DATA'!E252=0,0,'Premiums DATA'!E252/ECO!O34),IF($C$4="Constant Exchange rate",IF('Premiums DATA'!E252=0,0,'Premiums DATA'!E252/ECO!O69))))</f>
        <v>1371.3376392399139</v>
      </c>
      <c r="G111" s="74">
        <f>IF($C$4="National Currency",IF('Premiums DATA'!F252=0,0,'Premiums DATA'!F252),IF($C$4="Current Exchange rate",IF('Premiums DATA'!F252=0,0,'Premiums DATA'!F252/ECO!P34),IF($C$4="Constant Exchange rate",IF('Premiums DATA'!F252=0,0,'Premiums DATA'!F252/ECO!P69))))</f>
        <v>1619.8633342694</v>
      </c>
      <c r="H111" s="74">
        <f>IF($C$4="National Currency",IF('Premiums DATA'!G252=0,0,'Premiums DATA'!G252),IF($C$4="Current Exchange rate",IF('Premiums DATA'!G252=0,0,'Premiums DATA'!G252/ECO!Q34),IF($C$4="Constant Exchange rate",IF('Premiums DATA'!G252=0,0,'Premiums DATA'!G252/ECO!Q69))))</f>
        <v>2447.3462510530749</v>
      </c>
      <c r="I111" s="74">
        <f>IF($C$4="National Currency",IF('Premiums DATA'!H252=0,0,'Premiums DATA'!H252),IF($C$4="Current Exchange rate",IF('Premiums DATA'!H252=0,0,'Premiums DATA'!H252/ECO!R34),IF($C$4="Constant Exchange rate",IF('Premiums DATA'!H252=0,0,'Premiums DATA'!H252/ECO!R69))))</f>
        <v>3444.9564729008703</v>
      </c>
      <c r="J111" s="74">
        <f>IF($C$4="National Currency",IF('Premiums DATA'!I252=0,0,'Premiums DATA'!I252),IF($C$4="Current Exchange rate",IF('Premiums DATA'!I252=0,0,'Premiums DATA'!I252/ECO!S34),IF($C$4="Constant Exchange rate",IF('Premiums DATA'!I252=0,0,'Premiums DATA'!I252/ECO!S69))))</f>
        <v>3598.2401947018625</v>
      </c>
      <c r="K111" s="74">
        <f>IF($C$4="National Currency",IF('Premiums DATA'!J252=0,0,'Premiums DATA'!J252),IF($C$4="Current Exchange rate",IF('Premiums DATA'!J252=0,0,'Premiums DATA'!J252/ECO!T34),IF($C$4="Constant Exchange rate",IF('Premiums DATA'!J252=0,0,'Premiums DATA'!J252/ECO!T69))))</f>
        <v>2983.0103903397921</v>
      </c>
      <c r="L111" s="74">
        <f>IF($C$4="National Currency",IF('Premiums DATA'!K252=0,0,'Premiums DATA'!K252),IF($C$4="Current Exchange rate",IF('Premiums DATA'!K252=0,0,'Premiums DATA'!K252/ECO!U34),IF($C$4="Constant Exchange rate",IF('Premiums DATA'!K252=0,0,'Premiums DATA'!K252/ECO!U69))))</f>
        <v>3182.8606196761207</v>
      </c>
      <c r="M111" s="74">
        <f>IF($C$4="National Currency",IF('Premiums DATA'!L252=0,0,'Premiums DATA'!L252),IF($C$4="Current Exchange rate",IF('Premiums DATA'!L252=0,0,'Premiums DATA'!L252/ECO!V34),IF($C$4="Constant Exchange rate",IF('Premiums DATA'!L252=0,0,'Premiums DATA'!L252/ECO!V69))))</f>
        <v>2786.4363942712721</v>
      </c>
      <c r="N111" s="74">
        <f>IF($C$4="National Currency",IF('Premiums DATA'!M252=0,0,'Premiums DATA'!M252),IF($C$4="Current Exchange rate",IF('Premiums DATA'!M252=0,0,'Premiums DATA'!M252/ECO!W34),IF($C$4="Constant Exchange rate",IF('Premiums DATA'!M252=0,0,'Premiums DATA'!M252/ECO!W69))))</f>
        <v>2880.5110923897782</v>
      </c>
      <c r="O111" s="208">
        <f>IF($C$4="National Currency",IF('Premiums DATA'!N252=0,0,'Premiums DATA'!N252),IF($C$4="Current Exchange rate",IF('Premiums DATA'!N252=0,0,'Premiums DATA'!N252/ECO!X34),IF($C$4="Constant Exchange rate",IF('Premiums DATA'!N252=0,0,'Premiums DATA'!N252/ECO!X69))))</f>
        <v>2880.5110923897782</v>
      </c>
      <c r="P111" s="210">
        <f>IF($C$4="National Currency",IF('Premiums DATA'!O252=0,0,'Premiums DATA'!O252),IF($C$4="Current Exchange rate",IF('Premiums DATA'!O252=0,0,'Premiums DATA'!O252/ECO!Y34),IF($C$4="Constant Exchange rate",IF('Premiums DATA'!O252=0,0,'Premiums DATA'!O252/ECO!Y69))))</f>
        <v>0</v>
      </c>
      <c r="Q111" s="77">
        <f t="shared" si="13"/>
        <v>6.846450242529784E-3</v>
      </c>
      <c r="R111" s="77">
        <f t="shared" si="14"/>
        <v>0</v>
      </c>
      <c r="S111" s="77">
        <f t="shared" si="15"/>
        <v>1.1005119453924914</v>
      </c>
    </row>
    <row r="112" spans="3:19" ht="15" x14ac:dyDescent="0.25">
      <c r="C112" s="242"/>
      <c r="D112" s="243"/>
      <c r="E112" s="72" t="s">
        <v>25</v>
      </c>
      <c r="F112" s="74">
        <f>IF($C$4="National Currency",IF('Premiums DATA'!E253=0,0,'Premiums DATA'!E253),IF($C$4="Current Exchange rate",IF('Premiums DATA'!E253=0,0,'Premiums DATA'!E253/ECO!O35),IF($C$4="Constant Exchange rate",IF('Premiums DATA'!E253=0,0,'Premiums DATA'!E253/ECO!O70))))</f>
        <v>4064.7849999999999</v>
      </c>
      <c r="G112" s="74">
        <f>IF($C$4="National Currency",IF('Premiums DATA'!F253=0,0,'Premiums DATA'!F253),IF($C$4="Current Exchange rate",IF('Premiums DATA'!F253=0,0,'Premiums DATA'!F253/ECO!P35),IF($C$4="Constant Exchange rate",IF('Premiums DATA'!F253=0,0,'Premiums DATA'!F253/ECO!P70))))</f>
        <v>5368.8189504588518</v>
      </c>
      <c r="H112" s="74">
        <f>IF($C$4="National Currency",IF('Premiums DATA'!G253=0,0,'Premiums DATA'!G253),IF($C$4="Current Exchange rate",IF('Premiums DATA'!G253=0,0,'Premiums DATA'!G253/ECO!Q35),IF($C$4="Constant Exchange rate",IF('Premiums DATA'!G253=0,0,'Premiums DATA'!G253/ECO!Q70))))</f>
        <v>5871.1461847790106</v>
      </c>
      <c r="I112" s="74">
        <f>IF($C$4="National Currency",IF('Premiums DATA'!H253=0,0,'Premiums DATA'!H253),IF($C$4="Current Exchange rate",IF('Premiums DATA'!H253=0,0,'Premiums DATA'!H253/ECO!R35),IF($C$4="Constant Exchange rate",IF('Premiums DATA'!H253=0,0,'Premiums DATA'!H253/ECO!R70))))</f>
        <v>6198.1544961030195</v>
      </c>
      <c r="J112" s="74">
        <f>IF($C$4="National Currency",IF('Premiums DATA'!I253=0,0,'Premiums DATA'!I253),IF($C$4="Current Exchange rate",IF('Premiums DATA'!I253=0,0,'Premiums DATA'!I253/ECO!S35),IF($C$4="Constant Exchange rate",IF('Premiums DATA'!I253=0,0,'Premiums DATA'!I253/ECO!S70))))</f>
        <v>9521.5644004072201</v>
      </c>
      <c r="K112" s="74">
        <f>IF($C$4="National Currency",IF('Premiums DATA'!J253=0,0,'Premiums DATA'!J253),IF($C$4="Current Exchange rate",IF('Premiums DATA'!J253=0,0,'Premiums DATA'!J253/ECO!T35),IF($C$4="Constant Exchange rate",IF('Premiums DATA'!J253=0,0,'Premiums DATA'!J253/ECO!T70))))</f>
        <v>8270.2648347337399</v>
      </c>
      <c r="L112" s="74">
        <f>IF($C$4="National Currency",IF('Premiums DATA'!K253=0,0,'Premiums DATA'!K253),IF($C$4="Current Exchange rate",IF('Premiums DATA'!K253=0,0,'Premiums DATA'!K253/ECO!U35),IF($C$4="Constant Exchange rate",IF('Premiums DATA'!K253=0,0,'Premiums DATA'!K253/ECO!U70))))</f>
        <v>9684.3304540050121</v>
      </c>
      <c r="M112" s="74">
        <f>IF($C$4="National Currency",IF('Premiums DATA'!L253=0,0,'Premiums DATA'!L253),IF($C$4="Current Exchange rate",IF('Premiums DATA'!L253=0,0,'Premiums DATA'!L253/ECO!V35),IF($C$4="Constant Exchange rate",IF('Premiums DATA'!L253=0,0,'Premiums DATA'!L253/ECO!V70))))</f>
        <v>6060.5426573954892</v>
      </c>
      <c r="N112" s="74">
        <f>IF($C$4="National Currency",IF('Premiums DATA'!M253=0,0,'Premiums DATA'!M253),IF($C$4="Current Exchange rate",IF('Premiums DATA'!M253=0,0,'Premiums DATA'!M253/ECO!W35),IF($C$4="Constant Exchange rate",IF('Premiums DATA'!M253=0,0,'Premiums DATA'!M253/ECO!W70))))</f>
        <v>5675.8391599185743</v>
      </c>
      <c r="O112" s="74">
        <f>IF($C$4="National Currency",IF('Premiums DATA'!N253=0,0,'Premiums DATA'!N253),IF($C$4="Current Exchange rate",IF('Premiums DATA'!N253=0,0,'Premiums DATA'!N253/ECO!X35),IF($C$4="Constant Exchange rate",IF('Premiums DATA'!N253=0,0,'Premiums DATA'!N253/ECO!X70))))</f>
        <v>7030.7867014963585</v>
      </c>
      <c r="P112" s="210">
        <f>IF($C$4="National Currency",IF('Premiums DATA'!O253=0,0,'Premiums DATA'!O253),IF($C$4="Current Exchange rate",IF('Premiums DATA'!O253=0,0,'Premiums DATA'!O253/ECO!Y35),IF($C$4="Constant Exchange rate",IF('Premiums DATA'!O253=0,0,'Premiums DATA'!O253/ECO!Y70))))</f>
        <v>6682.6049034951875</v>
      </c>
      <c r="Q112" s="77">
        <f t="shared" si="13"/>
        <v>1.671089948058474E-2</v>
      </c>
      <c r="R112" s="77">
        <f t="shared" si="14"/>
        <v>0.23872197632838188</v>
      </c>
      <c r="S112" s="77">
        <f t="shared" si="15"/>
        <v>0.72968230828847247</v>
      </c>
    </row>
    <row r="113" spans="3:19" ht="15" x14ac:dyDescent="0.25">
      <c r="C113" s="242"/>
      <c r="D113" s="243"/>
      <c r="E113" s="72" t="s">
        <v>26</v>
      </c>
      <c r="F113" s="74">
        <f>IF($C$4="National Currency",IF('Premiums DATA'!E254=0,0,'Premiums DATA'!E254),IF($C$4="Current Exchange rate",IF('Premiums DATA'!E254=0,0,'Premiums DATA'!E254/ECO!O36),IF($C$4="Constant Exchange rate",IF('Premiums DATA'!E254=0,0,'Premiums DATA'!E254/ECO!O71))))</f>
        <v>102.8943265592933</v>
      </c>
      <c r="G113" s="74">
        <f>IF($C$4="National Currency",IF('Premiums DATA'!F254=0,0,'Premiums DATA'!F254),IF($C$4="Current Exchange rate",IF('Premiums DATA'!F254=0,0,'Premiums DATA'!F254/ECO!P36),IF($C$4="Constant Exchange rate",IF('Premiums DATA'!F254=0,0,'Premiums DATA'!F254/ECO!P71))))</f>
        <v>154.7698053300021</v>
      </c>
      <c r="H113" s="74">
        <f>IF($C$4="National Currency",IF('Premiums DATA'!G254=0,0,'Premiums DATA'!G254),IF($C$4="Current Exchange rate",IF('Premiums DATA'!G254=0,0,'Premiums DATA'!G254/ECO!Q36),IF($C$4="Constant Exchange rate",IF('Premiums DATA'!G254=0,0,'Premiums DATA'!G254/ECO!Q71))))</f>
        <v>132.03560512255916</v>
      </c>
      <c r="I113" s="208">
        <f>IF($C$4="National Currency",IF('Premiums DATA'!H254=0,0,'Premiums DATA'!H254),IF($C$4="Current Exchange rate",IF('Premiums DATA'!H254=0,0,'Premiums DATA'!H254/ECO!R36),IF($C$4="Constant Exchange rate",IF('Premiums DATA'!H254=0,0,'Premiums DATA'!H254/ECO!R71))))</f>
        <v>146.43011242584012</v>
      </c>
      <c r="J113" s="208">
        <f>IF($C$4="National Currency",IF('Premiums DATA'!I254=0,0,'Premiums DATA'!I254),IF($C$4="Current Exchange rate",IF('Premiums DATA'!I254=0,0,'Premiums DATA'!I254/ECO!S36),IF($C$4="Constant Exchange rate",IF('Premiums DATA'!I254=0,0,'Premiums DATA'!I254/ECO!S71))))</f>
        <v>160.82461972912111</v>
      </c>
      <c r="K113" s="208">
        <f>IF($C$4="National Currency",IF('Premiums DATA'!J254=0,0,'Premiums DATA'!J254),IF($C$4="Current Exchange rate",IF('Premiums DATA'!J254=0,0,'Premiums DATA'!J254/ECO!T36),IF($C$4="Constant Exchange rate",IF('Premiums DATA'!J254=0,0,'Premiums DATA'!J254/ECO!T71))))</f>
        <v>175.21912703240207</v>
      </c>
      <c r="L113" s="74">
        <f>IF($C$4="National Currency",IF('Premiums DATA'!K254=0,0,'Premiums DATA'!K254),IF($C$4="Current Exchange rate",IF('Premiums DATA'!K254=0,0,'Premiums DATA'!K254/ECO!U36),IF($C$4="Constant Exchange rate",IF('Premiums DATA'!K254=0,0,'Premiums DATA'!K254/ECO!U71))))</f>
        <v>189.61363433568306</v>
      </c>
      <c r="M113" s="74">
        <f>IF($C$4="National Currency",IF('Premiums DATA'!L254=0,0,'Premiums DATA'!L254),IF($C$4="Current Exchange rate",IF('Premiums DATA'!L254=0,0,'Premiums DATA'!L254/ECO!V36),IF($C$4="Constant Exchange rate",IF('Premiums DATA'!L254=0,0,'Premiums DATA'!L254/ECO!V71))))</f>
        <v>180.69063977870974</v>
      </c>
      <c r="N113" s="74">
        <f>IF($C$4="National Currency",IF('Premiums DATA'!M254=0,0,'Premiums DATA'!M254),IF($C$4="Current Exchange rate",IF('Premiums DATA'!M254=0,0,'Premiums DATA'!M254/ECO!W36),IF($C$4="Constant Exchange rate",IF('Premiums DATA'!M254=0,0,'Premiums DATA'!M254/ECO!W71))))</f>
        <v>0</v>
      </c>
      <c r="O113" s="74">
        <f>IF($C$4="National Currency",IF('Premiums DATA'!N254=0,0,'Premiums DATA'!N254),IF($C$4="Current Exchange rate",IF('Premiums DATA'!N254=0,0,'Premiums DATA'!N254/ECO!X36),IF($C$4="Constant Exchange rate",IF('Premiums DATA'!N254=0,0,'Premiums DATA'!N254/ECO!X71))))</f>
        <v>0</v>
      </c>
      <c r="P113" s="210">
        <f>IF($C$4="National Currency",IF('Premiums DATA'!O254=0,0,'Premiums DATA'!O254),IF($C$4="Current Exchange rate",IF('Premiums DATA'!O254=0,0,'Premiums DATA'!O254/ECO!Y36),IF($C$4="Constant Exchange rate",IF('Premiums DATA'!O254=0,0,'Premiums DATA'!O254/ECO!Y71))))</f>
        <v>0</v>
      </c>
      <c r="Q113" s="77">
        <f t="shared" si="13"/>
        <v>0</v>
      </c>
      <c r="R113" s="77" t="str">
        <f t="shared" si="14"/>
        <v>-</v>
      </c>
      <c r="S113" s="77" t="str">
        <f t="shared" si="15"/>
        <v>-</v>
      </c>
    </row>
    <row r="114" spans="3:19" ht="15" x14ac:dyDescent="0.25">
      <c r="C114" s="242"/>
      <c r="D114" s="243"/>
      <c r="E114" s="72" t="s">
        <v>27</v>
      </c>
      <c r="F114" s="74">
        <f>IF($C$4="National Currency",IF('Premiums DATA'!E255=0,0,'Premiums DATA'!E255),IF($C$4="Current Exchange rate",IF('Premiums DATA'!E255=0,0,'Premiums DATA'!E255/ECO!O37),IF($C$4="Constant Exchange rate",IF('Premiums DATA'!E255=0,0,'Premiums DATA'!E255/ECO!O72))))</f>
        <v>2924.3053337591823</v>
      </c>
      <c r="G114" s="74">
        <f>IF($C$4="National Currency",IF('Premiums DATA'!F255=0,0,'Premiums DATA'!F255),IF($C$4="Current Exchange rate",IF('Premiums DATA'!F255=0,0,'Premiums DATA'!F255/ECO!P37),IF($C$4="Constant Exchange rate",IF('Premiums DATA'!F255=0,0,'Premiums DATA'!F255/ECO!P72))))</f>
        <v>5374.3213030980514</v>
      </c>
      <c r="H114" s="74">
        <f>IF($C$4="National Currency",IF('Premiums DATA'!G255=0,0,'Premiums DATA'!G255),IF($C$4="Current Exchange rate",IF('Premiums DATA'!G255=0,0,'Premiums DATA'!G255/ECO!Q37),IF($C$4="Constant Exchange rate",IF('Premiums DATA'!G255=0,0,'Premiums DATA'!G255/ECO!Q72))))</f>
        <v>5452.890450335356</v>
      </c>
      <c r="I114" s="74">
        <f>IF($C$4="National Currency",IF('Premiums DATA'!H255=0,0,'Premiums DATA'!H255),IF($C$4="Current Exchange rate",IF('Premiums DATA'!H255=0,0,'Premiums DATA'!H255/ECO!R37),IF($C$4="Constant Exchange rate",IF('Premiums DATA'!H255=0,0,'Premiums DATA'!H255/ECO!R72))))</f>
        <v>5559.5656339827528</v>
      </c>
      <c r="J114" s="74">
        <f>IF($C$4="National Currency",IF('Premiums DATA'!I255=0,0,'Premiums DATA'!I255),IF($C$4="Current Exchange rate",IF('Premiums DATA'!I255=0,0,'Premiums DATA'!I255/ECO!S37),IF($C$4="Constant Exchange rate",IF('Premiums DATA'!I255=0,0,'Premiums DATA'!I255/ECO!S72))))</f>
        <v>6555.3071436175869</v>
      </c>
      <c r="K114" s="74">
        <f>IF($C$4="National Currency",IF('Premiums DATA'!J255=0,0,'Premiums DATA'!J255),IF($C$4="Current Exchange rate",IF('Premiums DATA'!J255=0,0,'Premiums DATA'!J255/ECO!T37),IF($C$4="Constant Exchange rate",IF('Premiums DATA'!J255=0,0,'Premiums DATA'!J255/ECO!T72))))</f>
        <v>8886.1918449909499</v>
      </c>
      <c r="L114" s="74">
        <f>IF($C$4="National Currency",IF('Premiums DATA'!K255=0,0,'Premiums DATA'!K255),IF($C$4="Current Exchange rate",IF('Premiums DATA'!K255=0,0,'Premiums DATA'!K255/ECO!U37),IF($C$4="Constant Exchange rate",IF('Premiums DATA'!K255=0,0,'Premiums DATA'!K255/ECO!U72))))</f>
        <v>9973.4908974768441</v>
      </c>
      <c r="M114" s="74">
        <f>IF($C$4="National Currency",IF('Premiums DATA'!L255=0,0,'Premiums DATA'!L255),IF($C$4="Current Exchange rate",IF('Premiums DATA'!L255=0,0,'Premiums DATA'!L255/ECO!V37),IF($C$4="Constant Exchange rate",IF('Premiums DATA'!L255=0,0,'Premiums DATA'!L255/ECO!V72))))</f>
        <v>9187.1606515490257</v>
      </c>
      <c r="N114" s="74">
        <f>IF($C$4="National Currency",IF('Premiums DATA'!M255=0,0,'Premiums DATA'!M255),IF($C$4="Current Exchange rate",IF('Premiums DATA'!M255=0,0,'Premiums DATA'!M255/ECO!W37),IF($C$4="Constant Exchange rate",IF('Premiums DATA'!M255=0,0,'Premiums DATA'!M255/ECO!W72))))</f>
        <v>5645.4806770999676</v>
      </c>
      <c r="O114" s="74">
        <f>IF($C$4="National Currency",IF('Premiums DATA'!N255=0,0,'Premiums DATA'!N255),IF($C$4="Current Exchange rate",IF('Premiums DATA'!N255=0,0,'Premiums DATA'!N255/ECO!X37),IF($C$4="Constant Exchange rate",IF('Premiums DATA'!N255=0,0,'Premiums DATA'!N255/ECO!X72))))</f>
        <v>6872.7776003406789</v>
      </c>
      <c r="P114" s="210">
        <f>IF($C$4="National Currency",IF('Premiums DATA'!O255=0,0,'Premiums DATA'!O255),IF($C$4="Current Exchange rate",IF('Premiums DATA'!O255=0,0,'Premiums DATA'!O255/ECO!Y37),IF($C$4="Constant Exchange rate",IF('Premiums DATA'!O255=0,0,'Premiums DATA'!O255/ECO!Y72))))</f>
        <v>0</v>
      </c>
      <c r="Q114" s="77">
        <f t="shared" si="13"/>
        <v>1.6335340625148527E-2</v>
      </c>
      <c r="R114" s="77">
        <f t="shared" si="14"/>
        <v>0.21739458399336198</v>
      </c>
      <c r="S114" s="77">
        <f t="shared" si="15"/>
        <v>1.3502257171981942</v>
      </c>
    </row>
    <row r="115" spans="3:19" ht="15" x14ac:dyDescent="0.25">
      <c r="C115" s="242"/>
      <c r="D115" s="243"/>
      <c r="E115" s="72" t="s">
        <v>28</v>
      </c>
      <c r="F115" s="74">
        <f>IF($C$4="National Currency",IF('Premiums DATA'!E256=0,0,'Premiums DATA'!E256),IF($C$4="Current Exchange rate",IF('Premiums DATA'!E256=0,0,'Premiums DATA'!E256/ECO!O38),IF($C$4="Constant Exchange rate",IF('Premiums DATA'!E256=0,0,'Premiums DATA'!E256/ECO!O73))))</f>
        <v>243.97012184944083</v>
      </c>
      <c r="G115" s="74">
        <f>IF($C$4="National Currency",IF('Premiums DATA'!F256=0,0,'Premiums DATA'!F256),IF($C$4="Current Exchange rate",IF('Premiums DATA'!F256=0,0,'Premiums DATA'!F256/ECO!P38),IF($C$4="Constant Exchange rate",IF('Premiums DATA'!F256=0,0,'Premiums DATA'!F256/ECO!P73))))</f>
        <v>249.82056417960274</v>
      </c>
      <c r="H115" s="74">
        <f>IF($C$4="National Currency",IF('Premiums DATA'!G256=0,0,'Premiums DATA'!G256),IF($C$4="Current Exchange rate",IF('Premiums DATA'!G256=0,0,'Premiums DATA'!G256/ECO!Q38),IF($C$4="Constant Exchange rate",IF('Premiums DATA'!G256=0,0,'Premiums DATA'!G256/ECO!Q73))))</f>
        <v>243.97012184944083</v>
      </c>
      <c r="I115" s="74">
        <f>IF($C$4="National Currency",IF('Premiums DATA'!H256=0,0,'Premiums DATA'!H256),IF($C$4="Current Exchange rate",IF('Premiums DATA'!H256=0,0,'Premiums DATA'!H256/ECO!R38),IF($C$4="Constant Exchange rate",IF('Premiums DATA'!H256=0,0,'Premiums DATA'!H256/ECO!R73))))</f>
        <v>241</v>
      </c>
      <c r="J115" s="74">
        <f>IF($C$4="National Currency",IF('Premiums DATA'!I256=0,0,'Premiums DATA'!I256),IF($C$4="Current Exchange rate",IF('Premiums DATA'!I256=0,0,'Premiums DATA'!I256/ECO!S38),IF($C$4="Constant Exchange rate",IF('Premiums DATA'!I256=0,0,'Premiums DATA'!I256/ECO!S73))))</f>
        <v>237</v>
      </c>
      <c r="K115" s="74">
        <f>IF($C$4="National Currency",IF('Premiums DATA'!J256=0,0,'Premiums DATA'!J256),IF($C$4="Current Exchange rate",IF('Premiums DATA'!J256=0,0,'Premiums DATA'!J256/ECO!T38),IF($C$4="Constant Exchange rate",IF('Premiums DATA'!J256=0,0,'Premiums DATA'!J256/ECO!T73))))</f>
        <v>240</v>
      </c>
      <c r="L115" s="74">
        <f>IF($C$4="National Currency",IF('Premiums DATA'!K256=0,0,'Premiums DATA'!K256),IF($C$4="Current Exchange rate",IF('Premiums DATA'!K256=0,0,'Premiums DATA'!K256/ECO!U38),IF($C$4="Constant Exchange rate",IF('Premiums DATA'!K256=0,0,'Premiums DATA'!K256/ECO!U73))))</f>
        <v>261</v>
      </c>
      <c r="M115" s="74">
        <f>IF($C$4="National Currency",IF('Premiums DATA'!L256=0,0,'Premiums DATA'!L256),IF($C$4="Current Exchange rate",IF('Premiums DATA'!L256=0,0,'Premiums DATA'!L256/ECO!V38),IF($C$4="Constant Exchange rate",IF('Premiums DATA'!L256=0,0,'Premiums DATA'!L256/ECO!V73))))</f>
        <v>258</v>
      </c>
      <c r="N115" s="74">
        <f>IF($C$4="National Currency",IF('Premiums DATA'!M256=0,0,'Premiums DATA'!M256),IF($C$4="Current Exchange rate",IF('Premiums DATA'!M256=0,0,'Premiums DATA'!M256/ECO!W38),IF($C$4="Constant Exchange rate",IF('Premiums DATA'!M256=0,0,'Premiums DATA'!M256/ECO!W73))))</f>
        <v>247</v>
      </c>
      <c r="O115" s="74">
        <f>IF($C$4="National Currency",IF('Premiums DATA'!N256=0,0,'Premiums DATA'!N256),IF($C$4="Current Exchange rate",IF('Premiums DATA'!N256=0,0,'Premiums DATA'!N256/ECO!X38),IF($C$4="Constant Exchange rate",IF('Premiums DATA'!N256=0,0,'Premiums DATA'!N256/ECO!X73))))</f>
        <v>247</v>
      </c>
      <c r="P115" s="210">
        <f>IF($C$4="National Currency",IF('Premiums DATA'!O256=0,0,'Premiums DATA'!O256),IF($C$4="Current Exchange rate",IF('Premiums DATA'!O256=0,0,'Premiums DATA'!O256/ECO!Y38),IF($C$4="Constant Exchange rate",IF('Premiums DATA'!O256=0,0,'Premiums DATA'!O256/ECO!Y73))))</f>
        <v>0</v>
      </c>
      <c r="Q115" s="77">
        <f t="shared" si="13"/>
        <v>5.8707401418193464E-4</v>
      </c>
      <c r="R115" s="77">
        <f t="shared" si="14"/>
        <v>0</v>
      </c>
      <c r="S115" s="77">
        <f t="shared" si="15"/>
        <v>1.2419054134952479E-2</v>
      </c>
    </row>
    <row r="116" spans="3:19" ht="15" x14ac:dyDescent="0.25">
      <c r="C116" s="242"/>
      <c r="D116" s="243"/>
      <c r="E116" s="72" t="s">
        <v>29</v>
      </c>
      <c r="F116" s="74">
        <f>IF($C$4="National Currency",IF('Premiums DATA'!E257=0,0,'Premiums DATA'!E257),IF($C$4="Current Exchange rate",IF('Premiums DATA'!E257=0,0,'Premiums DATA'!E257/ECO!O39),IF($C$4="Constant Exchange rate",IF('Premiums DATA'!E257=0,0,'Premiums DATA'!E257/ECO!O74))))</f>
        <v>645.0906193985262</v>
      </c>
      <c r="G116" s="74">
        <f>IF($C$4="National Currency",IF('Premiums DATA'!F257=0,0,'Premiums DATA'!F257),IF($C$4="Current Exchange rate",IF('Premiums DATA'!F257=0,0,'Premiums DATA'!F257/ECO!P39),IF($C$4="Constant Exchange rate",IF('Premiums DATA'!F257=0,0,'Premiums DATA'!F257/ECO!P74))))</f>
        <v>731.29522671446591</v>
      </c>
      <c r="H116" s="74">
        <f>IF($C$4="National Currency",IF('Premiums DATA'!G257=0,0,'Premiums DATA'!G257),IF($C$4="Current Exchange rate",IF('Premiums DATA'!G257=0,0,'Premiums DATA'!G257/ECO!Q39),IF($C$4="Constant Exchange rate",IF('Premiums DATA'!G257=0,0,'Premiums DATA'!G257/ECO!Q74))))</f>
        <v>846.5777069640842</v>
      </c>
      <c r="I116" s="208">
        <f>IF($C$4="National Currency",IF('Premiums DATA'!H257=0,0,'Premiums DATA'!H257),IF($C$4="Current Exchange rate",IF('Premiums DATA'!H257=0,0,'Premiums DATA'!H257/ECO!R39),IF($C$4="Constant Exchange rate",IF('Premiums DATA'!H257=0,0,'Premiums DATA'!H257/ECO!R74))))</f>
        <v>917.14089646508751</v>
      </c>
      <c r="J116" s="208">
        <f>IF($C$4="National Currency",IF('Premiums DATA'!I257=0,0,'Premiums DATA'!I257),IF($C$4="Current Exchange rate",IF('Premiums DATA'!I257=0,0,'Premiums DATA'!I257/ECO!S39),IF($C$4="Constant Exchange rate",IF('Premiums DATA'!I257=0,0,'Premiums DATA'!I257/ECO!S74))))</f>
        <v>904.82089443879795</v>
      </c>
      <c r="K116" s="208">
        <f>IF($C$4="National Currency",IF('Premiums DATA'!J257=0,0,'Premiums DATA'!J257),IF($C$4="Current Exchange rate",IF('Premiums DATA'!J257=0,0,'Premiums DATA'!J257/ECO!T39),IF($C$4="Constant Exchange rate",IF('Premiums DATA'!J257=0,0,'Premiums DATA'!J257/ECO!T74))))</f>
        <v>986.91044721939886</v>
      </c>
      <c r="L116" s="74">
        <f>IF($C$4="National Currency",IF('Premiums DATA'!K257=0,0,'Premiums DATA'!K257),IF($C$4="Current Exchange rate",IF('Premiums DATA'!K257=0,0,'Premiums DATA'!K257/ECO!U39),IF($C$4="Constant Exchange rate",IF('Premiums DATA'!K257=0,0,'Premiums DATA'!K257/ECO!U74))))</f>
        <v>1069</v>
      </c>
      <c r="M116" s="74">
        <f>IF($C$4="National Currency",IF('Premiums DATA'!L257=0,0,'Premiums DATA'!L257),IF($C$4="Current Exchange rate",IF('Premiums DATA'!L257=0,0,'Premiums DATA'!L257/ECO!V39),IF($C$4="Constant Exchange rate",IF('Premiums DATA'!L257=0,0,'Premiums DATA'!L257/ECO!V74))))</f>
        <v>1081</v>
      </c>
      <c r="N116" s="74">
        <f>IF($C$4="National Currency",IF('Premiums DATA'!M257=0,0,'Premiums DATA'!M257),IF($C$4="Current Exchange rate",IF('Premiums DATA'!M257=0,0,'Premiums DATA'!M257/ECO!W39),IF($C$4="Constant Exchange rate",IF('Premiums DATA'!M257=0,0,'Premiums DATA'!M257/ECO!W74))))</f>
        <v>1094</v>
      </c>
      <c r="O116" s="208">
        <f>IF($C$4="National Currency",IF('Premiums DATA'!N257=0,0,'Premiums DATA'!N257),IF($C$4="Current Exchange rate",IF('Premiums DATA'!N257=0,0,'Premiums DATA'!N257/ECO!X39),IF($C$4="Constant Exchange rate",IF('Premiums DATA'!N257=0,0,'Premiums DATA'!N257/ECO!X74))))</f>
        <v>1094</v>
      </c>
      <c r="P116" s="210">
        <f>IF($C$4="National Currency",IF('Premiums DATA'!O257=0,0,'Premiums DATA'!O257),IF($C$4="Current Exchange rate",IF('Premiums DATA'!O257=0,0,'Premiums DATA'!O257/ECO!Y39),IF($C$4="Constant Exchange rate",IF('Premiums DATA'!O257=0,0,'Premiums DATA'!O257/ECO!Y74))))</f>
        <v>0</v>
      </c>
      <c r="Q116" s="77">
        <f t="shared" si="13"/>
        <v>2.6002387510730219E-3</v>
      </c>
      <c r="R116" s="77">
        <f t="shared" si="14"/>
        <v>0</v>
      </c>
      <c r="S116" s="77">
        <f t="shared" si="15"/>
        <v>0.69588576721210238</v>
      </c>
    </row>
    <row r="117" spans="3:19" ht="15" x14ac:dyDescent="0.25">
      <c r="C117" s="242"/>
      <c r="D117" s="243"/>
      <c r="E117" s="72" t="s">
        <v>30</v>
      </c>
      <c r="F117" s="74">
        <f>IF($C$4="National Currency",IF('Premiums DATA'!E258=0,0,'Premiums DATA'!E258),IF($C$4="Current Exchange rate",IF('Premiums DATA'!E258=0,0,'Premiums DATA'!E258/ECO!O40),IF($C$4="Constant Exchange rate",IF('Premiums DATA'!E258=0,0,'Premiums DATA'!E258/ECO!O75))))</f>
        <v>0</v>
      </c>
      <c r="G117" s="74">
        <f>IF($C$4="National Currency",IF('Premiums DATA'!F258=0,0,'Premiums DATA'!F258),IF($C$4="Current Exchange rate",IF('Premiums DATA'!F258=0,0,'Premiums DATA'!F258/ECO!P40),IF($C$4="Constant Exchange rate",IF('Premiums DATA'!F258=0,0,'Premiums DATA'!F258/ECO!P75))))</f>
        <v>0</v>
      </c>
      <c r="H117" s="74">
        <f>IF($C$4="National Currency",IF('Premiums DATA'!G258=0,0,'Premiums DATA'!G258),IF($C$4="Current Exchange rate",IF('Premiums DATA'!G258=0,0,'Premiums DATA'!G258/ECO!Q40),IF($C$4="Constant Exchange rate",IF('Premiums DATA'!G258=0,0,'Premiums DATA'!G258/ECO!Q75))))</f>
        <v>0</v>
      </c>
      <c r="I117" s="74">
        <f>IF($C$4="National Currency",IF('Premiums DATA'!H258=0,0,'Premiums DATA'!H258),IF($C$4="Current Exchange rate",IF('Premiums DATA'!H258=0,0,'Premiums DATA'!H258/ECO!R40),IF($C$4="Constant Exchange rate",IF('Premiums DATA'!H258=0,0,'Premiums DATA'!H258/ECO!R75))))</f>
        <v>0</v>
      </c>
      <c r="J117" s="74">
        <f>IF($C$4="National Currency",IF('Premiums DATA'!I258=0,0,'Premiums DATA'!I258),IF($C$4="Current Exchange rate",IF('Premiums DATA'!I258=0,0,'Premiums DATA'!I258/ECO!S40),IF($C$4="Constant Exchange rate",IF('Premiums DATA'!I258=0,0,'Premiums DATA'!I258/ECO!S75))))</f>
        <v>0</v>
      </c>
      <c r="K117" s="74">
        <f>IF($C$4="National Currency",IF('Premiums DATA'!J258=0,0,'Premiums DATA'!J258),IF($C$4="Current Exchange rate",IF('Premiums DATA'!J258=0,0,'Premiums DATA'!J258/ECO!T40),IF($C$4="Constant Exchange rate",IF('Premiums DATA'!J258=0,0,'Premiums DATA'!J258/ECO!T75))))</f>
        <v>0</v>
      </c>
      <c r="L117" s="74">
        <f>IF($C$4="National Currency",IF('Premiums DATA'!K258=0,0,'Premiums DATA'!K258),IF($C$4="Current Exchange rate",IF('Premiums DATA'!K258=0,0,'Premiums DATA'!K258/ECO!U40),IF($C$4="Constant Exchange rate",IF('Premiums DATA'!K258=0,0,'Premiums DATA'!K258/ECO!U75))))</f>
        <v>0</v>
      </c>
      <c r="M117" s="74">
        <f>IF($C$4="National Currency",IF('Premiums DATA'!L258=0,0,'Premiums DATA'!L258),IF($C$4="Current Exchange rate",IF('Premiums DATA'!L258=0,0,'Premiums DATA'!L258/ECO!V40),IF($C$4="Constant Exchange rate",IF('Premiums DATA'!L258=0,0,'Premiums DATA'!L258/ECO!V75))))</f>
        <v>0</v>
      </c>
      <c r="N117" s="74">
        <f>IF($C$4="National Currency",IF('Premiums DATA'!M258=0,0,'Premiums DATA'!M258),IF($C$4="Current Exchange rate",IF('Premiums DATA'!M258=0,0,'Premiums DATA'!M258/ECO!W40),IF($C$4="Constant Exchange rate",IF('Premiums DATA'!M258=0,0,'Premiums DATA'!M258/ECO!W75))))</f>
        <v>0</v>
      </c>
      <c r="O117" s="74">
        <f>IF($C$4="National Currency",IF('Premiums DATA'!N258=0,0,'Premiums DATA'!N258),IF($C$4="Current Exchange rate",IF('Premiums DATA'!N258=0,0,'Premiums DATA'!N258/ECO!X40),IF($C$4="Constant Exchange rate",IF('Premiums DATA'!N258=0,0,'Premiums DATA'!N258/ECO!X75))))</f>
        <v>0</v>
      </c>
      <c r="P117" s="210">
        <f>IF($C$4="National Currency",IF('Premiums DATA'!O258=0,0,'Premiums DATA'!O258),IF($C$4="Current Exchange rate",IF('Premiums DATA'!O258=0,0,'Premiums DATA'!O258/ECO!Y40),IF($C$4="Constant Exchange rate",IF('Premiums DATA'!O258=0,0,'Premiums DATA'!O258/ECO!Y75))))</f>
        <v>0</v>
      </c>
      <c r="Q117" s="77">
        <f t="shared" si="13"/>
        <v>0</v>
      </c>
      <c r="R117" s="77" t="str">
        <f t="shared" si="14"/>
        <v>-</v>
      </c>
      <c r="S117" s="77" t="str">
        <f t="shared" si="15"/>
        <v>-</v>
      </c>
    </row>
    <row r="118" spans="3:19" ht="15" x14ac:dyDescent="0.25">
      <c r="C118" s="242"/>
      <c r="D118" s="243"/>
      <c r="E118" s="72" t="s">
        <v>180</v>
      </c>
      <c r="F118" s="75">
        <f>IF($C$4="National Currency",IF('Premiums DATA'!E259=0,0,'Premiums DATA'!E259),IF($C$4="Current Exchange rate",IF('Premiums DATA'!E259=0,0,'Premiums DATA'!E259/ECO!O41),IF($C$4="Constant Exchange rate",IF('Premiums DATA'!E259=0,0,'Premiums DATA'!E259/ECO!O76))))</f>
        <v>90397.773783540892</v>
      </c>
      <c r="G118" s="75">
        <f>IF($C$4="National Currency",IF('Premiums DATA'!F259=0,0,'Premiums DATA'!F259),IF($C$4="Current Exchange rate",IF('Premiums DATA'!F259=0,0,'Premiums DATA'!F259/ECO!P41),IF($C$4="Constant Exchange rate",IF('Premiums DATA'!F259=0,0,'Premiums DATA'!F259/ECO!P76))))</f>
        <v>91864.330466041836</v>
      </c>
      <c r="H118" s="75">
        <f>IF($C$4="National Currency",IF('Premiums DATA'!G259=0,0,'Premiums DATA'!G259),IF($C$4="Current Exchange rate",IF('Premiums DATA'!G259=0,0,'Premiums DATA'!G259/ECO!Q41),IF($C$4="Constant Exchange rate",IF('Premiums DATA'!G259=0,0,'Premiums DATA'!G259/ECO!Q76))))</f>
        <v>110104.18282192836</v>
      </c>
      <c r="I118" s="75">
        <f>IF($C$4="National Currency",IF('Premiums DATA'!H259=0,0,'Premiums DATA'!H259),IF($C$4="Current Exchange rate",IF('Premiums DATA'!H259=0,0,'Premiums DATA'!H259/ECO!R41),IF($C$4="Constant Exchange rate",IF('Premiums DATA'!H259=0,0,'Premiums DATA'!H259/ECO!R76))))</f>
        <v>128069.90756194633</v>
      </c>
      <c r="J118" s="75">
        <f>IF($C$4="National Currency",IF('Premiums DATA'!I259=0,0,'Premiums DATA'!I259),IF($C$4="Current Exchange rate",IF('Premiums DATA'!I259=0,0,'Premiums DATA'!I259/ECO!S41),IF($C$4="Constant Exchange rate",IF('Premiums DATA'!I259=0,0,'Premiums DATA'!I259/ECO!S76))))</f>
        <v>105498.83296957247</v>
      </c>
      <c r="K118" s="75">
        <f>IF($C$4="National Currency",IF('Premiums DATA'!J259=0,0,'Premiums DATA'!J259),IF($C$4="Current Exchange rate",IF('Premiums DATA'!J259=0,0,'Premiums DATA'!J259/ECO!T41),IF($C$4="Constant Exchange rate",IF('Premiums DATA'!J259=0,0,'Premiums DATA'!J259/ECO!T76))))</f>
        <v>76957.179251751761</v>
      </c>
      <c r="L118" s="75">
        <f>IF($C$4="National Currency",IF('Premiums DATA'!K259=0,0,'Premiums DATA'!K259),IF($C$4="Current Exchange rate",IF('Premiums DATA'!K259=0,0,'Premiums DATA'!K259/ECO!U41),IF($C$4="Constant Exchange rate",IF('Premiums DATA'!K259=0,0,'Premiums DATA'!K259/ECO!U76))))</f>
        <v>87274.766201356411</v>
      </c>
      <c r="M118" s="75">
        <f>IF($C$4="National Currency",IF('Premiums DATA'!L259=0,0,'Premiums DATA'!L259),IF($C$4="Current Exchange rate",IF('Premiums DATA'!L259=0,0,'Premiums DATA'!L259/ECO!V41),IF($C$4="Constant Exchange rate",IF('Premiums DATA'!L259=0,0,'Premiums DATA'!L259/ECO!V76))))</f>
        <v>86759.407297529848</v>
      </c>
      <c r="N118" s="75">
        <f>IF($C$4="National Currency",IF('Premiums DATA'!M259=0,0,'Premiums DATA'!M259),IF($C$4="Current Exchange rate",IF('Premiums DATA'!M259=0,0,'Premiums DATA'!M259/ECO!W41),IF($C$4="Constant Exchange rate",IF('Premiums DATA'!M259=0,0,'Premiums DATA'!M259/ECO!W76))))</f>
        <v>74581.667908161515</v>
      </c>
      <c r="O118" s="212">
        <f>IF($C$4="National Currency",IF('Premiums DATA'!N259=0,0,'Premiums DATA'!N259),IF($C$4="Current Exchange rate",IF('Premiums DATA'!N259=0,0,'Premiums DATA'!N259/ECO!X41),IF($C$4="Constant Exchange rate",IF('Premiums DATA'!N259=0,0,'Premiums DATA'!N259/ECO!X76))))</f>
        <v>74581.667908161515</v>
      </c>
      <c r="P118" s="211">
        <f>IF($C$4="National Currency",IF('Premiums DATA'!O259=0,0,'Premiums DATA'!O259),IF($C$4="Current Exchange rate",IF('Premiums DATA'!O259=0,0,'Premiums DATA'!O259/ECO!Y41),IF($C$4="Constant Exchange rate",IF('Premiums DATA'!O259=0,0,'Premiums DATA'!O259/ECO!Y76))))</f>
        <v>0</v>
      </c>
      <c r="Q118" s="77">
        <f t="shared" si="13"/>
        <v>0.17726704114667349</v>
      </c>
      <c r="R118" s="77">
        <f t="shared" si="14"/>
        <v>0</v>
      </c>
      <c r="S118" s="77">
        <f t="shared" si="15"/>
        <v>-0.17496123204594982</v>
      </c>
    </row>
    <row r="119" spans="3:19" ht="15.75" thickBot="1" x14ac:dyDescent="0.3">
      <c r="C119" s="246"/>
      <c r="D119" s="247"/>
      <c r="E119" s="78" t="s">
        <v>221</v>
      </c>
      <c r="F119" s="86">
        <f t="shared" ref="F119:O119" si="16">SUM(F87:F118)</f>
        <v>385430.47386484803</v>
      </c>
      <c r="G119" s="86">
        <f t="shared" si="16"/>
        <v>427847.57522924617</v>
      </c>
      <c r="H119" s="86">
        <f t="shared" si="16"/>
        <v>461091.6589105702</v>
      </c>
      <c r="I119" s="86">
        <f t="shared" si="16"/>
        <v>472684.63186632015</v>
      </c>
      <c r="J119" s="86">
        <f t="shared" si="16"/>
        <v>429185.91328430077</v>
      </c>
      <c r="K119" s="86">
        <f t="shared" si="16"/>
        <v>445958.49975646363</v>
      </c>
      <c r="L119" s="86">
        <f t="shared" si="16"/>
        <v>480470.91938454559</v>
      </c>
      <c r="M119" s="86">
        <f>SUM(M87:M118)</f>
        <v>433666.0040768839</v>
      </c>
      <c r="N119" s="86">
        <f t="shared" si="16"/>
        <v>398106.70552781341</v>
      </c>
      <c r="O119" s="86">
        <f t="shared" si="16"/>
        <v>420730.5961995016</v>
      </c>
      <c r="P119" s="86" t="s">
        <v>375</v>
      </c>
      <c r="Q119" s="77">
        <f t="shared" si="13"/>
        <v>1</v>
      </c>
    </row>
    <row r="120" spans="3:19" ht="16.5" thickTop="1" thickBot="1" x14ac:dyDescent="0.3">
      <c r="C120" s="248"/>
      <c r="D120" s="249"/>
      <c r="E120" s="63" t="s">
        <v>222</v>
      </c>
      <c r="F120" s="86">
        <v>385327.59375</v>
      </c>
      <c r="G120" s="86">
        <v>427692.8125</v>
      </c>
      <c r="H120" s="86">
        <v>460959.59375</v>
      </c>
      <c r="I120" s="86">
        <v>472462.96875</v>
      </c>
      <c r="J120" s="86">
        <v>428947.375</v>
      </c>
      <c r="K120" s="86">
        <v>445716.34375</v>
      </c>
      <c r="L120" s="86">
        <v>480204.25</v>
      </c>
      <c r="M120" s="86">
        <v>433408.59375</v>
      </c>
      <c r="N120" s="86">
        <v>398024.34375</v>
      </c>
      <c r="O120" s="86">
        <v>420648.25</v>
      </c>
      <c r="P120" s="86" t="s">
        <v>375</v>
      </c>
      <c r="Q120" s="77">
        <f>O120/$O$119</f>
        <v>0.99980427808140071</v>
      </c>
      <c r="R120" s="77">
        <f>IF(OR(O120=0, N120=0),"-",O120/N120-1)</f>
        <v>5.6840508891612185E-2</v>
      </c>
      <c r="S120" s="77">
        <f>IF(OR(O120=0, F120=0),"-",O120/F120-1)</f>
        <v>9.1663968070026192E-2</v>
      </c>
    </row>
    <row r="121" spans="3:19" ht="15.75" thickTop="1" x14ac:dyDescent="0.25">
      <c r="E121" s="63" t="s">
        <v>223</v>
      </c>
      <c r="F121" s="111"/>
      <c r="G121" s="111">
        <f t="shared" ref="G121:O121" si="17">G120/F120-1</f>
        <v>0.10994597697430009</v>
      </c>
      <c r="H121" s="111">
        <f t="shared" si="17"/>
        <v>7.7781950684523204E-2</v>
      </c>
      <c r="I121" s="111">
        <f t="shared" si="17"/>
        <v>2.4955278414790616E-2</v>
      </c>
      <c r="J121" s="111">
        <f t="shared" si="17"/>
        <v>-9.210371315476773E-2</v>
      </c>
      <c r="K121" s="111">
        <f t="shared" si="17"/>
        <v>3.9093300780777662E-2</v>
      </c>
      <c r="L121" s="111">
        <f t="shared" si="17"/>
        <v>7.7376355463743218E-2</v>
      </c>
      <c r="M121" s="111">
        <f t="shared" si="17"/>
        <v>-9.7449483735306375E-2</v>
      </c>
      <c r="N121" s="111">
        <f t="shared" si="17"/>
        <v>-8.1641782166438692E-2</v>
      </c>
      <c r="O121" s="111">
        <f t="shared" si="17"/>
        <v>5.6840508891612185E-2</v>
      </c>
      <c r="P121" s="112"/>
    </row>
    <row r="124" spans="3:19" ht="18.75" x14ac:dyDescent="0.15">
      <c r="C124" s="253" t="s">
        <v>346</v>
      </c>
      <c r="D124" s="254"/>
      <c r="E124" s="255" t="s">
        <v>355</v>
      </c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7"/>
    </row>
    <row r="125" spans="3:19" ht="15" x14ac:dyDescent="0.15">
      <c r="C125" s="244" t="s">
        <v>230</v>
      </c>
      <c r="D125" s="245"/>
      <c r="E125" s="50">
        <v>4</v>
      </c>
      <c r="F125" s="51">
        <v>2004</v>
      </c>
      <c r="G125" s="51">
        <f t="shared" ref="G125:P125" si="18">F125+1</f>
        <v>2005</v>
      </c>
      <c r="H125" s="51">
        <f t="shared" si="18"/>
        <v>2006</v>
      </c>
      <c r="I125" s="51">
        <f t="shared" si="18"/>
        <v>2007</v>
      </c>
      <c r="J125" s="51">
        <f t="shared" si="18"/>
        <v>2008</v>
      </c>
      <c r="K125" s="51">
        <f t="shared" si="18"/>
        <v>2009</v>
      </c>
      <c r="L125" s="51">
        <f t="shared" si="18"/>
        <v>2010</v>
      </c>
      <c r="M125" s="51">
        <f t="shared" si="18"/>
        <v>2011</v>
      </c>
      <c r="N125" s="51">
        <f t="shared" si="18"/>
        <v>2012</v>
      </c>
      <c r="O125" s="51">
        <f t="shared" si="18"/>
        <v>2013</v>
      </c>
      <c r="P125" s="51">
        <f t="shared" si="18"/>
        <v>2014</v>
      </c>
      <c r="Q125" s="53" t="s">
        <v>224</v>
      </c>
      <c r="R125" s="54" t="s">
        <v>225</v>
      </c>
      <c r="S125" s="53" t="s">
        <v>281</v>
      </c>
    </row>
    <row r="126" spans="3:19" ht="15" x14ac:dyDescent="0.25">
      <c r="C126" s="242"/>
      <c r="D126" s="243"/>
      <c r="E126" s="72" t="s">
        <v>0</v>
      </c>
      <c r="F126" s="73">
        <f>IF($C$4="National Currency",IF('Premiums DATA'!E266=0,0,'Premiums DATA'!E266),IF($C$4="Current Exchange rate",IF('Premiums DATA'!E266=0,0,'Premiums DATA'!E266/ECO!O10),IF($C$4="Constant Exchange rate",IF('Premiums DATA'!E266=0,0,'Premiums DATA'!E266/ECO!O45))))</f>
        <v>192</v>
      </c>
      <c r="G126" s="73">
        <f>IF($C$4="National Currency",IF('Premiums DATA'!F266=0,0,'Premiums DATA'!F266),IF($C$4="Current Exchange rate",IF('Premiums DATA'!F266=0,0,'Premiums DATA'!F266/ECO!P10),IF($C$4="Constant Exchange rate",IF('Premiums DATA'!F266=0,0,'Premiums DATA'!F266/ECO!P45))))</f>
        <v>240</v>
      </c>
      <c r="H126" s="73">
        <f>IF($C$4="National Currency",IF('Premiums DATA'!G266=0,0,'Premiums DATA'!G266),IF($C$4="Current Exchange rate",IF('Premiums DATA'!G266=0,0,'Premiums DATA'!G266/ECO!Q10),IF($C$4="Constant Exchange rate",IF('Premiums DATA'!G266=0,0,'Premiums DATA'!G266/ECO!Q45))))</f>
        <v>283</v>
      </c>
      <c r="I126" s="73">
        <f>IF($C$4="National Currency",IF('Premiums DATA'!H266=0,0,'Premiums DATA'!H266),IF($C$4="Current Exchange rate",IF('Premiums DATA'!H266=0,0,'Premiums DATA'!H266/ECO!R10),IF($C$4="Constant Exchange rate",IF('Premiums DATA'!H266=0,0,'Premiums DATA'!H266/ECO!R45))))</f>
        <v>391</v>
      </c>
      <c r="J126" s="73">
        <f>IF($C$4="National Currency",IF('Premiums DATA'!I266=0,0,'Premiums DATA'!I266),IF($C$4="Current Exchange rate",IF('Premiums DATA'!I266=0,0,'Premiums DATA'!I266/ECO!S10),IF($C$4="Constant Exchange rate",IF('Premiums DATA'!I266=0,0,'Premiums DATA'!I266/ECO!S45))))</f>
        <v>354</v>
      </c>
      <c r="K126" s="73">
        <f>IF($C$4="National Currency",IF('Premiums DATA'!J266=0,0,'Premiums DATA'!J266),IF($C$4="Current Exchange rate",IF('Premiums DATA'!J266=0,0,'Premiums DATA'!J266/ECO!T10),IF($C$4="Constant Exchange rate",IF('Premiums DATA'!J266=0,0,'Premiums DATA'!J266/ECO!T45))))</f>
        <v>309</v>
      </c>
      <c r="L126" s="73">
        <f>IF($C$4="National Currency",IF('Premiums DATA'!K266=0,0,'Premiums DATA'!K266),IF($C$4="Current Exchange rate",IF('Premiums DATA'!K266=0,0,'Premiums DATA'!K266/ECO!U10),IF($C$4="Constant Exchange rate",IF('Premiums DATA'!K266=0,0,'Premiums DATA'!K266/ECO!U45))))</f>
        <v>314</v>
      </c>
      <c r="M126" s="73">
        <f>IF($C$4="National Currency",IF('Premiums DATA'!L266=0,0,'Premiums DATA'!L266),IF($C$4="Current Exchange rate",IF('Premiums DATA'!L266=0,0,'Premiums DATA'!L266/ECO!V10),IF($C$4="Constant Exchange rate",IF('Premiums DATA'!L266=0,0,'Premiums DATA'!L266/ECO!V45))))</f>
        <v>377</v>
      </c>
      <c r="N126" s="73">
        <f>IF($C$4="National Currency",IF('Premiums DATA'!M266=0,0,'Premiums DATA'!M266),IF($C$4="Current Exchange rate",IF('Premiums DATA'!M266=0,0,'Premiums DATA'!M266/ECO!W10),IF($C$4="Constant Exchange rate",IF('Premiums DATA'!M266=0,0,'Premiums DATA'!M266/ECO!W45))))</f>
        <v>386</v>
      </c>
      <c r="O126" s="213">
        <f>IF($C$4="National Currency",IF('Premiums DATA'!N266=0,0,'Premiums DATA'!N266),IF($C$4="Current Exchange rate",IF('Premiums DATA'!N266=0,0,'Premiums DATA'!N266/ECO!X10),IF($C$4="Constant Exchange rate",IF('Premiums DATA'!N266=0,0,'Premiums DATA'!N266/ECO!X45))))</f>
        <v>386</v>
      </c>
      <c r="P126" s="209">
        <f>IF($C$4="National Currency",IF('Premiums DATA'!O266=0,0,'Premiums DATA'!O266),IF($C$4="Current Exchange rate",IF('Premiums DATA'!O266=0,0,'Premiums DATA'!O266/ECO!Y10),IF($C$4="Constant Exchange rate",IF('Premiums DATA'!O266=0,0,'Premiums DATA'!O266/ECO!Y45))))</f>
        <v>0</v>
      </c>
      <c r="Q126" s="77">
        <f>O126/$O$158</f>
        <v>1.7609678188031817E-3</v>
      </c>
      <c r="R126" s="77">
        <f t="shared" ref="R126:R157" si="19">IF(OR(O126=0, N126=0),"-",O126/N126-1)</f>
        <v>0</v>
      </c>
      <c r="S126" s="77">
        <f>IF(OR(O126=0, F126=0),"-",O126/F126-1)</f>
        <v>1.0104166666666665</v>
      </c>
    </row>
    <row r="127" spans="3:19" ht="15" x14ac:dyDescent="0.25">
      <c r="C127" s="242"/>
      <c r="D127" s="243"/>
      <c r="E127" s="72" t="s">
        <v>1</v>
      </c>
      <c r="F127" s="74">
        <f>IF($C$4="National Currency",IF('Premiums DATA'!E267=0,0,'Premiums DATA'!E267),IF($C$4="Current Exchange rate",IF('Premiums DATA'!E267=0,0,'Premiums DATA'!E267/ECO!O11),IF($C$4="Constant Exchange rate",IF('Premiums DATA'!E267=0,0,'Premiums DATA'!E267/ECO!O46))))</f>
        <v>3920</v>
      </c>
      <c r="G127" s="74">
        <f>IF($C$4="National Currency",IF('Premiums DATA'!F267=0,0,'Premiums DATA'!F267),IF($C$4="Current Exchange rate",IF('Premiums DATA'!F267=0,0,'Premiums DATA'!F267/ECO!P11),IF($C$4="Constant Exchange rate",IF('Premiums DATA'!F267=0,0,'Premiums DATA'!F267/ECO!P46))))</f>
        <v>3956</v>
      </c>
      <c r="H127" s="74">
        <f>IF($C$4="National Currency",IF('Premiums DATA'!G267=0,0,'Premiums DATA'!G267),IF($C$4="Current Exchange rate",IF('Premiums DATA'!G267=0,0,'Premiums DATA'!G267/ECO!Q11),IF($C$4="Constant Exchange rate",IF('Premiums DATA'!G267=0,0,'Premiums DATA'!G267/ECO!Q46))))</f>
        <v>3831</v>
      </c>
      <c r="I127" s="74">
        <f>IF($C$4="National Currency",IF('Premiums DATA'!H267=0,0,'Premiums DATA'!H267),IF($C$4="Current Exchange rate",IF('Premiums DATA'!H267=0,0,'Premiums DATA'!H267/ECO!R11),IF($C$4="Constant Exchange rate",IF('Premiums DATA'!H267=0,0,'Premiums DATA'!H267/ECO!R46))))</f>
        <v>4198.4911726700002</v>
      </c>
      <c r="J127" s="74">
        <f>IF($C$4="National Currency",IF('Premiums DATA'!I267=0,0,'Premiums DATA'!I267),IF($C$4="Current Exchange rate",IF('Premiums DATA'!I267=0,0,'Premiums DATA'!I267/ECO!S11),IF($C$4="Constant Exchange rate",IF('Premiums DATA'!I267=0,0,'Premiums DATA'!I267/ECO!S46))))</f>
        <v>4454.8174755099999</v>
      </c>
      <c r="K127" s="74">
        <f>IF($C$4="National Currency",IF('Premiums DATA'!J267=0,0,'Premiums DATA'!J267),IF($C$4="Current Exchange rate",IF('Premiums DATA'!J267=0,0,'Premiums DATA'!J267/ECO!T11),IF($C$4="Constant Exchange rate",IF('Premiums DATA'!J267=0,0,'Premiums DATA'!J267/ECO!T46))))</f>
        <v>4690.9904386499993</v>
      </c>
      <c r="L127" s="74">
        <f>IF($C$4="National Currency",IF('Premiums DATA'!K267=0,0,'Premiums DATA'!K267),IF($C$4="Current Exchange rate",IF('Premiums DATA'!K267=0,0,'Premiums DATA'!K267/ECO!U11),IF($C$4="Constant Exchange rate",IF('Premiums DATA'!K267=0,0,'Premiums DATA'!K267/ECO!U46))))</f>
        <v>4637.0264360900001</v>
      </c>
      <c r="M127" s="74">
        <f>IF($C$4="National Currency",IF('Premiums DATA'!L267=0,0,'Premiums DATA'!L267),IF($C$4="Current Exchange rate",IF('Premiums DATA'!L267=0,0,'Premiums DATA'!L267/ECO!V11),IF($C$4="Constant Exchange rate",IF('Premiums DATA'!L267=0,0,'Premiums DATA'!L267/ECO!V46))))</f>
        <v>4588.87451573</v>
      </c>
      <c r="N127" s="74">
        <f>IF($C$4="National Currency",IF('Premiums DATA'!M267=0,0,'Premiums DATA'!M267),IF($C$4="Current Exchange rate",IF('Premiums DATA'!M267=0,0,'Premiums DATA'!M267/ECO!W11),IF($C$4="Constant Exchange rate",IF('Premiums DATA'!M267=0,0,'Premiums DATA'!M267/ECO!W46))))</f>
        <v>4966.7135008100004</v>
      </c>
      <c r="O127" s="74">
        <f>IF($C$4="National Currency",IF('Premiums DATA'!N267=0,0,'Premiums DATA'!N267),IF($C$4="Current Exchange rate",IF('Premiums DATA'!N267=0,0,'Premiums DATA'!N267/ECO!X11),IF($C$4="Constant Exchange rate",IF('Premiums DATA'!N267=0,0,'Premiums DATA'!N267/ECO!X46))))</f>
        <v>5335.3143671400003</v>
      </c>
      <c r="P127" s="210">
        <f>IF($C$4="National Currency",IF('Premiums DATA'!O267=0,0,'Premiums DATA'!O267),IF($C$4="Current Exchange rate",IF('Premiums DATA'!O267=0,0,'Premiums DATA'!O267/ECO!Y11),IF($C$4="Constant Exchange rate",IF('Premiums DATA'!O267=0,0,'Premiums DATA'!O267/ECO!Y46))))</f>
        <v>4836.1136052099992</v>
      </c>
      <c r="Q127" s="77">
        <f t="shared" ref="Q127:Q159" si="20">O127/$O$158</f>
        <v>2.4340199232465814E-2</v>
      </c>
      <c r="R127" s="77">
        <f t="shared" si="19"/>
        <v>7.421423971201202E-2</v>
      </c>
      <c r="S127" s="77">
        <f t="shared" ref="S127:S157" si="21">IF(OR(O127=0, F127=0),"-",O127/F127-1)</f>
        <v>0.36104958345408167</v>
      </c>
    </row>
    <row r="128" spans="3:19" ht="15" x14ac:dyDescent="0.25">
      <c r="C128" s="242"/>
      <c r="D128" s="243"/>
      <c r="E128" s="72" t="s">
        <v>2</v>
      </c>
      <c r="F128" s="74">
        <f>IF($C$4="National Currency",IF('Premiums DATA'!E268=0,0,'Premiums DATA'!E268),IF($C$4="Current Exchange rate",IF('Premiums DATA'!E268=0,0,'Premiums DATA'!E268/ECO!O12),IF($C$4="Constant Exchange rate",IF('Premiums DATA'!E268=0,0,'Premiums DATA'!E268/ECO!O47))))</f>
        <v>0</v>
      </c>
      <c r="G128" s="74">
        <f>IF($C$4="National Currency",IF('Premiums DATA'!F268=0,0,'Premiums DATA'!F268),IF($C$4="Current Exchange rate",IF('Premiums DATA'!F268=0,0,'Premiums DATA'!F268/ECO!P12),IF($C$4="Constant Exchange rate",IF('Premiums DATA'!F268=0,0,'Premiums DATA'!F268/ECO!P47))))</f>
        <v>0</v>
      </c>
      <c r="H128" s="74">
        <f>IF($C$4="National Currency",IF('Premiums DATA'!G268=0,0,'Premiums DATA'!G268),IF($C$4="Current Exchange rate",IF('Premiums DATA'!G268=0,0,'Premiums DATA'!G268/ECO!Q12),IF($C$4="Constant Exchange rate",IF('Premiums DATA'!G268=0,0,'Premiums DATA'!G268/ECO!Q47))))</f>
        <v>0</v>
      </c>
      <c r="I128" s="74">
        <f>IF($C$4="National Currency",IF('Premiums DATA'!H268=0,0,'Premiums DATA'!H268),IF($C$4="Current Exchange rate",IF('Premiums DATA'!H268=0,0,'Premiums DATA'!H268/ECO!R12),IF($C$4="Constant Exchange rate",IF('Premiums DATA'!H268=0,0,'Premiums DATA'!H268/ECO!R47))))</f>
        <v>37.195560282259123</v>
      </c>
      <c r="J128" s="74">
        <f>IF($C$4="National Currency",IF('Premiums DATA'!I268=0,0,'Premiums DATA'!I268),IF($C$4="Current Exchange rate",IF('Premiums DATA'!I268=0,0,'Premiums DATA'!I268/ECO!S12),IF($C$4="Constant Exchange rate",IF('Premiums DATA'!I268=0,0,'Premiums DATA'!I268/ECO!S47))))</f>
        <v>44.709872867974624</v>
      </c>
      <c r="K128" s="74">
        <f>IF($C$4="National Currency",IF('Premiums DATA'!J268=0,0,'Premiums DATA'!J268),IF($C$4="Current Exchange rate",IF('Premiums DATA'!J268=0,0,'Premiums DATA'!J268/ECO!T12),IF($C$4="Constant Exchange rate",IF('Premiums DATA'!J268=0,0,'Premiums DATA'!J268/ECO!T47))))</f>
        <v>30.713477116269576</v>
      </c>
      <c r="L128" s="74">
        <f>IF($C$4="National Currency",IF('Premiums DATA'!K268=0,0,'Premiums DATA'!K268),IF($C$4="Current Exchange rate",IF('Premiums DATA'!K268=0,0,'Premiums DATA'!K268/ECO!U12),IF($C$4="Constant Exchange rate",IF('Premiums DATA'!K268=0,0,'Premiums DATA'!K268/ECO!U47))))</f>
        <v>31.941133853526178</v>
      </c>
      <c r="M128" s="74">
        <f>IF($C$4="National Currency",IF('Premiums DATA'!L268=0,0,'Premiums DATA'!L268),IF($C$4="Current Exchange rate",IF('Premiums DATA'!L268=0,0,'Premiums DATA'!L268/ECO!V12),IF($C$4="Constant Exchange rate",IF('Premiums DATA'!L268=0,0,'Premiums DATA'!L268/ECO!V47))))</f>
        <v>38.347479292361186</v>
      </c>
      <c r="N128" s="74">
        <f>IF($C$4="National Currency",IF('Premiums DATA'!M268=0,0,'Premiums DATA'!M268),IF($C$4="Current Exchange rate",IF('Premiums DATA'!M268=0,0,'Premiums DATA'!M268/ECO!W12),IF($C$4="Constant Exchange rate",IF('Premiums DATA'!M268=0,0,'Premiums DATA'!M268/ECO!W47))))</f>
        <v>41.926577359648228</v>
      </c>
      <c r="O128" s="208">
        <f>IF($C$4="National Currency",IF('Premiums DATA'!N268=0,0,'Premiums DATA'!N268),IF($C$4="Current Exchange rate",IF('Premiums DATA'!N268=0,0,'Premiums DATA'!N268/ECO!X12),IF($C$4="Constant Exchange rate",IF('Premiums DATA'!N268=0,0,'Premiums DATA'!N268/ECO!X47))))</f>
        <v>41.926577359648228</v>
      </c>
      <c r="P128" s="210">
        <f>IF($C$4="National Currency",IF('Premiums DATA'!O268=0,0,'Premiums DATA'!O268),IF($C$4="Current Exchange rate",IF('Premiums DATA'!O268=0,0,'Premiums DATA'!O268/ECO!Y12),IF($C$4="Constant Exchange rate",IF('Premiums DATA'!O268=0,0,'Premiums DATA'!O268/ECO!Y47))))</f>
        <v>0</v>
      </c>
      <c r="Q128" s="77">
        <f t="shared" si="20"/>
        <v>1.9127293648420364E-4</v>
      </c>
      <c r="R128" s="77">
        <f t="shared" si="19"/>
        <v>0</v>
      </c>
      <c r="S128" s="77" t="str">
        <f t="shared" si="21"/>
        <v>-</v>
      </c>
    </row>
    <row r="129" spans="3:19" ht="15" x14ac:dyDescent="0.25">
      <c r="C129" s="242"/>
      <c r="D129" s="243"/>
      <c r="E129" s="72" t="s">
        <v>3</v>
      </c>
      <c r="F129" s="74">
        <f>IF($C$4="National Currency",IF('Premiums DATA'!E269=0,0,'Premiums DATA'!E269),IF($C$4="Current Exchange rate",IF('Premiums DATA'!E269=0,0,'Premiums DATA'!E269/ECO!O13),IF($C$4="Constant Exchange rate",IF('Premiums DATA'!E269=0,0,'Premiums DATA'!E269/ECO!O48))))</f>
        <v>17813.53875582169</v>
      </c>
      <c r="G129" s="74">
        <f>IF($C$4="National Currency",IF('Premiums DATA'!F269=0,0,'Premiums DATA'!F269),IF($C$4="Current Exchange rate",IF('Premiums DATA'!F269=0,0,'Premiums DATA'!F269/ECO!P13),IF($C$4="Constant Exchange rate",IF('Premiums DATA'!F269=0,0,'Premiums DATA'!F269/ECO!P48))))</f>
        <v>16355.333499667331</v>
      </c>
      <c r="H129" s="74">
        <f>IF($C$4="National Currency",IF('Premiums DATA'!G269=0,0,'Premiums DATA'!G269),IF($C$4="Current Exchange rate",IF('Premiums DATA'!G269=0,0,'Premiums DATA'!G269/ECO!Q13),IF($C$4="Constant Exchange rate",IF('Premiums DATA'!G269=0,0,'Premiums DATA'!G269/ECO!Q48))))</f>
        <v>16154.395375914837</v>
      </c>
      <c r="I129" s="74">
        <f>IF($C$4="National Currency",IF('Premiums DATA'!H269=0,0,'Premiums DATA'!H269),IF($C$4="Current Exchange rate",IF('Premiums DATA'!H269=0,0,'Premiums DATA'!H269/ECO!R13),IF($C$4="Constant Exchange rate",IF('Premiums DATA'!H269=0,0,'Premiums DATA'!H269/ECO!R48))))</f>
        <v>16565.850798403193</v>
      </c>
      <c r="J129" s="74">
        <f>IF($C$4="National Currency",IF('Premiums DATA'!I269=0,0,'Premiums DATA'!I269),IF($C$4="Current Exchange rate",IF('Premiums DATA'!I269=0,0,'Premiums DATA'!I269/ECO!S13),IF($C$4="Constant Exchange rate",IF('Premiums DATA'!I269=0,0,'Premiums DATA'!I269/ECO!S48))))</f>
        <v>17133.291749833668</v>
      </c>
      <c r="K129" s="74">
        <f>IF($C$4="National Currency",IF('Premiums DATA'!J269=0,0,'Premiums DATA'!J269),IF($C$4="Current Exchange rate",IF('Premiums DATA'!J269=0,0,'Premiums DATA'!J269/ECO!T13),IF($C$4="Constant Exchange rate",IF('Premiums DATA'!J269=0,0,'Premiums DATA'!J269/ECO!T48))))</f>
        <v>16475.73519627412</v>
      </c>
      <c r="L129" s="74">
        <f>IF($C$4="National Currency",IF('Premiums DATA'!K269=0,0,'Premiums DATA'!K269),IF($C$4="Current Exchange rate",IF('Premiums DATA'!K269=0,0,'Premiums DATA'!K269/ECO!U13),IF($C$4="Constant Exchange rate",IF('Premiums DATA'!K269=0,0,'Premiums DATA'!K269/ECO!U48))))</f>
        <v>17307.68878908849</v>
      </c>
      <c r="M129" s="74">
        <f>IF($C$4="National Currency",IF('Premiums DATA'!L269=0,0,'Premiums DATA'!L269),IF($C$4="Current Exchange rate",IF('Premiums DATA'!L269=0,0,'Premiums DATA'!L269/ECO!V13),IF($C$4="Constant Exchange rate",IF('Premiums DATA'!L269=0,0,'Premiums DATA'!L269/ECO!V48))))</f>
        <v>18346.643379906855</v>
      </c>
      <c r="N129" s="74">
        <f>IF($C$4="National Currency",IF('Premiums DATA'!M269=0,0,'Premiums DATA'!M269),IF($C$4="Current Exchange rate",IF('Premiums DATA'!M269=0,0,'Premiums DATA'!M269/ECO!W13),IF($C$4="Constant Exchange rate",IF('Premiums DATA'!M269=0,0,'Premiums DATA'!M269/ECO!W48))))</f>
        <v>18766.492015968066</v>
      </c>
      <c r="O129" s="74">
        <f>IF($C$4="National Currency",IF('Premiums DATA'!N269=0,0,'Premiums DATA'!N269),IF($C$4="Current Exchange rate",IF('Premiums DATA'!N269=0,0,'Premiums DATA'!N269/ECO!X13),IF($C$4="Constant Exchange rate",IF('Premiums DATA'!N269=0,0,'Premiums DATA'!N269/ECO!X48))))</f>
        <v>20250.101463739193</v>
      </c>
      <c r="P129" s="210">
        <f>IF($C$4="National Currency",IF('Premiums DATA'!O269=0,0,'Premiums DATA'!O269),IF($C$4="Current Exchange rate",IF('Premiums DATA'!O269=0,0,'Premiums DATA'!O269/ECO!Y13),IF($C$4="Constant Exchange rate",IF('Premiums DATA'!O269=0,0,'Premiums DATA'!O269/ECO!Y48))))</f>
        <v>20542.019294743845</v>
      </c>
      <c r="Q129" s="77">
        <f t="shared" si="20"/>
        <v>9.2382841982238145E-2</v>
      </c>
      <c r="R129" s="77">
        <f t="shared" si="19"/>
        <v>7.9056301332649292E-2</v>
      </c>
      <c r="S129" s="77">
        <f t="shared" si="21"/>
        <v>0.13678150879039697</v>
      </c>
    </row>
    <row r="130" spans="3:19" ht="15" x14ac:dyDescent="0.25">
      <c r="C130" s="242"/>
      <c r="D130" s="243"/>
      <c r="E130" s="72" t="s">
        <v>4</v>
      </c>
      <c r="F130" s="74">
        <f>IF($C$4="National Currency",IF('Premiums DATA'!E270=0,0,'Premiums DATA'!E270),IF($C$4="Current Exchange rate",IF('Premiums DATA'!E270=0,0,'Premiums DATA'!E270/ECO!O14),IF($C$4="Constant Exchange rate",IF('Premiums DATA'!E270=0,0,'Premiums DATA'!E270/ECO!O49))))</f>
        <v>43.790082561283924</v>
      </c>
      <c r="G130" s="74">
        <f>IF($C$4="National Currency",IF('Premiums DATA'!F270=0,0,'Premiums DATA'!F270),IF($C$4="Current Exchange rate",IF('Premiums DATA'!F270=0,0,'Premiums DATA'!F270/ECO!P14),IF($C$4="Constant Exchange rate",IF('Premiums DATA'!F270=0,0,'Premiums DATA'!F270/ECO!P49))))</f>
        <v>52.548099073540712</v>
      </c>
      <c r="H130" s="74">
        <f>IF($C$4="National Currency",IF('Premiums DATA'!G270=0,0,'Premiums DATA'!G270),IF($C$4="Current Exchange rate",IF('Premiums DATA'!G270=0,0,'Premiums DATA'!G270/ECO!Q14),IF($C$4="Constant Exchange rate",IF('Premiums DATA'!G270=0,0,'Premiums DATA'!G270/ECO!Q49))))</f>
        <v>55.467437910959639</v>
      </c>
      <c r="I130" s="74">
        <f>IF($C$4="National Currency",IF('Premiums DATA'!H270=0,0,'Premiums DATA'!H270),IF($C$4="Current Exchange rate",IF('Premiums DATA'!H270=0,0,'Premiums DATA'!H270/ECO!R14),IF($C$4="Constant Exchange rate",IF('Premiums DATA'!H270=0,0,'Premiums DATA'!H270/ECO!R49))))</f>
        <v>64.927298511797972</v>
      </c>
      <c r="J130" s="74">
        <f>IF($C$4="National Currency",IF('Premiums DATA'!I270=0,0,'Premiums DATA'!I270),IF($C$4="Current Exchange rate",IF('Premiums DATA'!I270=0,0,'Premiums DATA'!I270/ECO!S14),IF($C$4="Constant Exchange rate",IF('Premiums DATA'!I270=0,0,'Premiums DATA'!I270/ECO!S49))))</f>
        <v>42</v>
      </c>
      <c r="K130" s="74">
        <f>IF($C$4="National Currency",IF('Premiums DATA'!J270=0,0,'Premiums DATA'!J270),IF($C$4="Current Exchange rate",IF('Premiums DATA'!J270=0,0,'Premiums DATA'!J270/ECO!T14),IF($C$4="Constant Exchange rate",IF('Premiums DATA'!J270=0,0,'Premiums DATA'!J270/ECO!T49))))</f>
        <v>45</v>
      </c>
      <c r="L130" s="74">
        <f>IF($C$4="National Currency",IF('Premiums DATA'!K270=0,0,'Premiums DATA'!K270),IF($C$4="Current Exchange rate",IF('Premiums DATA'!K270=0,0,'Premiums DATA'!K270/ECO!U14),IF($C$4="Constant Exchange rate",IF('Premiums DATA'!K270=0,0,'Premiums DATA'!K270/ECO!U49))))</f>
        <v>50</v>
      </c>
      <c r="M130" s="74">
        <f>IF($C$4="National Currency",IF('Premiums DATA'!L270=0,0,'Premiums DATA'!L270),IF($C$4="Current Exchange rate",IF('Premiums DATA'!L270=0,0,'Premiums DATA'!L270/ECO!V14),IF($C$4="Constant Exchange rate",IF('Premiums DATA'!L270=0,0,'Premiums DATA'!L270/ECO!V49))))</f>
        <v>40</v>
      </c>
      <c r="N130" s="74">
        <f>IF($C$4="National Currency",IF('Premiums DATA'!M270=0,0,'Premiums DATA'!M270),IF($C$4="Current Exchange rate",IF('Premiums DATA'!M270=0,0,'Premiums DATA'!M270/ECO!W14),IF($C$4="Constant Exchange rate",IF('Premiums DATA'!M270=0,0,'Premiums DATA'!M270/ECO!W49))))</f>
        <v>38</v>
      </c>
      <c r="O130" s="208">
        <f>IF($C$4="National Currency",IF('Premiums DATA'!N270=0,0,'Premiums DATA'!N270),IF($C$4="Current Exchange rate",IF('Premiums DATA'!N270=0,0,'Premiums DATA'!N270/ECO!X14),IF($C$4="Constant Exchange rate",IF('Premiums DATA'!N270=0,0,'Premiums DATA'!N270/ECO!X49))))</f>
        <v>38</v>
      </c>
      <c r="P130" s="210">
        <f>IF($C$4="National Currency",IF('Premiums DATA'!O270=0,0,'Premiums DATA'!O270),IF($C$4="Current Exchange rate",IF('Premiums DATA'!O270=0,0,'Premiums DATA'!O270/ECO!Y14),IF($C$4="Constant Exchange rate",IF('Premiums DATA'!O270=0,0,'Premiums DATA'!O270/ECO!Y49))))</f>
        <v>0</v>
      </c>
      <c r="Q130" s="77">
        <f t="shared" si="20"/>
        <v>1.7335952620342205E-4</v>
      </c>
      <c r="R130" s="77">
        <f t="shared" si="19"/>
        <v>0</v>
      </c>
      <c r="S130" s="77">
        <f t="shared" si="21"/>
        <v>-0.13222360458400007</v>
      </c>
    </row>
    <row r="131" spans="3:19" ht="15" x14ac:dyDescent="0.25">
      <c r="C131" s="242"/>
      <c r="D131" s="243"/>
      <c r="E131" s="72" t="s">
        <v>5</v>
      </c>
      <c r="F131" s="74">
        <f>IF($C$4="National Currency",IF('Premiums DATA'!E271=0,0,'Premiums DATA'!E271),IF($C$4="Current Exchange rate",IF('Premiums DATA'!E271=0,0,'Premiums DATA'!E271/ECO!O15),IF($C$4="Constant Exchange rate",IF('Premiums DATA'!E271=0,0,'Premiums DATA'!E271/ECO!O50))))</f>
        <v>0</v>
      </c>
      <c r="G131" s="74">
        <f>IF($C$4="National Currency",IF('Premiums DATA'!F271=0,0,'Premiums DATA'!F271),IF($C$4="Current Exchange rate",IF('Premiums DATA'!F271=0,0,'Premiums DATA'!F271/ECO!P15),IF($C$4="Constant Exchange rate",IF('Premiums DATA'!F271=0,0,'Premiums DATA'!F271/ECO!P50))))</f>
        <v>0</v>
      </c>
      <c r="H131" s="74">
        <f>IF($C$4="National Currency",IF('Premiums DATA'!G271=0,0,'Premiums DATA'!G271),IF($C$4="Current Exchange rate",IF('Premiums DATA'!G271=0,0,'Premiums DATA'!G271/ECO!Q15),IF($C$4="Constant Exchange rate",IF('Premiums DATA'!G271=0,0,'Premiums DATA'!G271/ECO!Q50))))</f>
        <v>0</v>
      </c>
      <c r="I131" s="74">
        <f>IF($C$4="National Currency",IF('Premiums DATA'!H271=0,0,'Premiums DATA'!H271),IF($C$4="Current Exchange rate",IF('Premiums DATA'!H271=0,0,'Premiums DATA'!H271/ECO!R15),IF($C$4="Constant Exchange rate",IF('Premiums DATA'!H271=0,0,'Premiums DATA'!H271/ECO!R50))))</f>
        <v>0</v>
      </c>
      <c r="J131" s="74">
        <f>IF($C$4="National Currency",IF('Premiums DATA'!I271=0,0,'Premiums DATA'!I271),IF($C$4="Current Exchange rate",IF('Premiums DATA'!I271=0,0,'Premiums DATA'!I271/ECO!S15),IF($C$4="Constant Exchange rate",IF('Premiums DATA'!I271=0,0,'Premiums DATA'!I271/ECO!S50))))</f>
        <v>0</v>
      </c>
      <c r="K131" s="74">
        <f>IF($C$4="National Currency",IF('Premiums DATA'!J271=0,0,'Premiums DATA'!J271),IF($C$4="Current Exchange rate",IF('Premiums DATA'!J271=0,0,'Premiums DATA'!J271/ECO!T15),IF($C$4="Constant Exchange rate",IF('Premiums DATA'!J271=0,0,'Premiums DATA'!J271/ECO!T50))))</f>
        <v>0</v>
      </c>
      <c r="L131" s="74">
        <f>IF($C$4="National Currency",IF('Premiums DATA'!K271=0,0,'Premiums DATA'!K271),IF($C$4="Current Exchange rate",IF('Premiums DATA'!K271=0,0,'Premiums DATA'!K271/ECO!U15),IF($C$4="Constant Exchange rate",IF('Premiums DATA'!K271=0,0,'Premiums DATA'!K271/ECO!U50))))</f>
        <v>0</v>
      </c>
      <c r="M131" s="74">
        <f>IF($C$4="National Currency",IF('Premiums DATA'!L271=0,0,'Premiums DATA'!L271),IF($C$4="Current Exchange rate",IF('Premiums DATA'!L271=0,0,'Premiums DATA'!L271/ECO!V15),IF($C$4="Constant Exchange rate",IF('Premiums DATA'!L271=0,0,'Premiums DATA'!L271/ECO!V50))))</f>
        <v>0</v>
      </c>
      <c r="N131" s="74">
        <f>IF($C$4="National Currency",IF('Premiums DATA'!M271=0,0,'Premiums DATA'!M271),IF($C$4="Current Exchange rate",IF('Premiums DATA'!M271=0,0,'Premiums DATA'!M271/ECO!W15),IF($C$4="Constant Exchange rate",IF('Premiums DATA'!M271=0,0,'Premiums DATA'!M271/ECO!W50))))</f>
        <v>0</v>
      </c>
      <c r="O131" s="74">
        <f>IF($C$4="National Currency",IF('Premiums DATA'!N271=0,0,'Premiums DATA'!N271),IF($C$4="Current Exchange rate",IF('Premiums DATA'!N271=0,0,'Premiums DATA'!N271/ECO!X15),IF($C$4="Constant Exchange rate",IF('Premiums DATA'!N271=0,0,'Premiums DATA'!N271/ECO!X50))))</f>
        <v>0</v>
      </c>
      <c r="P131" s="210">
        <f>IF($C$4="National Currency",IF('Premiums DATA'!O271=0,0,'Premiums DATA'!O271),IF($C$4="Current Exchange rate",IF('Premiums DATA'!O271=0,0,'Premiums DATA'!O271/ECO!Y15),IF($C$4="Constant Exchange rate",IF('Premiums DATA'!O271=0,0,'Premiums DATA'!O271/ECO!Y50))))</f>
        <v>0</v>
      </c>
      <c r="Q131" s="77">
        <f t="shared" si="20"/>
        <v>0</v>
      </c>
      <c r="R131" s="77" t="str">
        <f t="shared" si="19"/>
        <v>-</v>
      </c>
      <c r="S131" s="77" t="str">
        <f t="shared" si="21"/>
        <v>-</v>
      </c>
    </row>
    <row r="132" spans="3:19" ht="15" x14ac:dyDescent="0.25">
      <c r="C132" s="242"/>
      <c r="D132" s="243"/>
      <c r="E132" s="72" t="s">
        <v>6</v>
      </c>
      <c r="F132" s="74">
        <f>IF($C$4="National Currency",IF('Premiums DATA'!E272=0,0,'Premiums DATA'!E272),IF($C$4="Current Exchange rate",IF('Premiums DATA'!E272=0,0,'Premiums DATA'!E272/ECO!O16),IF($C$4="Constant Exchange rate",IF('Premiums DATA'!E272=0,0,'Premiums DATA'!E272/ECO!O51))))</f>
        <v>8656</v>
      </c>
      <c r="G132" s="74">
        <f>IF($C$4="National Currency",IF('Premiums DATA'!F272=0,0,'Premiums DATA'!F272),IF($C$4="Current Exchange rate",IF('Premiums DATA'!F272=0,0,'Premiums DATA'!F272/ECO!P16),IF($C$4="Constant Exchange rate",IF('Premiums DATA'!F272=0,0,'Premiums DATA'!F272/ECO!P51))))</f>
        <v>9339</v>
      </c>
      <c r="H132" s="74">
        <f>IF($C$4="National Currency",IF('Premiums DATA'!G272=0,0,'Premiums DATA'!G272),IF($C$4="Current Exchange rate",IF('Premiums DATA'!G272=0,0,'Premiums DATA'!G272/ECO!Q16),IF($C$4="Constant Exchange rate",IF('Premiums DATA'!G272=0,0,'Premiums DATA'!G272/ECO!Q51))))</f>
        <v>9329</v>
      </c>
      <c r="I132" s="74">
        <f>IF($C$4="National Currency",IF('Premiums DATA'!H272=0,0,'Premiums DATA'!H272),IF($C$4="Current Exchange rate",IF('Premiums DATA'!H272=0,0,'Premiums DATA'!H272/ECO!R16),IF($C$4="Constant Exchange rate",IF('Premiums DATA'!H272=0,0,'Premiums DATA'!H272/ECO!R51))))</f>
        <v>9971</v>
      </c>
      <c r="J132" s="74">
        <f>IF($C$4="National Currency",IF('Premiums DATA'!I272=0,0,'Premiums DATA'!I272),IF($C$4="Current Exchange rate",IF('Premiums DATA'!I272=0,0,'Premiums DATA'!I272/ECO!S16),IF($C$4="Constant Exchange rate",IF('Premiums DATA'!I272=0,0,'Premiums DATA'!I272/ECO!S51))))</f>
        <v>9747</v>
      </c>
      <c r="K132" s="74">
        <f>IF($C$4="National Currency",IF('Premiums DATA'!J272=0,0,'Premiums DATA'!J272),IF($C$4="Current Exchange rate",IF('Premiums DATA'!J272=0,0,'Premiums DATA'!J272/ECO!T16),IF($C$4="Constant Exchange rate",IF('Premiums DATA'!J272=0,0,'Premiums DATA'!J272/ECO!T51))))</f>
        <v>10200</v>
      </c>
      <c r="L132" s="74">
        <f>IF($C$4="National Currency",IF('Premiums DATA'!K272=0,0,'Premiums DATA'!K272),IF($C$4="Current Exchange rate",IF('Premiums DATA'!K272=0,0,'Premiums DATA'!K272/ECO!U16),IF($C$4="Constant Exchange rate",IF('Premiums DATA'!K272=0,0,'Premiums DATA'!K272/ECO!U51))))</f>
        <v>11632</v>
      </c>
      <c r="M132" s="74">
        <f>IF($C$4="National Currency",IF('Premiums DATA'!L272=0,0,'Premiums DATA'!L272),IF($C$4="Current Exchange rate",IF('Premiums DATA'!L272=0,0,'Premiums DATA'!L272/ECO!V16),IF($C$4="Constant Exchange rate",IF('Premiums DATA'!L272=0,0,'Premiums DATA'!L272/ECO!V51))))</f>
        <v>11006</v>
      </c>
      <c r="N132" s="74">
        <f>IF($C$4="National Currency",IF('Premiums DATA'!M272=0,0,'Premiums DATA'!M272),IF($C$4="Current Exchange rate",IF('Premiums DATA'!M272=0,0,'Premiums DATA'!M272/ECO!W16),IF($C$4="Constant Exchange rate",IF('Premiums DATA'!M272=0,0,'Premiums DATA'!M272/ECO!W51))))</f>
        <v>11522</v>
      </c>
      <c r="O132" s="74">
        <f>IF($C$4="National Currency",IF('Premiums DATA'!N272=0,0,'Premiums DATA'!N272),IF($C$4="Current Exchange rate",IF('Premiums DATA'!N272=0,0,'Premiums DATA'!N272/ECO!X16),IF($C$4="Constant Exchange rate",IF('Premiums DATA'!N272=0,0,'Premiums DATA'!N272/ECO!X51))))</f>
        <v>11351</v>
      </c>
      <c r="P132" s="210">
        <f>IF($C$4="National Currency",IF('Premiums DATA'!O272=0,0,'Premiums DATA'!O272),IF($C$4="Current Exchange rate",IF('Premiums DATA'!O272=0,0,'Premiums DATA'!O272/ECO!Y16),IF($C$4="Constant Exchange rate",IF('Premiums DATA'!O272=0,0,'Premiums DATA'!O272/ECO!Y51))))</f>
        <v>12739</v>
      </c>
      <c r="Q132" s="77">
        <f t="shared" si="20"/>
        <v>5.1784315314080093E-2</v>
      </c>
      <c r="R132" s="77">
        <f t="shared" si="19"/>
        <v>-1.4841173407394548E-2</v>
      </c>
      <c r="S132" s="77">
        <f t="shared" si="21"/>
        <v>0.31134473197781887</v>
      </c>
    </row>
    <row r="133" spans="3:19" ht="15" x14ac:dyDescent="0.25">
      <c r="C133" s="242"/>
      <c r="D133" s="243"/>
      <c r="E133" s="72" t="s">
        <v>7</v>
      </c>
      <c r="F133" s="74">
        <f>IF($C$4="National Currency",IF('Premiums DATA'!E273=0,0,'Premiums DATA'!E273),IF($C$4="Current Exchange rate",IF('Premiums DATA'!E273=0,0,'Premiums DATA'!E273/ECO!O17),IF($C$4="Constant Exchange rate",IF('Premiums DATA'!E273=0,0,'Premiums DATA'!E273/ECO!O52))))</f>
        <v>7982.6259519428368</v>
      </c>
      <c r="G133" s="74">
        <f>IF($C$4="National Currency",IF('Premiums DATA'!F273=0,0,'Premiums DATA'!F273),IF($C$4="Current Exchange rate",IF('Premiums DATA'!F273=0,0,'Premiums DATA'!F273/ECO!P17),IF($C$4="Constant Exchange rate",IF('Premiums DATA'!F273=0,0,'Premiums DATA'!F273/ECO!P52))))</f>
        <v>8625.9456301290757</v>
      </c>
      <c r="H133" s="74">
        <f>IF($C$4="National Currency",IF('Premiums DATA'!G273=0,0,'Premiums DATA'!G273),IF($C$4="Current Exchange rate",IF('Premiums DATA'!G273=0,0,'Premiums DATA'!G273/ECO!Q17),IF($C$4="Constant Exchange rate",IF('Premiums DATA'!G273=0,0,'Premiums DATA'!G273/ECO!Q52))))</f>
        <v>10134.447235168496</v>
      </c>
      <c r="I133" s="74">
        <f>IF($C$4="National Currency",IF('Premiums DATA'!H273=0,0,'Premiums DATA'!H273),IF($C$4="Current Exchange rate",IF('Premiums DATA'!H273=0,0,'Premiums DATA'!H273/ECO!R17),IF($C$4="Constant Exchange rate",IF('Premiums DATA'!H273=0,0,'Premiums DATA'!H273/ECO!R52))))</f>
        <v>11202.637905792917</v>
      </c>
      <c r="J133" s="74">
        <f>IF($C$4="National Currency",IF('Premiums DATA'!I273=0,0,'Premiums DATA'!I273),IF($C$4="Current Exchange rate",IF('Premiums DATA'!I273=0,0,'Premiums DATA'!I273/ECO!S17),IF($C$4="Constant Exchange rate",IF('Premiums DATA'!I273=0,0,'Premiums DATA'!I273/ECO!S52))))</f>
        <v>12578.673794205741</v>
      </c>
      <c r="K133" s="74">
        <f>IF($C$4="National Currency",IF('Premiums DATA'!J273=0,0,'Premiums DATA'!J273),IF($C$4="Current Exchange rate",IF('Premiums DATA'!J273=0,0,'Premiums DATA'!J273/ECO!T17),IF($C$4="Constant Exchange rate",IF('Premiums DATA'!J273=0,0,'Premiums DATA'!J273/ECO!T52))))</f>
        <v>12186.480061246693</v>
      </c>
      <c r="L133" s="74">
        <f>IF($C$4="National Currency",IF('Premiums DATA'!K273=0,0,'Premiums DATA'!K273),IF($C$4="Current Exchange rate",IF('Premiums DATA'!K273=0,0,'Premiums DATA'!K273/ECO!U17),IF($C$4="Constant Exchange rate",IF('Premiums DATA'!K273=0,0,'Premiums DATA'!K273/ECO!U52))))</f>
        <v>13385.8944569057</v>
      </c>
      <c r="M133" s="74">
        <f>IF($C$4="National Currency",IF('Premiums DATA'!L273=0,0,'Premiums DATA'!L273),IF($C$4="Current Exchange rate",IF('Premiums DATA'!L273=0,0,'Premiums DATA'!L273/ECO!V17),IF($C$4="Constant Exchange rate",IF('Premiums DATA'!L273=0,0,'Premiums DATA'!L273/ECO!V52))))</f>
        <v>14234.752125501995</v>
      </c>
      <c r="N133" s="74">
        <f>IF($C$4="National Currency",IF('Premiums DATA'!M273=0,0,'Premiums DATA'!M273),IF($C$4="Current Exchange rate",IF('Premiums DATA'!M273=0,0,'Premiums DATA'!M273/ECO!W17),IF($C$4="Constant Exchange rate",IF('Premiums DATA'!M273=0,0,'Premiums DATA'!M273/ECO!W52))))</f>
        <v>14636.482075940527</v>
      </c>
      <c r="O133" s="208">
        <f>IF($C$4="National Currency",IF('Premiums DATA'!N273=0,0,'Premiums DATA'!N273),IF($C$4="Current Exchange rate",IF('Premiums DATA'!N273=0,0,'Premiums DATA'!N273/ECO!X17),IF($C$4="Constant Exchange rate",IF('Premiums DATA'!N273=0,0,'Premiums DATA'!N273/ECO!X52))))</f>
        <v>14636.482075940527</v>
      </c>
      <c r="P133" s="210">
        <f>IF($C$4="National Currency",IF('Premiums DATA'!O273=0,0,'Premiums DATA'!O273),IF($C$4="Current Exchange rate",IF('Premiums DATA'!O273=0,0,'Premiums DATA'!O273/ECO!Y17),IF($C$4="Constant Exchange rate",IF('Premiums DATA'!O273=0,0,'Premiums DATA'!O273/ECO!Y52))))</f>
        <v>0</v>
      </c>
      <c r="Q133" s="77">
        <f t="shared" si="20"/>
        <v>6.6772989420261289E-2</v>
      </c>
      <c r="R133" s="77">
        <f t="shared" si="19"/>
        <v>0</v>
      </c>
      <c r="S133" s="77">
        <f t="shared" si="21"/>
        <v>0.83354226592293901</v>
      </c>
    </row>
    <row r="134" spans="3:19" ht="15" x14ac:dyDescent="0.25">
      <c r="C134" s="242"/>
      <c r="D134" s="243"/>
      <c r="E134" s="72" t="s">
        <v>8</v>
      </c>
      <c r="F134" s="74">
        <f>IF($C$4="National Currency",IF('Premiums DATA'!E274=0,0,'Premiums DATA'!E274),IF($C$4="Current Exchange rate",IF('Premiums DATA'!E274=0,0,'Premiums DATA'!E274/ECO!O18),IF($C$4="Constant Exchange rate",IF('Premiums DATA'!E274=0,0,'Premiums DATA'!E274/ECO!O53))))</f>
        <v>0</v>
      </c>
      <c r="G134" s="74">
        <f>IF($C$4="National Currency",IF('Premiums DATA'!F274=0,0,'Premiums DATA'!F274),IF($C$4="Current Exchange rate",IF('Premiums DATA'!F274=0,0,'Premiums DATA'!F274/ECO!P18),IF($C$4="Constant Exchange rate",IF('Premiums DATA'!F274=0,0,'Premiums DATA'!F274/ECO!P53))))</f>
        <v>0</v>
      </c>
      <c r="H134" s="74">
        <f>IF($C$4="National Currency",IF('Premiums DATA'!G274=0,0,'Premiums DATA'!G274),IF($C$4="Current Exchange rate",IF('Premiums DATA'!G274=0,0,'Premiums DATA'!G274/ECO!Q18),IF($C$4="Constant Exchange rate",IF('Premiums DATA'!G274=0,0,'Premiums DATA'!G274/ECO!Q53))))</f>
        <v>0</v>
      </c>
      <c r="I134" s="74">
        <f>IF($C$4="National Currency",IF('Premiums DATA'!H274=0,0,'Premiums DATA'!H274),IF($C$4="Current Exchange rate",IF('Premiums DATA'!H274=0,0,'Premiums DATA'!H274/ECO!R18),IF($C$4="Constant Exchange rate",IF('Premiums DATA'!H274=0,0,'Premiums DATA'!H274/ECO!R53))))</f>
        <v>0</v>
      </c>
      <c r="J134" s="74">
        <f>IF($C$4="National Currency",IF('Premiums DATA'!I274=0,0,'Premiums DATA'!I274),IF($C$4="Current Exchange rate",IF('Premiums DATA'!I274=0,0,'Premiums DATA'!I274/ECO!S18),IF($C$4="Constant Exchange rate",IF('Premiums DATA'!I274=0,0,'Premiums DATA'!I274/ECO!S53))))</f>
        <v>0</v>
      </c>
      <c r="K134" s="74">
        <f>IF($C$4="National Currency",IF('Premiums DATA'!J274=0,0,'Premiums DATA'!J274),IF($C$4="Current Exchange rate",IF('Premiums DATA'!J274=0,0,'Premiums DATA'!J274/ECO!T18),IF($C$4="Constant Exchange rate",IF('Premiums DATA'!J274=0,0,'Premiums DATA'!J274/ECO!T53))))</f>
        <v>0</v>
      </c>
      <c r="L134" s="74">
        <f>IF($C$4="National Currency",IF('Premiums DATA'!K274=0,0,'Premiums DATA'!K274),IF($C$4="Current Exchange rate",IF('Premiums DATA'!K274=0,0,'Premiums DATA'!K274/ECO!U18),IF($C$4="Constant Exchange rate",IF('Premiums DATA'!K274=0,0,'Premiums DATA'!K274/ECO!U53))))</f>
        <v>0</v>
      </c>
      <c r="M134" s="74">
        <f>IF($C$4="National Currency",IF('Premiums DATA'!L274=0,0,'Premiums DATA'!L274),IF($C$4="Current Exchange rate",IF('Premiums DATA'!L274=0,0,'Premiums DATA'!L274/ECO!V18),IF($C$4="Constant Exchange rate",IF('Premiums DATA'!L274=0,0,'Premiums DATA'!L274/ECO!V53))))</f>
        <v>0</v>
      </c>
      <c r="N134" s="74">
        <f>IF($C$4="National Currency",IF('Premiums DATA'!M274=0,0,'Premiums DATA'!M274),IF($C$4="Current Exchange rate",IF('Premiums DATA'!M274=0,0,'Premiums DATA'!M274/ECO!W18),IF($C$4="Constant Exchange rate",IF('Premiums DATA'!M274=0,0,'Premiums DATA'!M274/ECO!W53))))</f>
        <v>0</v>
      </c>
      <c r="O134" s="74">
        <f>IF($C$4="National Currency",IF('Premiums DATA'!N274=0,0,'Premiums DATA'!N274),IF($C$4="Current Exchange rate",IF('Premiums DATA'!N274=0,0,'Premiums DATA'!N274/ECO!X18),IF($C$4="Constant Exchange rate",IF('Premiums DATA'!N274=0,0,'Premiums DATA'!N274/ECO!X53))))</f>
        <v>0</v>
      </c>
      <c r="P134" s="210">
        <f>IF($C$4="National Currency",IF('Premiums DATA'!O274=0,0,'Premiums DATA'!O274),IF($C$4="Current Exchange rate",IF('Premiums DATA'!O274=0,0,'Premiums DATA'!O274/ECO!Y18),IF($C$4="Constant Exchange rate",IF('Premiums DATA'!O274=0,0,'Premiums DATA'!O274/ECO!Y53))))</f>
        <v>0</v>
      </c>
      <c r="Q134" s="77">
        <f t="shared" si="20"/>
        <v>0</v>
      </c>
      <c r="R134" s="77" t="str">
        <f t="shared" si="19"/>
        <v>-</v>
      </c>
      <c r="S134" s="77" t="str">
        <f t="shared" si="21"/>
        <v>-</v>
      </c>
    </row>
    <row r="135" spans="3:19" ht="15" x14ac:dyDescent="0.25">
      <c r="C135" s="242"/>
      <c r="D135" s="243"/>
      <c r="E135" s="72" t="s">
        <v>9</v>
      </c>
      <c r="F135" s="74">
        <f>IF($C$4="National Currency",IF('Premiums DATA'!E275=0,0,'Premiums DATA'!E275),IF($C$4="Current Exchange rate",IF('Premiums DATA'!E275=0,0,'Premiums DATA'!E275/ECO!O19),IF($C$4="Constant Exchange rate",IF('Premiums DATA'!E275=0,0,'Premiums DATA'!E275/ECO!O54))))</f>
        <v>3733</v>
      </c>
      <c r="G135" s="74">
        <f>IF($C$4="National Currency",IF('Premiums DATA'!F275=0,0,'Premiums DATA'!F275),IF($C$4="Current Exchange rate",IF('Premiums DATA'!F275=0,0,'Premiums DATA'!F275/ECO!P19),IF($C$4="Constant Exchange rate",IF('Premiums DATA'!F275=0,0,'Premiums DATA'!F275/ECO!P54))))</f>
        <v>4112</v>
      </c>
      <c r="H135" s="74">
        <f>IF($C$4="National Currency",IF('Premiums DATA'!G275=0,0,'Premiums DATA'!G275),IF($C$4="Current Exchange rate",IF('Premiums DATA'!G275=0,0,'Premiums DATA'!G275/ECO!Q19),IF($C$4="Constant Exchange rate",IF('Premiums DATA'!G275=0,0,'Premiums DATA'!G275/ECO!Q54))))</f>
        <v>5265</v>
      </c>
      <c r="I135" s="74">
        <f>IF($C$4="National Currency",IF('Premiums DATA'!H275=0,0,'Premiums DATA'!H275),IF($C$4="Current Exchange rate",IF('Premiums DATA'!H275=0,0,'Premiums DATA'!H275/ECO!R19),IF($C$4="Constant Exchange rate",IF('Premiums DATA'!H275=0,0,'Premiums DATA'!H275/ECO!R54))))</f>
        <v>4120</v>
      </c>
      <c r="J135" s="74">
        <f>IF($C$4="National Currency",IF('Premiums DATA'!I275=0,0,'Premiums DATA'!I275),IF($C$4="Current Exchange rate",IF('Premiums DATA'!I275=0,0,'Premiums DATA'!I275/ECO!S19),IF($C$4="Constant Exchange rate",IF('Premiums DATA'!I275=0,0,'Premiums DATA'!I275/ECO!S54))))</f>
        <v>3955</v>
      </c>
      <c r="K135" s="74">
        <f>IF($C$4="National Currency",IF('Premiums DATA'!J275=0,0,'Premiums DATA'!J275),IF($C$4="Current Exchange rate",IF('Premiums DATA'!J275=0,0,'Premiums DATA'!J275/ECO!T19),IF($C$4="Constant Exchange rate",IF('Premiums DATA'!J275=0,0,'Premiums DATA'!J275/ECO!T54))))</f>
        <v>3827</v>
      </c>
      <c r="L135" s="74">
        <f>IF($C$4="National Currency",IF('Premiums DATA'!K275=0,0,'Premiums DATA'!K275),IF($C$4="Current Exchange rate",IF('Premiums DATA'!K275=0,0,'Premiums DATA'!K275/ECO!U19),IF($C$4="Constant Exchange rate",IF('Premiums DATA'!K275=0,0,'Premiums DATA'!K275/ECO!U54))))</f>
        <v>3366</v>
      </c>
      <c r="M135" s="74">
        <f>IF($C$4="National Currency",IF('Premiums DATA'!L275=0,0,'Premiums DATA'!L275),IF($C$4="Current Exchange rate",IF('Premiums DATA'!L275=0,0,'Premiums DATA'!L275/ECO!V19),IF($C$4="Constant Exchange rate",IF('Premiums DATA'!L275=0,0,'Premiums DATA'!L275/ECO!V54))))</f>
        <v>4064</v>
      </c>
      <c r="N135" s="74">
        <f>IF($C$4="National Currency",IF('Premiums DATA'!M275=0,0,'Premiums DATA'!M275),IF($C$4="Current Exchange rate",IF('Premiums DATA'!M275=0,0,'Premiums DATA'!M275/ECO!W19),IF($C$4="Constant Exchange rate",IF('Premiums DATA'!M275=0,0,'Premiums DATA'!M275/ECO!W54))))</f>
        <v>3977</v>
      </c>
      <c r="O135" s="74">
        <f>IF($C$4="National Currency",IF('Premiums DATA'!N275=0,0,'Premiums DATA'!N275),IF($C$4="Current Exchange rate",IF('Premiums DATA'!N275=0,0,'Premiums DATA'!N275/ECO!X19),IF($C$4="Constant Exchange rate",IF('Premiums DATA'!N275=0,0,'Premiums DATA'!N275/ECO!X54))))</f>
        <v>3865</v>
      </c>
      <c r="P135" s="210">
        <f>IF($C$4="National Currency",IF('Premiums DATA'!O275=0,0,'Premiums DATA'!O275),IF($C$4="Current Exchange rate",IF('Premiums DATA'!O275=0,0,'Premiums DATA'!O275/ECO!Y19),IF($C$4="Constant Exchange rate",IF('Premiums DATA'!O275=0,0,'Premiums DATA'!O275/ECO!Y54))))</f>
        <v>3378</v>
      </c>
      <c r="Q135" s="77">
        <f t="shared" si="20"/>
        <v>1.7632488652005951E-2</v>
      </c>
      <c r="R135" s="77">
        <f t="shared" si="19"/>
        <v>-2.8161931103847127E-2</v>
      </c>
      <c r="S135" s="77">
        <f t="shared" si="21"/>
        <v>3.5360300026788138E-2</v>
      </c>
    </row>
    <row r="136" spans="3:19" ht="15" x14ac:dyDescent="0.25">
      <c r="C136" s="242"/>
      <c r="D136" s="243"/>
      <c r="E136" s="72" t="s">
        <v>10</v>
      </c>
      <c r="F136" s="74">
        <f>IF($C$4="National Currency",IF('Premiums DATA'!E276=0,0,'Premiums DATA'!E276),IF($C$4="Current Exchange rate",IF('Premiums DATA'!E276=0,0,'Premiums DATA'!E276/ECO!O20),IF($C$4="Constant Exchange rate",IF('Premiums DATA'!E276=0,0,'Premiums DATA'!E276/ECO!O55))))</f>
        <v>7895</v>
      </c>
      <c r="G136" s="74">
        <f>IF($C$4="National Currency",IF('Premiums DATA'!F276=0,0,'Premiums DATA'!F276),IF($C$4="Current Exchange rate",IF('Premiums DATA'!F276=0,0,'Premiums DATA'!F276/ECO!P20),IF($C$4="Constant Exchange rate",IF('Premiums DATA'!F276=0,0,'Premiums DATA'!F276/ECO!P55))))</f>
        <v>8737</v>
      </c>
      <c r="H136" s="74">
        <f>IF($C$4="National Currency",IF('Premiums DATA'!G276=0,0,'Premiums DATA'!G276),IF($C$4="Current Exchange rate",IF('Premiums DATA'!G276=0,0,'Premiums DATA'!G276/ECO!Q20),IF($C$4="Constant Exchange rate",IF('Premiums DATA'!G276=0,0,'Premiums DATA'!G276/ECO!Q55))))</f>
        <v>9308</v>
      </c>
      <c r="I136" s="74">
        <f>IF($C$4="National Currency",IF('Premiums DATA'!H276=0,0,'Premiums DATA'!H276),IF($C$4="Current Exchange rate",IF('Premiums DATA'!H276=0,0,'Premiums DATA'!H276/ECO!R20),IF($C$4="Constant Exchange rate",IF('Premiums DATA'!H276=0,0,'Premiums DATA'!H276/ECO!R55))))</f>
        <v>9730</v>
      </c>
      <c r="J136" s="74">
        <f>IF($C$4="National Currency",IF('Premiums DATA'!I276=0,0,'Premiums DATA'!I276),IF($C$4="Current Exchange rate",IF('Premiums DATA'!I276=0,0,'Premiums DATA'!I276/ECO!S20),IF($C$4="Constant Exchange rate",IF('Premiums DATA'!I276=0,0,'Premiums DATA'!I276/ECO!S55))))</f>
        <v>10624</v>
      </c>
      <c r="K136" s="74">
        <f>IF($C$4="National Currency",IF('Premiums DATA'!J276=0,0,'Premiums DATA'!J276),IF($C$4="Current Exchange rate",IF('Premiums DATA'!J276=0,0,'Premiums DATA'!J276/ECO!T20),IF($C$4="Constant Exchange rate",IF('Premiums DATA'!J276=0,0,'Premiums DATA'!J276/ECO!T55))))</f>
        <v>10458</v>
      </c>
      <c r="L136" s="74">
        <f>IF($C$4="National Currency",IF('Premiums DATA'!K276=0,0,'Premiums DATA'!K276),IF($C$4="Current Exchange rate",IF('Premiums DATA'!K276=0,0,'Premiums DATA'!K276/ECO!U20),IF($C$4="Constant Exchange rate",IF('Premiums DATA'!K276=0,0,'Premiums DATA'!K276/ECO!U55))))</f>
        <v>11704</v>
      </c>
      <c r="M136" s="74">
        <f>IF($C$4="National Currency",IF('Premiums DATA'!L276=0,0,'Premiums DATA'!L276),IF($C$4="Current Exchange rate",IF('Premiums DATA'!L276=0,0,'Premiums DATA'!L276/ECO!V20),IF($C$4="Constant Exchange rate",IF('Premiums DATA'!L276=0,0,'Premiums DATA'!L276/ECO!V55))))</f>
        <v>11930</v>
      </c>
      <c r="N136" s="74">
        <f>IF($C$4="National Currency",IF('Premiums DATA'!M276=0,0,'Premiums DATA'!M276),IF($C$4="Current Exchange rate",IF('Premiums DATA'!M276=0,0,'Premiums DATA'!M276/ECO!W20),IF($C$4="Constant Exchange rate",IF('Premiums DATA'!M276=0,0,'Premiums DATA'!M276/ECO!W55))))</f>
        <v>12789</v>
      </c>
      <c r="O136" s="74">
        <f>IF($C$4="National Currency",IF('Premiums DATA'!N276=0,0,'Premiums DATA'!N276),IF($C$4="Current Exchange rate",IF('Premiums DATA'!N276=0,0,'Premiums DATA'!N276/ECO!X20),IF($C$4="Constant Exchange rate",IF('Premiums DATA'!N276=0,0,'Premiums DATA'!N276/ECO!X55))))</f>
        <v>12876.513724999999</v>
      </c>
      <c r="P136" s="210">
        <f>IF($C$4="National Currency",IF('Premiums DATA'!O276=0,0,'Premiums DATA'!O276),IF($C$4="Current Exchange rate",IF('Premiums DATA'!O276=0,0,'Premiums DATA'!O276/ECO!Y20),IF($C$4="Constant Exchange rate",IF('Premiums DATA'!O276=0,0,'Premiums DATA'!O276/ECO!Y55))))</f>
        <v>13184</v>
      </c>
      <c r="Q136" s="77">
        <f t="shared" si="20"/>
        <v>5.8743850487312128E-2</v>
      </c>
      <c r="R136" s="77">
        <f t="shared" si="19"/>
        <v>6.8428903745405556E-3</v>
      </c>
      <c r="S136" s="77">
        <f t="shared" si="21"/>
        <v>0.63097070614312845</v>
      </c>
    </row>
    <row r="137" spans="3:19" ht="15" x14ac:dyDescent="0.25">
      <c r="C137" s="242"/>
      <c r="D137" s="243"/>
      <c r="E137" s="72" t="s">
        <v>11</v>
      </c>
      <c r="F137" s="74">
        <f>IF($C$4="National Currency",IF('Premiums DATA'!E277=0,0,'Premiums DATA'!E277),IF($C$4="Current Exchange rate",IF('Premiums DATA'!E277=0,0,'Premiums DATA'!E277/ECO!O21),IF($C$4="Constant Exchange rate",IF('Premiums DATA'!E277=0,0,'Premiums DATA'!E277/ECO!O56))))</f>
        <v>9965</v>
      </c>
      <c r="G137" s="74">
        <f>IF($C$4="National Currency",IF('Premiums DATA'!F277=0,0,'Premiums DATA'!F277),IF($C$4="Current Exchange rate",IF('Premiums DATA'!F277=0,0,'Premiums DATA'!F277/ECO!P21),IF($C$4="Constant Exchange rate",IF('Premiums DATA'!F277=0,0,'Premiums DATA'!F277/ECO!P56))))</f>
        <v>10651</v>
      </c>
      <c r="H137" s="74">
        <f>IF($C$4="National Currency",IF('Premiums DATA'!G277=0,0,'Premiums DATA'!G277),IF($C$4="Current Exchange rate",IF('Premiums DATA'!G277=0,0,'Premiums DATA'!G277/ECO!Q21),IF($C$4="Constant Exchange rate",IF('Premiums DATA'!G277=0,0,'Premiums DATA'!G277/ECO!Q56))))</f>
        <v>11537</v>
      </c>
      <c r="I137" s="74">
        <f>IF($C$4="National Currency",IF('Premiums DATA'!H277=0,0,'Premiums DATA'!H277),IF($C$4="Current Exchange rate",IF('Premiums DATA'!H277=0,0,'Premiums DATA'!H277/ECO!R21),IF($C$4="Constant Exchange rate",IF('Premiums DATA'!H277=0,0,'Premiums DATA'!H277/ECO!R56))))</f>
        <v>12618</v>
      </c>
      <c r="J137" s="74">
        <f>IF($C$4="National Currency",IF('Premiums DATA'!I277=0,0,'Premiums DATA'!I277),IF($C$4="Current Exchange rate",IF('Premiums DATA'!I277=0,0,'Premiums DATA'!I277/ECO!S21),IF($C$4="Constant Exchange rate",IF('Premiums DATA'!I277=0,0,'Premiums DATA'!I277/ECO!S56))))</f>
        <v>13347</v>
      </c>
      <c r="K137" s="74">
        <f>IF($C$4="National Currency",IF('Premiums DATA'!J277=0,0,'Premiums DATA'!J277),IF($C$4="Current Exchange rate",IF('Premiums DATA'!J277=0,0,'Premiums DATA'!J277/ECO!T21),IF($C$4="Constant Exchange rate",IF('Premiums DATA'!J277=0,0,'Premiums DATA'!J277/ECO!T56))))</f>
        <v>14113</v>
      </c>
      <c r="L137" s="74">
        <f>IF($C$4="National Currency",IF('Premiums DATA'!K277=0,0,'Premiums DATA'!K277),IF($C$4="Current Exchange rate",IF('Premiums DATA'!K277=0,0,'Premiums DATA'!K277/ECO!U21),IF($C$4="Constant Exchange rate",IF('Premiums DATA'!K277=0,0,'Premiums DATA'!K277/ECO!U56))))</f>
        <v>11798</v>
      </c>
      <c r="M137" s="74">
        <f>IF($C$4="National Currency",IF('Premiums DATA'!L277=0,0,'Premiums DATA'!L277),IF($C$4="Current Exchange rate",IF('Premiums DATA'!L277=0,0,'Premiums DATA'!L277/ECO!V21),IF($C$4="Constant Exchange rate",IF('Premiums DATA'!L277=0,0,'Premiums DATA'!L277/ECO!V56))))</f>
        <v>11195</v>
      </c>
      <c r="N137" s="74">
        <f>IF($C$4="National Currency",IF('Premiums DATA'!M277=0,0,'Premiums DATA'!M277),IF($C$4="Current Exchange rate",IF('Premiums DATA'!M277=0,0,'Premiums DATA'!M277/ECO!W21),IF($C$4="Constant Exchange rate",IF('Premiums DATA'!M277=0,0,'Premiums DATA'!M277/ECO!W56))))</f>
        <v>13201</v>
      </c>
      <c r="O137" s="74">
        <f>IF($C$4="National Currency",IF('Premiums DATA'!N277=0,0,'Premiums DATA'!N277),IF($C$4="Current Exchange rate",IF('Premiums DATA'!N277=0,0,'Premiums DATA'!N277/ECO!X21),IF($C$4="Constant Exchange rate",IF('Premiums DATA'!N277=0,0,'Premiums DATA'!N277/ECO!X56))))</f>
        <v>12598</v>
      </c>
      <c r="P137" s="210">
        <f>IF($C$4="National Currency",IF('Premiums DATA'!O277=0,0,'Premiums DATA'!O277),IF($C$4="Current Exchange rate",IF('Premiums DATA'!O277=0,0,'Premiums DATA'!O277/ECO!Y21),IF($C$4="Constant Exchange rate",IF('Premiums DATA'!O277=0,0,'Premiums DATA'!O277/ECO!Y56))))</f>
        <v>0</v>
      </c>
      <c r="Q137" s="77">
        <f t="shared" si="20"/>
        <v>5.7473245029229236E-2</v>
      </c>
      <c r="R137" s="77">
        <f t="shared" si="19"/>
        <v>-4.5678357700174255E-2</v>
      </c>
      <c r="S137" s="77">
        <f t="shared" si="21"/>
        <v>0.26422478675363781</v>
      </c>
    </row>
    <row r="138" spans="3:19" ht="15" x14ac:dyDescent="0.25">
      <c r="C138" s="242"/>
      <c r="D138" s="243"/>
      <c r="E138" s="72" t="s">
        <v>12</v>
      </c>
      <c r="F138" s="74">
        <f>IF($C$4="National Currency",IF('Premiums DATA'!E278=0,0,'Premiums DATA'!E278),IF($C$4="Current Exchange rate",IF('Premiums DATA'!E278=0,0,'Premiums DATA'!E278/ECO!O22),IF($C$4="Constant Exchange rate",IF('Premiums DATA'!E278=0,0,'Premiums DATA'!E278/ECO!O57))))</f>
        <v>291</v>
      </c>
      <c r="G138" s="74">
        <f>IF($C$4="National Currency",IF('Premiums DATA'!F278=0,0,'Premiums DATA'!F278),IF($C$4="Current Exchange rate",IF('Premiums DATA'!F278=0,0,'Premiums DATA'!F278/ECO!P22),IF($C$4="Constant Exchange rate",IF('Premiums DATA'!F278=0,0,'Premiums DATA'!F278/ECO!P57))))</f>
        <v>322</v>
      </c>
      <c r="H138" s="74">
        <f>IF($C$4="National Currency",IF('Premiums DATA'!G278=0,0,'Premiums DATA'!G278),IF($C$4="Current Exchange rate",IF('Premiums DATA'!G278=0,0,'Premiums DATA'!G278/ECO!Q22),IF($C$4="Constant Exchange rate",IF('Premiums DATA'!G278=0,0,'Premiums DATA'!G278/ECO!Q57))))</f>
        <v>265</v>
      </c>
      <c r="I138" s="208">
        <f>IF($C$4="National Currency",IF('Premiums DATA'!H278=0,0,'Premiums DATA'!H278),IF($C$4="Current Exchange rate",IF('Premiums DATA'!H278=0,0,'Premiums DATA'!H278/ECO!R22),IF($C$4="Constant Exchange rate",IF('Premiums DATA'!H278=0,0,'Premiums DATA'!H278/ECO!R57))))</f>
        <v>255.09166666666667</v>
      </c>
      <c r="J138" s="208">
        <f>IF($C$4="National Currency",IF('Premiums DATA'!I278=0,0,'Premiums DATA'!I278),IF($C$4="Current Exchange rate",IF('Premiums DATA'!I278=0,0,'Premiums DATA'!I278/ECO!S22),IF($C$4="Constant Exchange rate",IF('Premiums DATA'!I278=0,0,'Premiums DATA'!I278/ECO!S57))))</f>
        <v>245.18333333333334</v>
      </c>
      <c r="K138" s="208">
        <f>IF($C$4="National Currency",IF('Premiums DATA'!J278=0,0,'Premiums DATA'!J278),IF($C$4="Current Exchange rate",IF('Premiums DATA'!J278=0,0,'Premiums DATA'!J278/ECO!T22),IF($C$4="Constant Exchange rate",IF('Premiums DATA'!J278=0,0,'Premiums DATA'!J278/ECO!T57))))</f>
        <v>235.27500000000001</v>
      </c>
      <c r="L138" s="208">
        <f>IF($C$4="National Currency",IF('Premiums DATA'!K278=0,0,'Premiums DATA'!K278),IF($C$4="Current Exchange rate",IF('Premiums DATA'!K278=0,0,'Premiums DATA'!K278/ECO!U22),IF($C$4="Constant Exchange rate",IF('Premiums DATA'!K278=0,0,'Premiums DATA'!K278/ECO!U57))))</f>
        <v>225.36666666666667</v>
      </c>
      <c r="M138" s="208">
        <f>IF($C$4="National Currency",IF('Premiums DATA'!L278=0,0,'Premiums DATA'!L278),IF($C$4="Current Exchange rate",IF('Premiums DATA'!L278=0,0,'Premiums DATA'!L278/ECO!V22),IF($C$4="Constant Exchange rate",IF('Premiums DATA'!L278=0,0,'Premiums DATA'!L278/ECO!V57))))</f>
        <v>215.45833333333334</v>
      </c>
      <c r="N138" s="74">
        <f>IF($C$4="National Currency",IF('Premiums DATA'!M278=0,0,'Premiums DATA'!M278),IF($C$4="Current Exchange rate",IF('Premiums DATA'!M278=0,0,'Premiums DATA'!M278/ECO!W22),IF($C$4="Constant Exchange rate",IF('Premiums DATA'!M278=0,0,'Premiums DATA'!M278/ECO!W57))))</f>
        <v>205.55</v>
      </c>
      <c r="O138" s="208">
        <f>IF($C$4="National Currency",IF('Premiums DATA'!N278=0,0,'Premiums DATA'!N278),IF($C$4="Current Exchange rate",IF('Premiums DATA'!N278=0,0,'Premiums DATA'!N278/ECO!X22),IF($C$4="Constant Exchange rate",IF('Premiums DATA'!N278=0,0,'Premiums DATA'!N278/ECO!X57))))</f>
        <v>205.55</v>
      </c>
      <c r="P138" s="210">
        <f>IF($C$4="National Currency",IF('Premiums DATA'!O278=0,0,'Premiums DATA'!O278),IF($C$4="Current Exchange rate",IF('Premiums DATA'!O278=0,0,'Premiums DATA'!O278/ECO!Y22),IF($C$4="Constant Exchange rate",IF('Premiums DATA'!O278=0,0,'Premiums DATA'!O278/ECO!Y57))))</f>
        <v>0</v>
      </c>
      <c r="Q138" s="77">
        <f t="shared" si="20"/>
        <v>9.3773817397666849E-4</v>
      </c>
      <c r="R138" s="77">
        <f t="shared" si="19"/>
        <v>0</v>
      </c>
      <c r="S138" s="77">
        <f t="shared" si="21"/>
        <v>-0.29364261168384875</v>
      </c>
    </row>
    <row r="139" spans="3:19" ht="15" x14ac:dyDescent="0.25">
      <c r="C139" s="242"/>
      <c r="D139" s="243"/>
      <c r="E139" s="72" t="s">
        <v>13</v>
      </c>
      <c r="F139" s="74">
        <f>IF($C$4="National Currency",IF('Premiums DATA'!E279=0,0,'Premiums DATA'!E279),IF($C$4="Current Exchange rate",IF('Premiums DATA'!E279=0,0,'Premiums DATA'!E279/ECO!O23),IF($C$4="Constant Exchange rate",IF('Premiums DATA'!E279=0,0,'Premiums DATA'!E279/ECO!O58))))</f>
        <v>8.4878558370331678</v>
      </c>
      <c r="G139" s="74">
        <f>IF($C$4="National Currency",IF('Premiums DATA'!F279=0,0,'Premiums DATA'!F279),IF($C$4="Current Exchange rate",IF('Premiums DATA'!F279=0,0,'Premiums DATA'!F279/ECO!P23),IF($C$4="Constant Exchange rate",IF('Premiums DATA'!F279=0,0,'Premiums DATA'!F279/ECO!P58))))</f>
        <v>15.147558109166884</v>
      </c>
      <c r="H139" s="74">
        <f>IF($C$4="National Currency",IF('Premiums DATA'!G279=0,0,'Premiums DATA'!G279),IF($C$4="Current Exchange rate",IF('Premiums DATA'!G279=0,0,'Premiums DATA'!G279/ECO!Q23),IF($C$4="Constant Exchange rate",IF('Premiums DATA'!G279=0,0,'Premiums DATA'!G279/ECO!Q58))))</f>
        <v>6.7902846696265344</v>
      </c>
      <c r="I139" s="74">
        <f>IF($C$4="National Currency",IF('Premiums DATA'!H279=0,0,'Premiums DATA'!H279),IF($C$4="Current Exchange rate",IF('Premiums DATA'!H279=0,0,'Premiums DATA'!H279/ECO!R23),IF($C$4="Constant Exchange rate",IF('Premiums DATA'!H279=0,0,'Premiums DATA'!H279/ECO!R58))))</f>
        <v>31.9926873857404</v>
      </c>
      <c r="J139" s="74">
        <f>IF($C$4="National Currency",IF('Premiums DATA'!I279=0,0,'Premiums DATA'!I279),IF($C$4="Current Exchange rate",IF('Premiums DATA'!I279=0,0,'Premiums DATA'!I279/ECO!S23),IF($C$4="Constant Exchange rate",IF('Premiums DATA'!I279=0,0,'Premiums DATA'!I279/ECO!S58))))</f>
        <v>30.817445808305038</v>
      </c>
      <c r="K139" s="74">
        <f>IF($C$4="National Currency",IF('Premiums DATA'!J279=0,0,'Premiums DATA'!J279),IF($C$4="Current Exchange rate",IF('Premiums DATA'!J279=0,0,'Premiums DATA'!J279/ECO!T23),IF($C$4="Constant Exchange rate",IF('Premiums DATA'!J279=0,0,'Premiums DATA'!J279/ECO!T58))))</f>
        <v>9.4019326194828938</v>
      </c>
      <c r="L139" s="74">
        <f>IF($C$4="National Currency",IF('Premiums DATA'!K279=0,0,'Premiums DATA'!K279),IF($C$4="Current Exchange rate",IF('Premiums DATA'!K279=0,0,'Premiums DATA'!K279/ECO!U23),IF($C$4="Constant Exchange rate",IF('Premiums DATA'!K279=0,0,'Premiums DATA'!K279/ECO!U58))))</f>
        <v>10.707756594411073</v>
      </c>
      <c r="M139" s="74">
        <f>IF($C$4="National Currency",IF('Premiums DATA'!L279=0,0,'Premiums DATA'!L279),IF($C$4="Current Exchange rate",IF('Premiums DATA'!L279=0,0,'Premiums DATA'!L279/ECO!V23),IF($C$4="Constant Exchange rate",IF('Premiums DATA'!L279=0,0,'Premiums DATA'!L279/ECO!V58))))</f>
        <v>9.2713502219900761</v>
      </c>
      <c r="N139" s="74">
        <f>IF($C$4="National Currency",IF('Premiums DATA'!M279=0,0,'Premiums DATA'!M279),IF($C$4="Current Exchange rate",IF('Premiums DATA'!M279=0,0,'Premiums DATA'!M279/ECO!W23),IF($C$4="Constant Exchange rate",IF('Premiums DATA'!M279=0,0,'Premiums DATA'!M279/ECO!W58))))</f>
        <v>9.2713502219900761</v>
      </c>
      <c r="O139" s="74">
        <f>IF($C$4="National Currency",IF('Premiums DATA'!N279=0,0,'Premiums DATA'!N279),IF($C$4="Current Exchange rate",IF('Premiums DATA'!N279=0,0,'Premiums DATA'!N279/ECO!X23),IF($C$4="Constant Exchange rate",IF('Premiums DATA'!N279=0,0,'Premiums DATA'!N279/ECO!X58))))</f>
        <v>7.0514494646121699</v>
      </c>
      <c r="P139" s="210">
        <f>IF($C$4="National Currency",IF('Premiums DATA'!O279=0,0,'Premiums DATA'!O279),IF($C$4="Current Exchange rate",IF('Premiums DATA'!O279=0,0,'Premiums DATA'!O279/ECO!Y23),IF($C$4="Constant Exchange rate",IF('Premiums DATA'!O279=0,0,'Premiums DATA'!O279/ECO!Y58))))</f>
        <v>0</v>
      </c>
      <c r="Q139" s="77">
        <f t="shared" si="20"/>
        <v>3.2169366795593156E-5</v>
      </c>
      <c r="R139" s="77">
        <f t="shared" si="19"/>
        <v>-0.23943661971830987</v>
      </c>
      <c r="S139" s="77">
        <f t="shared" si="21"/>
        <v>-0.1692307692307693</v>
      </c>
    </row>
    <row r="140" spans="3:19" ht="15" x14ac:dyDescent="0.25">
      <c r="C140" s="242"/>
      <c r="D140" s="243"/>
      <c r="E140" s="72" t="s">
        <v>14</v>
      </c>
      <c r="F140" s="74">
        <f>IF($C$4="National Currency",IF('Premiums DATA'!E280=0,0,'Premiums DATA'!E280),IF($C$4="Current Exchange rate",IF('Premiums DATA'!E280=0,0,'Premiums DATA'!E280/ECO!O24),IF($C$4="Constant Exchange rate",IF('Premiums DATA'!E280=0,0,'Premiums DATA'!E280/ECO!O59))))</f>
        <v>0</v>
      </c>
      <c r="G140" s="74">
        <f>IF($C$4="National Currency",IF('Premiums DATA'!F280=0,0,'Premiums DATA'!F280),IF($C$4="Current Exchange rate",IF('Premiums DATA'!F280=0,0,'Premiums DATA'!F280/ECO!P24),IF($C$4="Constant Exchange rate",IF('Premiums DATA'!F280=0,0,'Premiums DATA'!F280/ECO!P59))))</f>
        <v>0</v>
      </c>
      <c r="H140" s="74">
        <f>IF($C$4="National Currency",IF('Premiums DATA'!G280=0,0,'Premiums DATA'!G280),IF($C$4="Current Exchange rate",IF('Premiums DATA'!G280=0,0,'Premiums DATA'!G280/ECO!Q24),IF($C$4="Constant Exchange rate",IF('Premiums DATA'!G280=0,0,'Premiums DATA'!G280/ECO!Q59))))</f>
        <v>0</v>
      </c>
      <c r="I140" s="74">
        <f>IF($C$4="National Currency",IF('Premiums DATA'!H280=0,0,'Premiums DATA'!H280),IF($C$4="Current Exchange rate",IF('Premiums DATA'!H280=0,0,'Premiums DATA'!H280/ECO!R24),IF($C$4="Constant Exchange rate",IF('Premiums DATA'!H280=0,0,'Premiums DATA'!H280/ECO!R59))))</f>
        <v>0</v>
      </c>
      <c r="J140" s="74">
        <f>IF($C$4="National Currency",IF('Premiums DATA'!I280=0,0,'Premiums DATA'!I280),IF($C$4="Current Exchange rate",IF('Premiums DATA'!I280=0,0,'Premiums DATA'!I280/ECO!S24),IF($C$4="Constant Exchange rate",IF('Premiums DATA'!I280=0,0,'Premiums DATA'!I280/ECO!S59))))</f>
        <v>0</v>
      </c>
      <c r="K140" s="74">
        <f>IF($C$4="National Currency",IF('Premiums DATA'!J280=0,0,'Premiums DATA'!J280),IF($C$4="Current Exchange rate",IF('Premiums DATA'!J280=0,0,'Premiums DATA'!J280/ECO!T24),IF($C$4="Constant Exchange rate",IF('Premiums DATA'!J280=0,0,'Premiums DATA'!J280/ECO!T59))))</f>
        <v>0</v>
      </c>
      <c r="L140" s="74">
        <f>IF($C$4="National Currency",IF('Premiums DATA'!K280=0,0,'Premiums DATA'!K280),IF($C$4="Current Exchange rate",IF('Premiums DATA'!K280=0,0,'Premiums DATA'!K280/ECO!U24),IF($C$4="Constant Exchange rate",IF('Premiums DATA'!K280=0,0,'Premiums DATA'!K280/ECO!U59))))</f>
        <v>0</v>
      </c>
      <c r="M140" s="74">
        <f>IF($C$4="National Currency",IF('Premiums DATA'!L280=0,0,'Premiums DATA'!L280),IF($C$4="Current Exchange rate",IF('Premiums DATA'!L280=0,0,'Premiums DATA'!L280/ECO!V24),IF($C$4="Constant Exchange rate",IF('Premiums DATA'!L280=0,0,'Premiums DATA'!L280/ECO!V59))))</f>
        <v>0</v>
      </c>
      <c r="N140" s="74">
        <f>IF($C$4="National Currency",IF('Premiums DATA'!M280=0,0,'Premiums DATA'!M280),IF($C$4="Current Exchange rate",IF('Premiums DATA'!M280=0,0,'Premiums DATA'!M280/ECO!W24),IF($C$4="Constant Exchange rate",IF('Premiums DATA'!M280=0,0,'Premiums DATA'!M280/ECO!W59))))</f>
        <v>0</v>
      </c>
      <c r="O140" s="74">
        <f>IF($C$4="National Currency",IF('Premiums DATA'!N280=0,0,'Premiums DATA'!N280),IF($C$4="Current Exchange rate",IF('Premiums DATA'!N280=0,0,'Premiums DATA'!N280/ECO!X24),IF($C$4="Constant Exchange rate",IF('Premiums DATA'!N280=0,0,'Premiums DATA'!N280/ECO!X59))))</f>
        <v>0</v>
      </c>
      <c r="P140" s="210">
        <f>IF($C$4="National Currency",IF('Premiums DATA'!O280=0,0,'Premiums DATA'!O280),IF($C$4="Current Exchange rate",IF('Premiums DATA'!O280=0,0,'Premiums DATA'!O280/ECO!Y24),IF($C$4="Constant Exchange rate",IF('Premiums DATA'!O280=0,0,'Premiums DATA'!O280/ECO!Y59))))</f>
        <v>0</v>
      </c>
      <c r="Q140" s="77">
        <f t="shared" si="20"/>
        <v>0</v>
      </c>
      <c r="R140" s="77" t="str">
        <f t="shared" si="19"/>
        <v>-</v>
      </c>
      <c r="S140" s="77" t="str">
        <f t="shared" si="21"/>
        <v>-</v>
      </c>
    </row>
    <row r="141" spans="3:19" ht="15" x14ac:dyDescent="0.25">
      <c r="C141" s="242"/>
      <c r="D141" s="243"/>
      <c r="E141" s="72" t="s">
        <v>15</v>
      </c>
      <c r="F141" s="74">
        <f>IF($C$4="National Currency",IF('Premiums DATA'!E281=0,0,'Premiums DATA'!E281),IF($C$4="Current Exchange rate",IF('Premiums DATA'!E281=0,0,'Premiums DATA'!E281/ECO!O25),IF($C$4="Constant Exchange rate",IF('Premiums DATA'!E281=0,0,'Premiums DATA'!E281/ECO!O60))))</f>
        <v>2644</v>
      </c>
      <c r="G141" s="74">
        <f>IF($C$4="National Currency",IF('Premiums DATA'!F281=0,0,'Premiums DATA'!F281),IF($C$4="Current Exchange rate",IF('Premiums DATA'!F281=0,0,'Premiums DATA'!F281/ECO!P25),IF($C$4="Constant Exchange rate",IF('Premiums DATA'!F281=0,0,'Premiums DATA'!F281/ECO!P60))))</f>
        <v>2875</v>
      </c>
      <c r="H141" s="74">
        <f>IF($C$4="National Currency",IF('Premiums DATA'!G281=0,0,'Premiums DATA'!G281),IF($C$4="Current Exchange rate",IF('Premiums DATA'!G281=0,0,'Premiums DATA'!G281/ECO!Q25),IF($C$4="Constant Exchange rate",IF('Premiums DATA'!G281=0,0,'Premiums DATA'!G281/ECO!Q60))))</f>
        <v>4191</v>
      </c>
      <c r="I141" s="74">
        <f>IF($C$4="National Currency",IF('Premiums DATA'!H281=0,0,'Premiums DATA'!H281),IF($C$4="Current Exchange rate",IF('Premiums DATA'!H281=0,0,'Premiums DATA'!H281/ECO!R25),IF($C$4="Constant Exchange rate",IF('Premiums DATA'!H281=0,0,'Premiums DATA'!H281/ECO!R60))))</f>
        <v>4874</v>
      </c>
      <c r="J141" s="74">
        <f>IF($C$4="National Currency",IF('Premiums DATA'!I281=0,0,'Premiums DATA'!I281),IF($C$4="Current Exchange rate",IF('Premiums DATA'!I281=0,0,'Premiums DATA'!I281/ECO!S25),IF($C$4="Constant Exchange rate",IF('Premiums DATA'!I281=0,0,'Premiums DATA'!I281/ECO!S60))))</f>
        <v>3366</v>
      </c>
      <c r="K141" s="74">
        <f>IF($C$4="National Currency",IF('Premiums DATA'!J281=0,0,'Premiums DATA'!J281),IF($C$4="Current Exchange rate",IF('Premiums DATA'!J281=0,0,'Premiums DATA'!J281/ECO!T25),IF($C$4="Constant Exchange rate",IF('Premiums DATA'!J281=0,0,'Premiums DATA'!J281/ECO!T60))))</f>
        <v>3116</v>
      </c>
      <c r="L141" s="74">
        <f>IF($C$4="National Currency",IF('Premiums DATA'!K281=0,0,'Premiums DATA'!K281),IF($C$4="Current Exchange rate",IF('Premiums DATA'!K281=0,0,'Premiums DATA'!K281/ECO!U25),IF($C$4="Constant Exchange rate",IF('Premiums DATA'!K281=0,0,'Premiums DATA'!K281/ECO!U60))))</f>
        <v>3230</v>
      </c>
      <c r="M141" s="74">
        <f>IF($C$4="National Currency",IF('Premiums DATA'!L281=0,0,'Premiums DATA'!L281),IF($C$4="Current Exchange rate",IF('Premiums DATA'!L281=0,0,'Premiums DATA'!L281/ECO!V25),IF($C$4="Constant Exchange rate",IF('Premiums DATA'!L281=0,0,'Premiums DATA'!L281/ECO!V60))))</f>
        <v>2962</v>
      </c>
      <c r="N141" s="74">
        <f>IF($C$4="National Currency",IF('Premiums DATA'!M281=0,0,'Premiums DATA'!M281),IF($C$4="Current Exchange rate",IF('Premiums DATA'!M281=0,0,'Premiums DATA'!M281/ECO!W25),IF($C$4="Constant Exchange rate",IF('Premiums DATA'!M281=0,0,'Premiums DATA'!M281/ECO!W60))))</f>
        <v>2734</v>
      </c>
      <c r="O141" s="208">
        <f>IF($C$4="National Currency",IF('Premiums DATA'!N281=0,0,'Premiums DATA'!N281),IF($C$4="Current Exchange rate",IF('Premiums DATA'!N281=0,0,'Premiums DATA'!N281/ECO!X25),IF($C$4="Constant Exchange rate",IF('Premiums DATA'!N281=0,0,'Premiums DATA'!N281/ECO!X60))))</f>
        <v>2734</v>
      </c>
      <c r="P141" s="210">
        <f>IF($C$4="National Currency",IF('Premiums DATA'!O281=0,0,'Premiums DATA'!O281),IF($C$4="Current Exchange rate",IF('Premiums DATA'!O281=0,0,'Premiums DATA'!O281/ECO!Y25),IF($C$4="Constant Exchange rate",IF('Premiums DATA'!O281=0,0,'Premiums DATA'!O281/ECO!Y60))))</f>
        <v>0</v>
      </c>
      <c r="Q141" s="77">
        <f t="shared" si="20"/>
        <v>1.2472761701056734E-2</v>
      </c>
      <c r="R141" s="77">
        <f t="shared" si="19"/>
        <v>0</v>
      </c>
      <c r="S141" s="77">
        <f t="shared" si="21"/>
        <v>3.4039334341906313E-2</v>
      </c>
    </row>
    <row r="142" spans="3:19" ht="15" x14ac:dyDescent="0.25">
      <c r="C142" s="242"/>
      <c r="D142" s="243"/>
      <c r="E142" s="72" t="s">
        <v>16</v>
      </c>
      <c r="F142" s="74">
        <f>IF($C$4="National Currency",IF('Premiums DATA'!E282=0,0,'Premiums DATA'!E282),IF($C$4="Current Exchange rate",IF('Premiums DATA'!E282=0,0,'Premiums DATA'!E282/ECO!O26),IF($C$4="Constant Exchange rate",IF('Premiums DATA'!E282=0,0,'Premiums DATA'!E282/ECO!O61))))</f>
        <v>0</v>
      </c>
      <c r="G142" s="74">
        <f>IF($C$4="National Currency",IF('Premiums DATA'!F282=0,0,'Premiums DATA'!F282),IF($C$4="Current Exchange rate",IF('Premiums DATA'!F282=0,0,'Premiums DATA'!F282/ECO!P26),IF($C$4="Constant Exchange rate",IF('Premiums DATA'!F282=0,0,'Premiums DATA'!F282/ECO!P61))))</f>
        <v>0</v>
      </c>
      <c r="H142" s="74">
        <f>IF($C$4="National Currency",IF('Premiums DATA'!G282=0,0,'Premiums DATA'!G282),IF($C$4="Current Exchange rate",IF('Premiums DATA'!G282=0,0,'Premiums DATA'!G282/ECO!Q26),IF($C$4="Constant Exchange rate",IF('Premiums DATA'!G282=0,0,'Premiums DATA'!G282/ECO!Q61))))</f>
        <v>0</v>
      </c>
      <c r="I142" s="74">
        <f>IF($C$4="National Currency",IF('Premiums DATA'!H282=0,0,'Premiums DATA'!H282),IF($C$4="Current Exchange rate",IF('Premiums DATA'!H282=0,0,'Premiums DATA'!H282/ECO!R26),IF($C$4="Constant Exchange rate",IF('Premiums DATA'!H282=0,0,'Premiums DATA'!H282/ECO!R61))))</f>
        <v>0</v>
      </c>
      <c r="J142" s="74">
        <f>IF($C$4="National Currency",IF('Premiums DATA'!I282=0,0,'Premiums DATA'!I282),IF($C$4="Current Exchange rate",IF('Premiums DATA'!I282=0,0,'Premiums DATA'!I282/ECO!S26),IF($C$4="Constant Exchange rate",IF('Premiums DATA'!I282=0,0,'Premiums DATA'!I282/ECO!S61))))</f>
        <v>0</v>
      </c>
      <c r="K142" s="74">
        <f>IF($C$4="National Currency",IF('Premiums DATA'!J282=0,0,'Premiums DATA'!J282),IF($C$4="Current Exchange rate",IF('Premiums DATA'!J282=0,0,'Premiums DATA'!J282/ECO!T26),IF($C$4="Constant Exchange rate",IF('Premiums DATA'!J282=0,0,'Premiums DATA'!J282/ECO!T61))))</f>
        <v>0</v>
      </c>
      <c r="L142" s="74">
        <f>IF($C$4="National Currency",IF('Premiums DATA'!K282=0,0,'Premiums DATA'!K282),IF($C$4="Current Exchange rate",IF('Premiums DATA'!K282=0,0,'Premiums DATA'!K282/ECO!U26),IF($C$4="Constant Exchange rate",IF('Premiums DATA'!K282=0,0,'Premiums DATA'!K282/ECO!U61))))</f>
        <v>0</v>
      </c>
      <c r="M142" s="74">
        <f>IF($C$4="National Currency",IF('Premiums DATA'!L282=0,0,'Premiums DATA'!L282),IF($C$4="Current Exchange rate",IF('Premiums DATA'!L282=0,0,'Premiums DATA'!L282/ECO!V26),IF($C$4="Constant Exchange rate",IF('Premiums DATA'!L282=0,0,'Premiums DATA'!L282/ECO!V61))))</f>
        <v>0</v>
      </c>
      <c r="N142" s="74">
        <f>IF($C$4="National Currency",IF('Premiums DATA'!M282=0,0,'Premiums DATA'!M282),IF($C$4="Current Exchange rate",IF('Premiums DATA'!M282=0,0,'Premiums DATA'!M282/ECO!W26),IF($C$4="Constant Exchange rate",IF('Premiums DATA'!M282=0,0,'Premiums DATA'!M282/ECO!W61))))</f>
        <v>0</v>
      </c>
      <c r="O142" s="74">
        <f>IF($C$4="National Currency",IF('Premiums DATA'!N282=0,0,'Premiums DATA'!N282),IF($C$4="Current Exchange rate",IF('Premiums DATA'!N282=0,0,'Premiums DATA'!N282/ECO!X26),IF($C$4="Constant Exchange rate",IF('Premiums DATA'!N282=0,0,'Premiums DATA'!N282/ECO!X61))))</f>
        <v>0</v>
      </c>
      <c r="P142" s="210">
        <f>IF($C$4="National Currency",IF('Premiums DATA'!O282=0,0,'Premiums DATA'!O282),IF($C$4="Current Exchange rate",IF('Premiums DATA'!O282=0,0,'Premiums DATA'!O282/ECO!Y26),IF($C$4="Constant Exchange rate",IF('Premiums DATA'!O282=0,0,'Premiums DATA'!O282/ECO!Y61))))</f>
        <v>0</v>
      </c>
      <c r="Q142" s="77">
        <f t="shared" si="20"/>
        <v>0</v>
      </c>
      <c r="R142" s="77" t="str">
        <f t="shared" si="19"/>
        <v>-</v>
      </c>
      <c r="S142" s="77" t="str">
        <f t="shared" si="21"/>
        <v>-</v>
      </c>
    </row>
    <row r="143" spans="3:19" ht="15" x14ac:dyDescent="0.25">
      <c r="C143" s="242"/>
      <c r="D143" s="243"/>
      <c r="E143" s="72" t="s">
        <v>17</v>
      </c>
      <c r="F143" s="74">
        <f>IF($C$4="National Currency",IF('Premiums DATA'!E283=0,0,'Premiums DATA'!E283),IF($C$4="Current Exchange rate",IF('Premiums DATA'!E283=0,0,'Premiums DATA'!E283/ECO!O27),IF($C$4="Constant Exchange rate",IF('Premiums DATA'!E283=0,0,'Premiums DATA'!E283/ECO!O62))))</f>
        <v>5069</v>
      </c>
      <c r="G143" s="74">
        <f>IF($C$4="National Currency",IF('Premiums DATA'!F283=0,0,'Premiums DATA'!F283),IF($C$4="Current Exchange rate",IF('Premiums DATA'!F283=0,0,'Premiums DATA'!F283/ECO!P27),IF($C$4="Constant Exchange rate",IF('Premiums DATA'!F283=0,0,'Premiums DATA'!F283/ECO!P62))))</f>
        <v>5696</v>
      </c>
      <c r="H143" s="74">
        <f>IF($C$4="National Currency",IF('Premiums DATA'!G283=0,0,'Premiums DATA'!G283),IF($C$4="Current Exchange rate",IF('Premiums DATA'!G283=0,0,'Premiums DATA'!G283/ECO!Q27),IF($C$4="Constant Exchange rate",IF('Premiums DATA'!G283=0,0,'Premiums DATA'!G283/ECO!Q62))))</f>
        <v>5758</v>
      </c>
      <c r="I143" s="74">
        <f>IF($C$4="National Currency",IF('Premiums DATA'!H283=0,0,'Premiums DATA'!H283),IF($C$4="Current Exchange rate",IF('Premiums DATA'!H283=0,0,'Premiums DATA'!H283/ECO!R27),IF($C$4="Constant Exchange rate",IF('Premiums DATA'!H283=0,0,'Premiums DATA'!H283/ECO!R62))))</f>
        <v>5152</v>
      </c>
      <c r="J143" s="74">
        <f>IF($C$4="National Currency",IF('Premiums DATA'!I283=0,0,'Premiums DATA'!I283),IF($C$4="Current Exchange rate",IF('Premiums DATA'!I283=0,0,'Premiums DATA'!I283/ECO!S27),IF($C$4="Constant Exchange rate",IF('Premiums DATA'!I283=0,0,'Premiums DATA'!I283/ECO!S62))))</f>
        <v>5483</v>
      </c>
      <c r="K143" s="74">
        <f>IF($C$4="National Currency",IF('Premiums DATA'!J283=0,0,'Premiums DATA'!J283),IF($C$4="Current Exchange rate",IF('Premiums DATA'!J283=0,0,'Premiums DATA'!J283/ECO!T27),IF($C$4="Constant Exchange rate",IF('Premiums DATA'!J283=0,0,'Premiums DATA'!J283/ECO!T62))))</f>
        <v>5701</v>
      </c>
      <c r="L143" s="74">
        <f>IF($C$4="National Currency",IF('Premiums DATA'!K283=0,0,'Premiums DATA'!K283),IF($C$4="Current Exchange rate",IF('Premiums DATA'!K283=0,0,'Premiums DATA'!K283/ECO!U27),IF($C$4="Constant Exchange rate",IF('Premiums DATA'!K283=0,0,'Premiums DATA'!K283/ECO!U62))))</f>
        <v>5552</v>
      </c>
      <c r="M143" s="74">
        <f>IF($C$4="National Currency",IF('Premiums DATA'!L283=0,0,'Premiums DATA'!L283),IF($C$4="Current Exchange rate",IF('Premiums DATA'!L283=0,0,'Premiums DATA'!L283/ECO!V27),IF($C$4="Constant Exchange rate",IF('Premiums DATA'!L283=0,0,'Premiums DATA'!L283/ECO!V62))))</f>
        <v>5535</v>
      </c>
      <c r="N143" s="74">
        <f>IF($C$4="National Currency",IF('Premiums DATA'!M283=0,0,'Premiums DATA'!M283),IF($C$4="Current Exchange rate",IF('Premiums DATA'!M283=0,0,'Premiums DATA'!M283/ECO!W27),IF($C$4="Constant Exchange rate",IF('Premiums DATA'!M283=0,0,'Premiums DATA'!M283/ECO!W62))))</f>
        <v>5800</v>
      </c>
      <c r="O143" s="74">
        <f>IF($C$4="National Currency",IF('Premiums DATA'!N283=0,0,'Premiums DATA'!N283),IF($C$4="Current Exchange rate",IF('Premiums DATA'!N283=0,0,'Premiums DATA'!N283/ECO!X27),IF($C$4="Constant Exchange rate",IF('Premiums DATA'!N283=0,0,'Premiums DATA'!N283/ECO!X62))))</f>
        <v>5416</v>
      </c>
      <c r="P143" s="210">
        <f>IF($C$4="National Currency",IF('Premiums DATA'!O283=0,0,'Premiums DATA'!O283),IF($C$4="Current Exchange rate",IF('Premiums DATA'!O283=0,0,'Premiums DATA'!O283/ECO!Y27),IF($C$4="Constant Exchange rate",IF('Premiums DATA'!O283=0,0,'Premiums DATA'!O283/ECO!Y62))))</f>
        <v>5589</v>
      </c>
      <c r="Q143" s="77">
        <f t="shared" si="20"/>
        <v>2.4708294576782468E-2</v>
      </c>
      <c r="R143" s="77">
        <f t="shared" si="19"/>
        <v>-6.6206896551724181E-2</v>
      </c>
      <c r="S143" s="77">
        <f t="shared" si="21"/>
        <v>6.8455316630499086E-2</v>
      </c>
    </row>
    <row r="144" spans="3:19" ht="15" x14ac:dyDescent="0.25">
      <c r="C144" s="242"/>
      <c r="D144" s="243"/>
      <c r="E144" s="72" t="s">
        <v>18</v>
      </c>
      <c r="F144" s="74">
        <f>IF($C$4="National Currency",IF('Premiums DATA'!E284=0,0,'Premiums DATA'!E284),IF($C$4="Current Exchange rate",IF('Premiums DATA'!E284=0,0,'Premiums DATA'!E284/ECO!O28),IF($C$4="Constant Exchange rate",IF('Premiums DATA'!E284=0,0,'Premiums DATA'!E284/ECO!O63))))</f>
        <v>0</v>
      </c>
      <c r="G144" s="74">
        <f>IF($C$4="National Currency",IF('Premiums DATA'!F284=0,0,'Premiums DATA'!F284),IF($C$4="Current Exchange rate",IF('Premiums DATA'!F284=0,0,'Premiums DATA'!F284/ECO!P28),IF($C$4="Constant Exchange rate",IF('Premiums DATA'!F284=0,0,'Premiums DATA'!F284/ECO!P63))))</f>
        <v>0</v>
      </c>
      <c r="H144" s="74">
        <f>IF($C$4="National Currency",IF('Premiums DATA'!G284=0,0,'Premiums DATA'!G284),IF($C$4="Current Exchange rate",IF('Premiums DATA'!G284=0,0,'Premiums DATA'!G284/ECO!Q28),IF($C$4="Constant Exchange rate",IF('Premiums DATA'!G284=0,0,'Premiums DATA'!G284/ECO!Q63))))</f>
        <v>0</v>
      </c>
      <c r="I144" s="74">
        <f>IF($C$4="National Currency",IF('Premiums DATA'!H284=0,0,'Premiums DATA'!H284),IF($C$4="Current Exchange rate",IF('Premiums DATA'!H284=0,0,'Premiums DATA'!H284/ECO!R28),IF($C$4="Constant Exchange rate",IF('Premiums DATA'!H284=0,0,'Premiums DATA'!H284/ECO!R63))))</f>
        <v>0</v>
      </c>
      <c r="J144" s="74">
        <f>IF($C$4="National Currency",IF('Premiums DATA'!I284=0,0,'Premiums DATA'!I284),IF($C$4="Current Exchange rate",IF('Premiums DATA'!I284=0,0,'Premiums DATA'!I284/ECO!S28),IF($C$4="Constant Exchange rate",IF('Premiums DATA'!I284=0,0,'Premiums DATA'!I284/ECO!S63))))</f>
        <v>0</v>
      </c>
      <c r="K144" s="74">
        <f>IF($C$4="National Currency",IF('Premiums DATA'!J284=0,0,'Premiums DATA'!J284),IF($C$4="Current Exchange rate",IF('Premiums DATA'!J284=0,0,'Premiums DATA'!J284/ECO!T28),IF($C$4="Constant Exchange rate",IF('Premiums DATA'!J284=0,0,'Premiums DATA'!J284/ECO!T63))))</f>
        <v>0</v>
      </c>
      <c r="L144" s="74">
        <f>IF($C$4="National Currency",IF('Premiums DATA'!K284=0,0,'Premiums DATA'!K284),IF($C$4="Current Exchange rate",IF('Premiums DATA'!K284=0,0,'Premiums DATA'!K284/ECO!U28),IF($C$4="Constant Exchange rate",IF('Premiums DATA'!K284=0,0,'Premiums DATA'!K284/ECO!U63))))</f>
        <v>0</v>
      </c>
      <c r="M144" s="74">
        <f>IF($C$4="National Currency",IF('Premiums DATA'!L284=0,0,'Premiums DATA'!L284),IF($C$4="Current Exchange rate",IF('Premiums DATA'!L284=0,0,'Premiums DATA'!L284/ECO!V28),IF($C$4="Constant Exchange rate",IF('Premiums DATA'!L284=0,0,'Premiums DATA'!L284/ECO!V63))))</f>
        <v>0</v>
      </c>
      <c r="N144" s="74">
        <f>IF($C$4="National Currency",IF('Premiums DATA'!M284=0,0,'Premiums DATA'!M284),IF($C$4="Current Exchange rate",IF('Premiums DATA'!M284=0,0,'Premiums DATA'!M284/ECO!W28),IF($C$4="Constant Exchange rate",IF('Premiums DATA'!M284=0,0,'Premiums DATA'!M284/ECO!W63))))</f>
        <v>0</v>
      </c>
      <c r="O144" s="74">
        <f>IF($C$4="National Currency",IF('Premiums DATA'!N284=0,0,'Premiums DATA'!N284),IF($C$4="Current Exchange rate",IF('Premiums DATA'!N284=0,0,'Premiums DATA'!N284/ECO!X28),IF($C$4="Constant Exchange rate",IF('Premiums DATA'!N284=0,0,'Premiums DATA'!N284/ECO!X63))))</f>
        <v>0</v>
      </c>
      <c r="P144" s="210">
        <f>IF($C$4="National Currency",IF('Premiums DATA'!O284=0,0,'Premiums DATA'!O284),IF($C$4="Current Exchange rate",IF('Premiums DATA'!O284=0,0,'Premiums DATA'!O284/ECO!Y28),IF($C$4="Constant Exchange rate",IF('Premiums DATA'!O284=0,0,'Premiums DATA'!O284/ECO!Y63))))</f>
        <v>0</v>
      </c>
      <c r="Q144" s="77">
        <f t="shared" si="20"/>
        <v>0</v>
      </c>
      <c r="R144" s="77" t="str">
        <f t="shared" si="19"/>
        <v>-</v>
      </c>
      <c r="S144" s="77" t="str">
        <f t="shared" si="21"/>
        <v>-</v>
      </c>
    </row>
    <row r="145" spans="3:19" ht="15" x14ac:dyDescent="0.25">
      <c r="C145" s="242"/>
      <c r="D145" s="243"/>
      <c r="E145" s="72" t="s">
        <v>19</v>
      </c>
      <c r="F145" s="74">
        <f>IF($C$4="National Currency",IF('Premiums DATA'!E285=0,0,'Premiums DATA'!E285),IF($C$4="Current Exchange rate",IF('Premiums DATA'!E285=0,0,'Premiums DATA'!E285/ECO!O29),IF($C$4="Constant Exchange rate",IF('Premiums DATA'!E285=0,0,'Premiums DATA'!E285/ECO!O64))))</f>
        <v>0</v>
      </c>
      <c r="G145" s="74">
        <f>IF($C$4="National Currency",IF('Premiums DATA'!F285=0,0,'Premiums DATA'!F285),IF($C$4="Current Exchange rate",IF('Premiums DATA'!F285=0,0,'Premiums DATA'!F285/ECO!P29),IF($C$4="Constant Exchange rate",IF('Premiums DATA'!F285=0,0,'Premiums DATA'!F285/ECO!P64))))</f>
        <v>0</v>
      </c>
      <c r="H145" s="74">
        <f>IF($C$4="National Currency",IF('Premiums DATA'!G285=0,0,'Premiums DATA'!G285),IF($C$4="Current Exchange rate",IF('Premiums DATA'!G285=0,0,'Premiums DATA'!G285/ECO!Q29),IF($C$4="Constant Exchange rate",IF('Premiums DATA'!G285=0,0,'Premiums DATA'!G285/ECO!Q64))))</f>
        <v>0</v>
      </c>
      <c r="I145" s="74">
        <f>IF($C$4="National Currency",IF('Premiums DATA'!H285=0,0,'Premiums DATA'!H285),IF($C$4="Current Exchange rate",IF('Premiums DATA'!H285=0,0,'Premiums DATA'!H285/ECO!R29),IF($C$4="Constant Exchange rate",IF('Premiums DATA'!H285=0,0,'Premiums DATA'!H285/ECO!R64))))</f>
        <v>0</v>
      </c>
      <c r="J145" s="74">
        <f>IF($C$4="National Currency",IF('Premiums DATA'!I285=0,0,'Premiums DATA'!I285),IF($C$4="Current Exchange rate",IF('Premiums DATA'!I285=0,0,'Premiums DATA'!I285/ECO!S29),IF($C$4="Constant Exchange rate",IF('Premiums DATA'!I285=0,0,'Premiums DATA'!I285/ECO!S64))))</f>
        <v>0</v>
      </c>
      <c r="K145" s="74">
        <f>IF($C$4="National Currency",IF('Premiums DATA'!J285=0,0,'Premiums DATA'!J285),IF($C$4="Current Exchange rate",IF('Premiums DATA'!J285=0,0,'Premiums DATA'!J285/ECO!T29),IF($C$4="Constant Exchange rate",IF('Premiums DATA'!J285=0,0,'Premiums DATA'!J285/ECO!T64))))</f>
        <v>0</v>
      </c>
      <c r="L145" s="74">
        <f>IF($C$4="National Currency",IF('Premiums DATA'!K285=0,0,'Premiums DATA'!K285),IF($C$4="Current Exchange rate",IF('Premiums DATA'!K285=0,0,'Premiums DATA'!K285/ECO!U29),IF($C$4="Constant Exchange rate",IF('Premiums DATA'!K285=0,0,'Premiums DATA'!K285/ECO!U64))))</f>
        <v>0</v>
      </c>
      <c r="M145" s="74">
        <f>IF($C$4="National Currency",IF('Premiums DATA'!L285=0,0,'Premiums DATA'!L285),IF($C$4="Current Exchange rate",IF('Premiums DATA'!L285=0,0,'Premiums DATA'!L285/ECO!V29),IF($C$4="Constant Exchange rate",IF('Premiums DATA'!L285=0,0,'Premiums DATA'!L285/ECO!V64))))</f>
        <v>0</v>
      </c>
      <c r="N145" s="74">
        <f>IF($C$4="National Currency",IF('Premiums DATA'!M285=0,0,'Premiums DATA'!M285),IF($C$4="Current Exchange rate",IF('Premiums DATA'!M285=0,0,'Premiums DATA'!M285/ECO!W29),IF($C$4="Constant Exchange rate",IF('Premiums DATA'!M285=0,0,'Premiums DATA'!M285/ECO!W64))))</f>
        <v>0</v>
      </c>
      <c r="O145" s="74">
        <f>IF($C$4="National Currency",IF('Premiums DATA'!N285=0,0,'Premiums DATA'!N285),IF($C$4="Current Exchange rate",IF('Premiums DATA'!N285=0,0,'Premiums DATA'!N285/ECO!X29),IF($C$4="Constant Exchange rate",IF('Premiums DATA'!N285=0,0,'Premiums DATA'!N285/ECO!X64))))</f>
        <v>0</v>
      </c>
      <c r="P145" s="210">
        <f>IF($C$4="National Currency",IF('Premiums DATA'!O285=0,0,'Premiums DATA'!O285),IF($C$4="Current Exchange rate",IF('Premiums DATA'!O285=0,0,'Premiums DATA'!O285/ECO!Y29),IF($C$4="Constant Exchange rate",IF('Premiums DATA'!O285=0,0,'Premiums DATA'!O285/ECO!Y64))))</f>
        <v>0</v>
      </c>
      <c r="Q145" s="77">
        <f t="shared" si="20"/>
        <v>0</v>
      </c>
      <c r="R145" s="77" t="str">
        <f t="shared" si="19"/>
        <v>-</v>
      </c>
      <c r="S145" s="77" t="str">
        <f t="shared" si="21"/>
        <v>-</v>
      </c>
    </row>
    <row r="146" spans="3:19" ht="15" x14ac:dyDescent="0.25">
      <c r="C146" s="242"/>
      <c r="D146" s="243"/>
      <c r="E146" s="72" t="s">
        <v>20</v>
      </c>
      <c r="F146" s="74">
        <f>IF($C$4="National Currency",IF('Premiums DATA'!E286=0,0,'Premiums DATA'!E286),IF($C$4="Current Exchange rate",IF('Premiums DATA'!E286=0,0,'Premiums DATA'!E286/ECO!O30),IF($C$4="Constant Exchange rate",IF('Premiums DATA'!E286=0,0,'Premiums DATA'!E286/ECO!O65))))</f>
        <v>2.8457598178713717</v>
      </c>
      <c r="G146" s="74">
        <f>IF($C$4="National Currency",IF('Premiums DATA'!F286=0,0,'Premiums DATA'!F286),IF($C$4="Current Exchange rate",IF('Premiums DATA'!F286=0,0,'Premiums DATA'!F286/ECO!P30),IF($C$4="Constant Exchange rate",IF('Premiums DATA'!F286=0,0,'Premiums DATA'!F286/ECO!P65))))</f>
        <v>4.4963005122367674</v>
      </c>
      <c r="H146" s="74">
        <f>IF($C$4="National Currency",IF('Premiums DATA'!G286=0,0,'Premiums DATA'!G286),IF($C$4="Current Exchange rate",IF('Premiums DATA'!G286=0,0,'Premiums DATA'!G286/ECO!Q30),IF($C$4="Constant Exchange rate",IF('Premiums DATA'!G286=0,0,'Premiums DATA'!G286/ECO!Q65))))</f>
        <v>5.1650540694365397</v>
      </c>
      <c r="I146" s="74">
        <f>IF($C$4="National Currency",IF('Premiums DATA'!H286=0,0,'Premiums DATA'!H286),IF($C$4="Current Exchange rate",IF('Premiums DATA'!H286=0,0,'Premiums DATA'!H286/ECO!R30),IF($C$4="Constant Exchange rate",IF('Premiums DATA'!H286=0,0,'Premiums DATA'!H286/ECO!R65))))</f>
        <v>6.9721115537848615</v>
      </c>
      <c r="J146" s="74">
        <f>IF($C$4="National Currency",IF('Premiums DATA'!I286=0,0,'Premiums DATA'!I286),IF($C$4="Current Exchange rate",IF('Premiums DATA'!I286=0,0,'Premiums DATA'!I286/ECO!S30),IF($C$4="Constant Exchange rate",IF('Premiums DATA'!I286=0,0,'Premiums DATA'!I286/ECO!S65))))</f>
        <v>9.4194649971542415</v>
      </c>
      <c r="K146" s="74">
        <f>IF($C$4="National Currency",IF('Premiums DATA'!J286=0,0,'Premiums DATA'!J286),IF($C$4="Current Exchange rate",IF('Premiums DATA'!J286=0,0,'Premiums DATA'!J286/ECO!T30),IF($C$4="Constant Exchange rate",IF('Premiums DATA'!J286=0,0,'Premiums DATA'!J286/ECO!T65))))</f>
        <v>4.6101309049516228</v>
      </c>
      <c r="L146" s="74">
        <f>IF($C$4="National Currency",IF('Premiums DATA'!K286=0,0,'Premiums DATA'!K286),IF($C$4="Current Exchange rate",IF('Premiums DATA'!K286=0,0,'Premiums DATA'!K286/ECO!U30),IF($C$4="Constant Exchange rate",IF('Premiums DATA'!K286=0,0,'Premiums DATA'!K286/ECO!U65))))</f>
        <v>4.9516220830961872</v>
      </c>
      <c r="M146" s="74">
        <f>IF($C$4="National Currency",IF('Premiums DATA'!L286=0,0,'Premiums DATA'!L286),IF($C$4="Current Exchange rate",IF('Premiums DATA'!L286=0,0,'Premiums DATA'!L286/ECO!V30),IF($C$4="Constant Exchange rate",IF('Premiums DATA'!L286=0,0,'Premiums DATA'!L286/ECO!V65))))</f>
        <v>11.552361980648833</v>
      </c>
      <c r="N146" s="74">
        <f>IF($C$4="National Currency",IF('Premiums DATA'!M286=0,0,'Premiums DATA'!M286),IF($C$4="Current Exchange rate",IF('Premiums DATA'!M286=0,0,'Premiums DATA'!M286/ECO!W30),IF($C$4="Constant Exchange rate",IF('Premiums DATA'!M286=0,0,'Premiums DATA'!M286/ECO!W65))))</f>
        <v>9.889015367103017</v>
      </c>
      <c r="O146" s="74">
        <f>IF($C$4="National Currency",IF('Premiums DATA'!N286=0,0,'Premiums DATA'!N286),IF($C$4="Current Exchange rate",IF('Premiums DATA'!N286=0,0,'Premiums DATA'!N286/ECO!X30),IF($C$4="Constant Exchange rate",IF('Premiums DATA'!N286=0,0,'Premiums DATA'!N286/ECO!X65))))</f>
        <v>10.61326124075128</v>
      </c>
      <c r="P146" s="210">
        <f>IF($C$4="National Currency",IF('Premiums DATA'!O286=0,0,'Premiums DATA'!O286),IF($C$4="Current Exchange rate",IF('Premiums DATA'!O286=0,0,'Premiums DATA'!O286/ECO!Y30),IF($C$4="Constant Exchange rate",IF('Premiums DATA'!O286=0,0,'Premiums DATA'!O286/ECO!Y65))))</f>
        <v>0</v>
      </c>
      <c r="Q146" s="77">
        <f t="shared" si="20"/>
        <v>4.8418682636046976E-5</v>
      </c>
      <c r="R146" s="77">
        <f t="shared" si="19"/>
        <v>7.3237410071942399E-2</v>
      </c>
      <c r="S146" s="77">
        <f t="shared" si="21"/>
        <v>2.7294999999999998</v>
      </c>
    </row>
    <row r="147" spans="3:19" ht="15" x14ac:dyDescent="0.25">
      <c r="C147" s="242"/>
      <c r="D147" s="243"/>
      <c r="E147" s="72" t="s">
        <v>21</v>
      </c>
      <c r="F147" s="74">
        <f>IF($C$4="National Currency",IF('Premiums DATA'!E287=0,0,'Premiums DATA'!E287),IF($C$4="Current Exchange rate",IF('Premiums DATA'!E287=0,0,'Premiums DATA'!E287/ECO!O31),IF($C$4="Constant Exchange rate",IF('Premiums DATA'!E287=0,0,'Premiums DATA'!E287/ECO!O66))))</f>
        <v>10.016305613789889</v>
      </c>
      <c r="G147" s="74">
        <f>IF($C$4="National Currency",IF('Premiums DATA'!F287=0,0,'Premiums DATA'!F287),IF($C$4="Current Exchange rate",IF('Premiums DATA'!F287=0,0,'Premiums DATA'!F287/ECO!P31),IF($C$4="Constant Exchange rate",IF('Premiums DATA'!F287=0,0,'Premiums DATA'!F287/ECO!P66))))</f>
        <v>6.0563708362450503</v>
      </c>
      <c r="H147" s="74">
        <f>IF($C$4="National Currency",IF('Premiums DATA'!G287=0,0,'Premiums DATA'!G287),IF($C$4="Current Exchange rate",IF('Premiums DATA'!G287=0,0,'Premiums DATA'!G287/ECO!Q31),IF($C$4="Constant Exchange rate",IF('Premiums DATA'!G287=0,0,'Premiums DATA'!G287/ECO!Q66))))</f>
        <v>6.0563708362450503</v>
      </c>
      <c r="I147" s="74">
        <f>IF($C$4="National Currency",IF('Premiums DATA'!H287=0,0,'Premiums DATA'!H287),IF($C$4="Current Exchange rate",IF('Premiums DATA'!H287=0,0,'Premiums DATA'!H287/ECO!R31),IF($C$4="Constant Exchange rate",IF('Premiums DATA'!H287=0,0,'Premiums DATA'!H287/ECO!R66))))</f>
        <v>6.2893081761006293</v>
      </c>
      <c r="J147" s="74">
        <f>IF($C$4="National Currency",IF('Premiums DATA'!I287=0,0,'Premiums DATA'!I287),IF($C$4="Current Exchange rate",IF('Premiums DATA'!I287=0,0,'Premiums DATA'!I287/ECO!S31),IF($C$4="Constant Exchange rate",IF('Premiums DATA'!I287=0,0,'Premiums DATA'!I287/ECO!S66))))</f>
        <v>3.2</v>
      </c>
      <c r="K147" s="74">
        <f>IF($C$4="National Currency",IF('Premiums DATA'!J287=0,0,'Premiums DATA'!J287),IF($C$4="Current Exchange rate",IF('Premiums DATA'!J287=0,0,'Premiums DATA'!J287/ECO!T31),IF($C$4="Constant Exchange rate",IF('Premiums DATA'!J287=0,0,'Premiums DATA'!J287/ECO!T66))))</f>
        <v>2.2000000000000002</v>
      </c>
      <c r="L147" s="74">
        <f>IF($C$4="National Currency",IF('Premiums DATA'!K287=0,0,'Premiums DATA'!K287),IF($C$4="Current Exchange rate",IF('Premiums DATA'!K287=0,0,'Premiums DATA'!K287/ECO!U31),IF($C$4="Constant Exchange rate",IF('Premiums DATA'!K287=0,0,'Premiums DATA'!K287/ECO!U66))))</f>
        <v>2.9</v>
      </c>
      <c r="M147" s="74">
        <f>IF($C$4="National Currency",IF('Premiums DATA'!L287=0,0,'Premiums DATA'!L287),IF($C$4="Current Exchange rate",IF('Premiums DATA'!L287=0,0,'Premiums DATA'!L287/ECO!V31),IF($C$4="Constant Exchange rate",IF('Premiums DATA'!L287=0,0,'Premiums DATA'!L287/ECO!V66))))</f>
        <v>2.5</v>
      </c>
      <c r="N147" s="74">
        <f>IF($C$4="National Currency",IF('Premiums DATA'!M287=0,0,'Premiums DATA'!M287),IF($C$4="Current Exchange rate",IF('Premiums DATA'!M287=0,0,'Premiums DATA'!M287/ECO!W31),IF($C$4="Constant Exchange rate",IF('Premiums DATA'!M287=0,0,'Premiums DATA'!M287/ECO!W66))))</f>
        <v>2.5</v>
      </c>
      <c r="O147" s="74">
        <f>IF($C$4="National Currency",IF('Premiums DATA'!N287=0,0,'Premiums DATA'!N287),IF($C$4="Current Exchange rate",IF('Premiums DATA'!N287=0,0,'Premiums DATA'!N287/ECO!X31),IF($C$4="Constant Exchange rate",IF('Premiums DATA'!N287=0,0,'Premiums DATA'!N287/ECO!X66))))</f>
        <v>2.8</v>
      </c>
      <c r="P147" s="210">
        <f>IF($C$4="National Currency",IF('Premiums DATA'!O287=0,0,'Premiums DATA'!O287),IF($C$4="Current Exchange rate",IF('Premiums DATA'!O287=0,0,'Premiums DATA'!O287/ECO!Y31),IF($C$4="Constant Exchange rate",IF('Premiums DATA'!O287=0,0,'Premiums DATA'!O287/ECO!Y66))))</f>
        <v>2.5</v>
      </c>
      <c r="Q147" s="77">
        <f t="shared" si="20"/>
        <v>1.2773859825515308E-5</v>
      </c>
      <c r="R147" s="77">
        <f t="shared" si="19"/>
        <v>0.11999999999999988</v>
      </c>
      <c r="S147" s="77">
        <f t="shared" si="21"/>
        <v>-0.72045581395348834</v>
      </c>
    </row>
    <row r="148" spans="3:19" ht="15" x14ac:dyDescent="0.25">
      <c r="C148" s="242"/>
      <c r="D148" s="243"/>
      <c r="E148" s="72" t="s">
        <v>22</v>
      </c>
      <c r="F148" s="74">
        <f>IF($C$4="National Currency",IF('Premiums DATA'!E288=0,0,'Premiums DATA'!E288),IF($C$4="Current Exchange rate",IF('Premiums DATA'!E288=0,0,'Premiums DATA'!E288/ECO!O32),IF($C$4="Constant Exchange rate",IF('Premiums DATA'!E288=0,0,'Premiums DATA'!E288/ECO!O67))))</f>
        <v>8118</v>
      </c>
      <c r="G148" s="74">
        <f>IF($C$4="National Currency",IF('Premiums DATA'!F288=0,0,'Premiums DATA'!F288),IF($C$4="Current Exchange rate",IF('Premiums DATA'!F288=0,0,'Premiums DATA'!F288/ECO!P32),IF($C$4="Constant Exchange rate",IF('Premiums DATA'!F288=0,0,'Premiums DATA'!F288/ECO!P67))))</f>
        <v>7281</v>
      </c>
      <c r="H148" s="74">
        <f>IF($C$4="National Currency",IF('Premiums DATA'!G288=0,0,'Premiums DATA'!G288),IF($C$4="Current Exchange rate",IF('Premiums DATA'!G288=0,0,'Premiums DATA'!G288/ECO!Q32),IF($C$4="Constant Exchange rate",IF('Premiums DATA'!G288=0,0,'Premiums DATA'!G288/ECO!Q67))))</f>
        <v>8139</v>
      </c>
      <c r="I148" s="74">
        <f>IF($C$4="National Currency",IF('Premiums DATA'!H288=0,0,'Premiums DATA'!H288),IF($C$4="Current Exchange rate",IF('Premiums DATA'!H288=0,0,'Premiums DATA'!H288/ECO!R32),IF($C$4="Constant Exchange rate",IF('Premiums DATA'!H288=0,0,'Premiums DATA'!H288/ECO!R67))))</f>
        <v>8764</v>
      </c>
      <c r="J148" s="74">
        <f>IF($C$4="National Currency",IF('Premiums DATA'!I288=0,0,'Premiums DATA'!I288),IF($C$4="Current Exchange rate",IF('Premiums DATA'!I288=0,0,'Premiums DATA'!I288/ECO!S32),IF($C$4="Constant Exchange rate",IF('Premiums DATA'!I288=0,0,'Premiums DATA'!I288/ECO!S67))))</f>
        <v>9080</v>
      </c>
      <c r="K148" s="74">
        <f>IF($C$4="National Currency",IF('Premiums DATA'!J288=0,0,'Premiums DATA'!J288),IF($C$4="Current Exchange rate",IF('Premiums DATA'!J288=0,0,'Premiums DATA'!J288/ECO!T32),IF($C$4="Constant Exchange rate",IF('Premiums DATA'!J288=0,0,'Premiums DATA'!J288/ECO!T67))))</f>
        <v>9124</v>
      </c>
      <c r="L148" s="74">
        <f>IF($C$4="National Currency",IF('Premiums DATA'!K288=0,0,'Premiums DATA'!K288),IF($C$4="Current Exchange rate",IF('Premiums DATA'!K288=0,0,'Premiums DATA'!K288/ECO!U32),IF($C$4="Constant Exchange rate",IF('Premiums DATA'!K288=0,0,'Premiums DATA'!K288/ECO!U67))))</f>
        <v>7515</v>
      </c>
      <c r="M148" s="74">
        <f>IF($C$4="National Currency",IF('Premiums DATA'!L288=0,0,'Premiums DATA'!L288),IF($C$4="Current Exchange rate",IF('Premiums DATA'!L288=0,0,'Premiums DATA'!L288/ECO!V32),IF($C$4="Constant Exchange rate",IF('Premiums DATA'!L288=0,0,'Premiums DATA'!L288/ECO!V67))))</f>
        <v>8854</v>
      </c>
      <c r="N148" s="74">
        <f>IF($C$4="National Currency",IF('Premiums DATA'!M288=0,0,'Premiums DATA'!M288),IF($C$4="Current Exchange rate",IF('Premiums DATA'!M288=0,0,'Premiums DATA'!M288/ECO!W32),IF($C$4="Constant Exchange rate",IF('Premiums DATA'!M288=0,0,'Premiums DATA'!M288/ECO!W67))))</f>
        <v>7872</v>
      </c>
      <c r="O148" s="74">
        <f>IF($C$4="National Currency",IF('Premiums DATA'!N288=0,0,'Premiums DATA'!N288),IF($C$4="Current Exchange rate",IF('Premiums DATA'!N288=0,0,'Premiums DATA'!N288/ECO!X32),IF($C$4="Constant Exchange rate",IF('Premiums DATA'!N288=0,0,'Premiums DATA'!N288/ECO!X67))))</f>
        <v>8566</v>
      </c>
      <c r="P148" s="210">
        <f>IF($C$4="National Currency",IF('Premiums DATA'!O288=0,0,'Premiums DATA'!O288),IF($C$4="Current Exchange rate",IF('Premiums DATA'!O288=0,0,'Premiums DATA'!O288/ECO!Y32),IF($C$4="Constant Exchange rate",IF('Premiums DATA'!O288=0,0,'Premiums DATA'!O288/ECO!Y67))))</f>
        <v>8742</v>
      </c>
      <c r="Q148" s="77">
        <f t="shared" si="20"/>
        <v>3.907888688048719E-2</v>
      </c>
      <c r="R148" s="77">
        <f t="shared" si="19"/>
        <v>8.8160569105691033E-2</v>
      </c>
      <c r="S148" s="77">
        <f t="shared" si="21"/>
        <v>5.5186006405518517E-2</v>
      </c>
    </row>
    <row r="149" spans="3:19" ht="15" x14ac:dyDescent="0.25">
      <c r="C149" s="242"/>
      <c r="D149" s="243"/>
      <c r="E149" s="72" t="s">
        <v>23</v>
      </c>
      <c r="F149" s="74">
        <f>IF($C$4="National Currency",IF('Premiums DATA'!E289=0,0,'Premiums DATA'!E289),IF($C$4="Current Exchange rate",IF('Premiums DATA'!E289=0,0,'Premiums DATA'!E289/ECO!O33),IF($C$4="Constant Exchange rate",IF('Premiums DATA'!E289=0,0,'Premiums DATA'!E289/ECO!O68))))</f>
        <v>3649.7456314974565</v>
      </c>
      <c r="G149" s="74">
        <f>IF($C$4="National Currency",IF('Premiums DATA'!F289=0,0,'Premiums DATA'!F289),IF($C$4="Current Exchange rate",IF('Premiums DATA'!F289=0,0,'Premiums DATA'!F289/ECO!P33),IF($C$4="Constant Exchange rate",IF('Premiums DATA'!F289=0,0,'Premiums DATA'!F289/ECO!P68))))</f>
        <v>3616.4565361645655</v>
      </c>
      <c r="H149" s="74">
        <f>IF($C$4="National Currency",IF('Premiums DATA'!G289=0,0,'Premiums DATA'!G289),IF($C$4="Current Exchange rate",IF('Premiums DATA'!G289=0,0,'Premiums DATA'!G289/ECO!Q33),IF($C$4="Constant Exchange rate",IF('Premiums DATA'!G289=0,0,'Premiums DATA'!G289/ECO!Q68))))</f>
        <v>4411.6345941163463</v>
      </c>
      <c r="I149" s="74">
        <f>IF($C$4="National Currency",IF('Premiums DATA'!H289=0,0,'Premiums DATA'!H289),IF($C$4="Current Exchange rate",IF('Premiums DATA'!H289=0,0,'Premiums DATA'!H289/ECO!R33),IF($C$4="Constant Exchange rate",IF('Premiums DATA'!H289=0,0,'Premiums DATA'!H289/ECO!R68))))</f>
        <v>5336.5405883654057</v>
      </c>
      <c r="J149" s="74">
        <f>IF($C$4="National Currency",IF('Premiums DATA'!I289=0,0,'Premiums DATA'!I289),IF($C$4="Current Exchange rate",IF('Premiums DATA'!I289=0,0,'Premiums DATA'!I289/ECO!S33),IF($C$4="Constant Exchange rate",IF('Premiums DATA'!I289=0,0,'Premiums DATA'!I289/ECO!S68))))</f>
        <v>6234.1296173412966</v>
      </c>
      <c r="K149" s="74">
        <f>IF($C$4="National Currency",IF('Premiums DATA'!J289=0,0,'Premiums DATA'!J289),IF($C$4="Current Exchange rate",IF('Premiums DATA'!J289=0,0,'Premiums DATA'!J289/ECO!T33),IF($C$4="Constant Exchange rate",IF('Premiums DATA'!J289=0,0,'Premiums DATA'!J289/ECO!T68))))</f>
        <v>5691.9929219199294</v>
      </c>
      <c r="L149" s="74">
        <f>IF($C$4="National Currency",IF('Premiums DATA'!K289=0,0,'Premiums DATA'!K289),IF($C$4="Current Exchange rate",IF('Premiums DATA'!K289=0,0,'Premiums DATA'!K289/ECO!U33),IF($C$4="Constant Exchange rate",IF('Premiums DATA'!K289=0,0,'Premiums DATA'!K289/ECO!U68))))</f>
        <v>6275.3815527538154</v>
      </c>
      <c r="M149" s="74">
        <f>IF($C$4="National Currency",IF('Premiums DATA'!L289=0,0,'Premiums DATA'!L289),IF($C$4="Current Exchange rate",IF('Premiums DATA'!L289=0,0,'Premiums DATA'!L289/ECO!V33),IF($C$4="Constant Exchange rate",IF('Premiums DATA'!L289=0,0,'Premiums DATA'!L289/ECO!V68))))</f>
        <v>6857.1112585711126</v>
      </c>
      <c r="N149" s="74">
        <f>IF($C$4="National Currency",IF('Premiums DATA'!M289=0,0,'Premiums DATA'!M289),IF($C$4="Current Exchange rate",IF('Premiums DATA'!M289=0,0,'Premiums DATA'!M289/ECO!W33),IF($C$4="Constant Exchange rate",IF('Premiums DATA'!M289=0,0,'Premiums DATA'!M289/ECO!W68))))</f>
        <v>7922.8046892280472</v>
      </c>
      <c r="O149" s="74">
        <f>IF($C$4="National Currency",IF('Premiums DATA'!N289=0,0,'Premiums DATA'!N289),IF($C$4="Current Exchange rate",IF('Premiums DATA'!N289=0,0,'Premiums DATA'!N289/ECO!X33),IF($C$4="Constant Exchange rate",IF('Premiums DATA'!N289=0,0,'Premiums DATA'!N289/ECO!X68))))</f>
        <v>7592.789205927892</v>
      </c>
      <c r="P149" s="210">
        <f>IF($C$4="National Currency",IF('Premiums DATA'!O289=0,0,'Premiums DATA'!O289),IF($C$4="Current Exchange rate",IF('Premiums DATA'!O289=0,0,'Premiums DATA'!O289/ECO!Y33),IF($C$4="Constant Exchange rate",IF('Premiums DATA'!O289=0,0,'Premiums DATA'!O289/ECO!Y68))))</f>
        <v>8565.3616456536165</v>
      </c>
      <c r="Q149" s="77">
        <f t="shared" si="20"/>
        <v>3.4639008929003061E-2</v>
      </c>
      <c r="R149" s="77">
        <f t="shared" si="19"/>
        <v>-4.1653870850665853E-2</v>
      </c>
      <c r="S149" s="77">
        <f t="shared" si="21"/>
        <v>1.0803612011757218</v>
      </c>
    </row>
    <row r="150" spans="3:19" ht="15" x14ac:dyDescent="0.25">
      <c r="C150" s="242"/>
      <c r="D150" s="243"/>
      <c r="E150" s="72" t="s">
        <v>24</v>
      </c>
      <c r="F150" s="74">
        <f>IF($C$4="National Currency",IF('Premiums DATA'!E290=0,0,'Premiums DATA'!E290),IF($C$4="Current Exchange rate",IF('Premiums DATA'!E290=0,0,'Premiums DATA'!E290/ECO!O34),IF($C$4="Constant Exchange rate",IF('Premiums DATA'!E290=0,0,'Premiums DATA'!E290/ECO!O69))))</f>
        <v>1048.8626790227463</v>
      </c>
      <c r="G150" s="74">
        <f>IF($C$4="National Currency",IF('Premiums DATA'!F290=0,0,'Premiums DATA'!F290),IF($C$4="Current Exchange rate",IF('Premiums DATA'!F290=0,0,'Premiums DATA'!F290/ECO!P34),IF($C$4="Constant Exchange rate",IF('Premiums DATA'!F290=0,0,'Premiums DATA'!F290/ECO!P69))))</f>
        <v>1349.574089675185</v>
      </c>
      <c r="H150" s="74">
        <f>IF($C$4="National Currency",IF('Premiums DATA'!G290=0,0,'Premiums DATA'!G290),IF($C$4="Current Exchange rate",IF('Premiums DATA'!G290=0,0,'Premiums DATA'!G290/ECO!Q34),IF($C$4="Constant Exchange rate",IF('Premiums DATA'!G290=0,0,'Premiums DATA'!G290/ECO!Q69))))</f>
        <v>1762.3794814190769</v>
      </c>
      <c r="I150" s="74">
        <f>IF($C$4="National Currency",IF('Premiums DATA'!H290=0,0,'Premiums DATA'!H290),IF($C$4="Current Exchange rate",IF('Premiums DATA'!H290=0,0,'Premiums DATA'!H290/ECO!R34),IF($C$4="Constant Exchange rate",IF('Premiums DATA'!H290=0,0,'Premiums DATA'!H290/ECO!R69))))</f>
        <v>1762.293129270804</v>
      </c>
      <c r="J150" s="74">
        <f>IF($C$4="National Currency",IF('Premiums DATA'!I290=0,0,'Premiums DATA'!I290),IF($C$4="Current Exchange rate",IF('Premiums DATA'!I290=0,0,'Premiums DATA'!I290/ECO!S34),IF($C$4="Constant Exchange rate",IF('Premiums DATA'!I290=0,0,'Premiums DATA'!I290/ECO!S69))))</f>
        <v>4559.346625479734</v>
      </c>
      <c r="K150" s="74">
        <f>IF($C$4="National Currency",IF('Premiums DATA'!J290=0,0,'Premiums DATA'!J290),IF($C$4="Current Exchange rate",IF('Premiums DATA'!J290=0,0,'Premiums DATA'!J290/ECO!T34),IF($C$4="Constant Exchange rate",IF('Premiums DATA'!J290=0,0,'Premiums DATA'!J290/ECO!T69))))</f>
        <v>3071.468688570626</v>
      </c>
      <c r="L150" s="74">
        <f>IF($C$4="National Currency",IF('Premiums DATA'!K290=0,0,'Premiums DATA'!K290),IF($C$4="Current Exchange rate",IF('Premiums DATA'!K290=0,0,'Premiums DATA'!K290/ECO!U34),IF($C$4="Constant Exchange rate",IF('Premiums DATA'!K290=0,0,'Premiums DATA'!K290/ECO!U69))))</f>
        <v>3154.5446035757745</v>
      </c>
      <c r="M150" s="74">
        <f>IF($C$4="National Currency",IF('Premiums DATA'!L290=0,0,'Premiums DATA'!L290),IF($C$4="Current Exchange rate",IF('Premiums DATA'!L290=0,0,'Premiums DATA'!L290/ECO!V34),IF($C$4="Constant Exchange rate",IF('Premiums DATA'!L290=0,0,'Premiums DATA'!L290/ECO!V69))))</f>
        <v>3620.0037442665916</v>
      </c>
      <c r="N150" s="74">
        <f>IF($C$4="National Currency",IF('Premiums DATA'!M290=0,0,'Premiums DATA'!M290),IF($C$4="Current Exchange rate",IF('Premiums DATA'!M290=0,0,'Premiums DATA'!M290/ECO!W34),IF($C$4="Constant Exchange rate",IF('Premiums DATA'!M290=0,0,'Premiums DATA'!M290/ECO!W69))))</f>
        <v>4527.5203594495924</v>
      </c>
      <c r="O150" s="208">
        <f>IF($C$4="National Currency",IF('Premiums DATA'!N290=0,0,'Premiums DATA'!N290),IF($C$4="Current Exchange rate",IF('Premiums DATA'!N290=0,0,'Premiums DATA'!N290/ECO!X34),IF($C$4="Constant Exchange rate",IF('Premiums DATA'!N290=0,0,'Premiums DATA'!N290/ECO!X69))))</f>
        <v>4527.5203594495924</v>
      </c>
      <c r="P150" s="210">
        <f>IF($C$4="National Currency",IF('Premiums DATA'!O290=0,0,'Premiums DATA'!O290),IF($C$4="Current Exchange rate",IF('Premiums DATA'!O290=0,0,'Premiums DATA'!O290/ECO!Y34),IF($C$4="Constant Exchange rate",IF('Premiums DATA'!O290=0,0,'Premiums DATA'!O290/ECO!Y69))))</f>
        <v>0</v>
      </c>
      <c r="Q150" s="77">
        <f t="shared" si="20"/>
        <v>2.0654968010277063E-2</v>
      </c>
      <c r="R150" s="77">
        <f t="shared" si="19"/>
        <v>0</v>
      </c>
      <c r="S150" s="77">
        <f t="shared" si="21"/>
        <v>3.3165997322623832</v>
      </c>
    </row>
    <row r="151" spans="3:19" ht="15" x14ac:dyDescent="0.25">
      <c r="C151" s="242"/>
      <c r="D151" s="243"/>
      <c r="E151" s="72" t="s">
        <v>25</v>
      </c>
      <c r="F151" s="74">
        <f>IF($C$4="National Currency",IF('Premiums DATA'!E291=0,0,'Premiums DATA'!E291),IF($C$4="Current Exchange rate",IF('Premiums DATA'!E291=0,0,'Premiums DATA'!E291/ECO!O35),IF($C$4="Constant Exchange rate",IF('Premiums DATA'!E291=0,0,'Premiums DATA'!E291/ECO!O70))))</f>
        <v>1438.547</v>
      </c>
      <c r="G151" s="74">
        <f>IF($C$4="National Currency",IF('Premiums DATA'!F291=0,0,'Premiums DATA'!F291),IF($C$4="Current Exchange rate",IF('Premiums DATA'!F291=0,0,'Premiums DATA'!F291/ECO!P35),IF($C$4="Constant Exchange rate",IF('Premiums DATA'!F291=0,0,'Premiums DATA'!F291/ECO!P70))))</f>
        <v>2922.389632860496</v>
      </c>
      <c r="H151" s="74">
        <f>IF($C$4="National Currency",IF('Premiums DATA'!G291=0,0,'Premiums DATA'!G291),IF($C$4="Current Exchange rate",IF('Premiums DATA'!G291=0,0,'Premiums DATA'!G291/ECO!Q35),IF($C$4="Constant Exchange rate",IF('Premiums DATA'!G291=0,0,'Premiums DATA'!G291/ECO!Q70))))</f>
        <v>1795.6111281785331</v>
      </c>
      <c r="I151" s="74">
        <f>IF($C$4="National Currency",IF('Premiums DATA'!H291=0,0,'Premiums DATA'!H291),IF($C$4="Current Exchange rate",IF('Premiums DATA'!H291=0,0,'Premiums DATA'!H291/ECO!R35),IF($C$4="Constant Exchange rate",IF('Premiums DATA'!H291=0,0,'Premiums DATA'!H291/ECO!R70))))</f>
        <v>1870.0118079694187</v>
      </c>
      <c r="J151" s="74">
        <f>IF($C$4="National Currency",IF('Premiums DATA'!I291=0,0,'Premiums DATA'!I291),IF($C$4="Current Exchange rate",IF('Premiums DATA'!I291=0,0,'Premiums DATA'!I291/ECO!S35),IF($C$4="Constant Exchange rate",IF('Premiums DATA'!I291=0,0,'Premiums DATA'!I291/ECO!S70))))</f>
        <v>1265.0134491448707</v>
      </c>
      <c r="K151" s="74">
        <f>IF($C$4="National Currency",IF('Premiums DATA'!J291=0,0,'Premiums DATA'!J291),IF($C$4="Current Exchange rate",IF('Premiums DATA'!J291=0,0,'Premiums DATA'!J291/ECO!T35),IF($C$4="Constant Exchange rate",IF('Premiums DATA'!J291=0,0,'Premiums DATA'!J291/ECO!T70))))</f>
        <v>1496.3732326438321</v>
      </c>
      <c r="L151" s="74">
        <f>IF($C$4="National Currency",IF('Premiums DATA'!K291=0,0,'Premiums DATA'!K291),IF($C$4="Current Exchange rate",IF('Premiums DATA'!K291=0,0,'Premiums DATA'!K291/ECO!U35),IF($C$4="Constant Exchange rate",IF('Premiums DATA'!K291=0,0,'Premiums DATA'!K291/ECO!U70))))</f>
        <v>2021.0896739672485</v>
      </c>
      <c r="M151" s="74">
        <f>IF($C$4="National Currency",IF('Premiums DATA'!L291=0,0,'Premiums DATA'!L291),IF($C$4="Current Exchange rate",IF('Premiums DATA'!L291=0,0,'Premiums DATA'!L291/ECO!V35),IF($C$4="Constant Exchange rate",IF('Premiums DATA'!L291=0,0,'Premiums DATA'!L291/ECO!V70))))</f>
        <v>924.48814975598009</v>
      </c>
      <c r="N151" s="74">
        <f>IF($C$4="National Currency",IF('Premiums DATA'!M291=0,0,'Premiums DATA'!M291),IF($C$4="Current Exchange rate",IF('Premiums DATA'!M291=0,0,'Premiums DATA'!M291/ECO!W35),IF($C$4="Constant Exchange rate",IF('Premiums DATA'!M291=0,0,'Premiums DATA'!M291/ECO!W70))))</f>
        <v>812.68933612063006</v>
      </c>
      <c r="O151" s="74">
        <f>IF($C$4="National Currency",IF('Premiums DATA'!N291=0,0,'Premiums DATA'!N291),IF($C$4="Current Exchange rate",IF('Premiums DATA'!N291=0,0,'Premiums DATA'!N291/ECO!X35),IF($C$4="Constant Exchange rate",IF('Premiums DATA'!N291=0,0,'Premiums DATA'!N291/ECO!X70))))</f>
        <v>1771.7560776079592</v>
      </c>
      <c r="P151" s="210">
        <f>IF($C$4="National Currency",IF('Premiums DATA'!O291=0,0,'Premiums DATA'!O291),IF($C$4="Current Exchange rate",IF('Premiums DATA'!O291=0,0,'Premiums DATA'!O291/ECO!Y35),IF($C$4="Constant Exchange rate",IF('Premiums DATA'!O291=0,0,'Premiums DATA'!O291/ECO!Y70))))</f>
        <v>3354.6630957670595</v>
      </c>
      <c r="Q151" s="77">
        <f t="shared" si="20"/>
        <v>8.0829156358460334E-3</v>
      </c>
      <c r="R151" s="77">
        <f t="shared" si="19"/>
        <v>1.1801148346124868</v>
      </c>
      <c r="S151" s="77">
        <f t="shared" si="21"/>
        <v>0.23162891279044695</v>
      </c>
    </row>
    <row r="152" spans="3:19" ht="15" x14ac:dyDescent="0.25">
      <c r="C152" s="242"/>
      <c r="D152" s="243"/>
      <c r="E152" s="72" t="s">
        <v>26</v>
      </c>
      <c r="F152" s="74">
        <f>IF($C$4="National Currency",IF('Premiums DATA'!E292=0,0,'Premiums DATA'!E292),IF($C$4="Current Exchange rate",IF('Premiums DATA'!E292=0,0,'Premiums DATA'!E292/ECO!O36),IF($C$4="Constant Exchange rate",IF('Premiums DATA'!E292=0,0,'Premiums DATA'!E292/ECO!O71))))</f>
        <v>4.6922939769786742</v>
      </c>
      <c r="G152" s="74">
        <f>IF($C$4="National Currency",IF('Premiums DATA'!F292=0,0,'Premiums DATA'!F292),IF($C$4="Current Exchange rate",IF('Premiums DATA'!F292=0,0,'Premiums DATA'!F292/ECO!P36),IF($C$4="Constant Exchange rate",IF('Premiums DATA'!F292=0,0,'Premiums DATA'!F292/ECO!P71))))</f>
        <v>6.7038644002260499</v>
      </c>
      <c r="H152" s="74">
        <f>IF($C$4="National Currency",IF('Premiums DATA'!G292=0,0,'Premiums DATA'!G292),IF($C$4="Current Exchange rate",IF('Premiums DATA'!G292=0,0,'Premiums DATA'!G292/ECO!Q36),IF($C$4="Constant Exchange rate",IF('Premiums DATA'!G292=0,0,'Premiums DATA'!G292/ECO!Q71))))</f>
        <v>3.9451797741096115</v>
      </c>
      <c r="I152" s="208">
        <f>IF($C$4="National Currency",IF('Premiums DATA'!H292=0,0,'Premiums DATA'!H292),IF($C$4="Current Exchange rate",IF('Premiums DATA'!H292=0,0,'Premiums DATA'!H292/ECO!R36),IF($C$4="Constant Exchange rate",IF('Premiums DATA'!H292=0,0,'Premiums DATA'!H292/ECO!R71))))</f>
        <v>4.4646401620714569</v>
      </c>
      <c r="J152" s="208">
        <f>IF($C$4="National Currency",IF('Premiums DATA'!I292=0,0,'Premiums DATA'!I292),IF($C$4="Current Exchange rate",IF('Premiums DATA'!I292=0,0,'Premiums DATA'!I292/ECO!S36),IF($C$4="Constant Exchange rate",IF('Premiums DATA'!I292=0,0,'Premiums DATA'!I292/ECO!S71))))</f>
        <v>4.9841005500333013</v>
      </c>
      <c r="K152" s="208">
        <f>IF($C$4="National Currency",IF('Premiums DATA'!J292=0,0,'Premiums DATA'!J292),IF($C$4="Current Exchange rate",IF('Premiums DATA'!J292=0,0,'Premiums DATA'!J292/ECO!T36),IF($C$4="Constant Exchange rate",IF('Premiums DATA'!J292=0,0,'Premiums DATA'!J292/ECO!T71))))</f>
        <v>5.5035609379951467</v>
      </c>
      <c r="L152" s="74">
        <f>IF($C$4="National Currency",IF('Premiums DATA'!K292=0,0,'Premiums DATA'!K292),IF($C$4="Current Exchange rate",IF('Premiums DATA'!K292=0,0,'Premiums DATA'!K292/ECO!U36),IF($C$4="Constant Exchange rate",IF('Premiums DATA'!K292=0,0,'Premiums DATA'!K292/ECO!U71))))</f>
        <v>6.0230213259569911</v>
      </c>
      <c r="M152" s="74">
        <f>IF($C$4="National Currency",IF('Premiums DATA'!L292=0,0,'Premiums DATA'!L292),IF($C$4="Current Exchange rate",IF('Premiums DATA'!L292=0,0,'Premiums DATA'!L292/ECO!V36),IF($C$4="Constant Exchange rate",IF('Premiums DATA'!L292=0,0,'Premiums DATA'!L292/ECO!V71))))</f>
        <v>14.053716427232979</v>
      </c>
      <c r="N152" s="74">
        <f>IF($C$4="National Currency",IF('Premiums DATA'!M292=0,0,'Premiums DATA'!M292),IF($C$4="Current Exchange rate",IF('Premiums DATA'!M292=0,0,'Premiums DATA'!M292/ECO!W36),IF($C$4="Constant Exchange rate",IF('Premiums DATA'!M292=0,0,'Premiums DATA'!M292/ECO!W71))))</f>
        <v>0</v>
      </c>
      <c r="O152" s="74">
        <f>IF($C$4="National Currency",IF('Premiums DATA'!N292=0,0,'Premiums DATA'!N292),IF($C$4="Current Exchange rate",IF('Premiums DATA'!N292=0,0,'Premiums DATA'!N292/ECO!X36),IF($C$4="Constant Exchange rate",IF('Premiums DATA'!N292=0,0,'Premiums DATA'!N292/ECO!X71))))</f>
        <v>0</v>
      </c>
      <c r="P152" s="210">
        <f>IF($C$4="National Currency",IF('Premiums DATA'!O292=0,0,'Premiums DATA'!O292),IF($C$4="Current Exchange rate",IF('Premiums DATA'!O292=0,0,'Premiums DATA'!O292/ECO!Y36),IF($C$4="Constant Exchange rate",IF('Premiums DATA'!O292=0,0,'Premiums DATA'!O292/ECO!Y71))))</f>
        <v>0</v>
      </c>
      <c r="Q152" s="77">
        <f t="shared" si="20"/>
        <v>0</v>
      </c>
      <c r="R152" s="77" t="str">
        <f t="shared" si="19"/>
        <v>-</v>
      </c>
      <c r="S152" s="77" t="str">
        <f t="shared" si="21"/>
        <v>-</v>
      </c>
    </row>
    <row r="153" spans="3:19" ht="15" x14ac:dyDescent="0.25">
      <c r="C153" s="242"/>
      <c r="D153" s="243"/>
      <c r="E153" s="72" t="s">
        <v>27</v>
      </c>
      <c r="F153" s="74">
        <f>IF($C$4="National Currency",IF('Premiums DATA'!E293=0,0,'Premiums DATA'!E293),IF($C$4="Current Exchange rate",IF('Premiums DATA'!E293=0,0,'Premiums DATA'!E293/ECO!O37),IF($C$4="Constant Exchange rate",IF('Premiums DATA'!E293=0,0,'Premiums DATA'!E293/ECO!O72))))</f>
        <v>11336.101352070689</v>
      </c>
      <c r="G153" s="74">
        <f>IF($C$4="National Currency",IF('Premiums DATA'!F293=0,0,'Premiums DATA'!F293),IF($C$4="Current Exchange rate",IF('Premiums DATA'!F293=0,0,'Premiums DATA'!F293/ECO!P37),IF($C$4="Constant Exchange rate",IF('Premiums DATA'!F293=0,0,'Premiums DATA'!F293/ECO!P72))))</f>
        <v>11598.956669860534</v>
      </c>
      <c r="H153" s="74">
        <f>IF($C$4="National Currency",IF('Premiums DATA'!G293=0,0,'Premiums DATA'!G293),IF($C$4="Current Exchange rate",IF('Premiums DATA'!G293=0,0,'Premiums DATA'!G293/ECO!Q37),IF($C$4="Constant Exchange rate",IF('Premiums DATA'!G293=0,0,'Premiums DATA'!G293/ECO!Q72))))</f>
        <v>9351.2189928670286</v>
      </c>
      <c r="I153" s="74">
        <f>IF($C$4="National Currency",IF('Premiums DATA'!H293=0,0,'Premiums DATA'!H293),IF($C$4="Current Exchange rate",IF('Premiums DATA'!H293=0,0,'Premiums DATA'!H293/ECO!R37),IF($C$4="Constant Exchange rate",IF('Premiums DATA'!H293=0,0,'Premiums DATA'!H293/ECO!R72))))</f>
        <v>11360.374747152133</v>
      </c>
      <c r="J153" s="74">
        <f>IF($C$4="National Currency",IF('Premiums DATA'!I293=0,0,'Premiums DATA'!I293),IF($C$4="Current Exchange rate",IF('Premiums DATA'!I293=0,0,'Premiums DATA'!I293/ECO!S37),IF($C$4="Constant Exchange rate",IF('Premiums DATA'!I293=0,0,'Premiums DATA'!I293/ECO!S72))))</f>
        <v>11270.627062706269</v>
      </c>
      <c r="K153" s="74">
        <f>IF($C$4="National Currency",IF('Premiums DATA'!J293=0,0,'Premiums DATA'!J293),IF($C$4="Current Exchange rate",IF('Premiums DATA'!J293=0,0,'Premiums DATA'!J293/ECO!T37),IF($C$4="Constant Exchange rate",IF('Premiums DATA'!J293=0,0,'Premiums DATA'!J293/ECO!T72))))</f>
        <v>11392.419887150005</v>
      </c>
      <c r="L153" s="74">
        <f>IF($C$4="National Currency",IF('Premiums DATA'!K293=0,0,'Premiums DATA'!K293),IF($C$4="Current Exchange rate",IF('Premiums DATA'!K293=0,0,'Premiums DATA'!K293/ECO!U37),IF($C$4="Constant Exchange rate",IF('Premiums DATA'!K293=0,0,'Premiums DATA'!K293/ECO!U72))))</f>
        <v>12473.544128606409</v>
      </c>
      <c r="M153" s="74">
        <f>IF($C$4="National Currency",IF('Premiums DATA'!L293=0,0,'Premiums DATA'!L293),IF($C$4="Current Exchange rate",IF('Premiums DATA'!L293=0,0,'Premiums DATA'!L293/ECO!V37),IF($C$4="Constant Exchange rate",IF('Premiums DATA'!L293=0,0,'Premiums DATA'!L293/ECO!V72))))</f>
        <v>12457.681251996166</v>
      </c>
      <c r="N153" s="74">
        <f>IF($C$4="National Currency",IF('Premiums DATA'!M293=0,0,'Premiums DATA'!M293),IF($C$4="Current Exchange rate",IF('Premiums DATA'!M293=0,0,'Premiums DATA'!M293/ECO!W37),IF($C$4="Constant Exchange rate",IF('Premiums DATA'!M293=0,0,'Premiums DATA'!M293/ECO!W72))))</f>
        <v>13499.095070797401</v>
      </c>
      <c r="O153" s="74">
        <f>IF($C$4="National Currency",IF('Premiums DATA'!N293=0,0,'Premiums DATA'!N293),IF($C$4="Current Exchange rate",IF('Premiums DATA'!N293=0,0,'Premiums DATA'!N293/ECO!X37),IF($C$4="Constant Exchange rate",IF('Premiums DATA'!N293=0,0,'Premiums DATA'!N293/ECO!X72))))</f>
        <v>14113.48876823166</v>
      </c>
      <c r="P153" s="210">
        <f>IF($C$4="National Currency",IF('Premiums DATA'!O293=0,0,'Premiums DATA'!O293),IF($C$4="Current Exchange rate",IF('Premiums DATA'!O293=0,0,'Premiums DATA'!O293/ECO!Y37),IF($C$4="Constant Exchange rate",IF('Premiums DATA'!O293=0,0,'Premiums DATA'!O293/ECO!Y72))))</f>
        <v>0</v>
      </c>
      <c r="Q153" s="77">
        <f t="shared" si="20"/>
        <v>6.4387045419419975E-2</v>
      </c>
      <c r="R153" s="77">
        <f t="shared" si="19"/>
        <v>4.5513695118969633E-2</v>
      </c>
      <c r="S153" s="77">
        <f t="shared" si="21"/>
        <v>0.24500375657400464</v>
      </c>
    </row>
    <row r="154" spans="3:19" ht="15" x14ac:dyDescent="0.25">
      <c r="C154" s="242"/>
      <c r="D154" s="243"/>
      <c r="E154" s="72" t="s">
        <v>28</v>
      </c>
      <c r="F154" s="74">
        <f>IF($C$4="National Currency",IF('Premiums DATA'!E294=0,0,'Premiums DATA'!E294),IF($C$4="Current Exchange rate",IF('Premiums DATA'!E294=0,0,'Premiums DATA'!E294/ECO!O38),IF($C$4="Constant Exchange rate",IF('Premiums DATA'!E294=0,0,'Premiums DATA'!E294/ECO!O73))))</f>
        <v>184.1261892839259</v>
      </c>
      <c r="G154" s="74">
        <f>IF($C$4="National Currency",IF('Premiums DATA'!F294=0,0,'Premiums DATA'!F294),IF($C$4="Current Exchange rate",IF('Premiums DATA'!F294=0,0,'Premiums DATA'!F294/ECO!P38),IF($C$4="Constant Exchange rate",IF('Premiums DATA'!F294=0,0,'Premiums DATA'!F294/ECO!P73))))</f>
        <v>214.56768486062427</v>
      </c>
      <c r="H154" s="74">
        <f>IF($C$4="National Currency",IF('Premiums DATA'!G294=0,0,'Premiums DATA'!G294),IF($C$4="Current Exchange rate",IF('Premiums DATA'!G294=0,0,'Premiums DATA'!G294/ECO!Q38),IF($C$4="Constant Exchange rate",IF('Premiums DATA'!G294=0,0,'Premiums DATA'!G294/ECO!Q73))))</f>
        <v>297.76331163411788</v>
      </c>
      <c r="I154" s="74">
        <f>IF($C$4="National Currency",IF('Premiums DATA'!H294=0,0,'Premiums DATA'!H294),IF($C$4="Current Exchange rate",IF('Premiums DATA'!H294=0,0,'Premiums DATA'!H294/ECO!R38),IF($C$4="Constant Exchange rate",IF('Premiums DATA'!H294=0,0,'Premiums DATA'!H294/ECO!R73))))</f>
        <v>368</v>
      </c>
      <c r="J154" s="74">
        <f>IF($C$4="National Currency",IF('Premiums DATA'!I294=0,0,'Premiums DATA'!I294),IF($C$4="Current Exchange rate",IF('Premiums DATA'!I294=0,0,'Premiums DATA'!I294/ECO!S38),IF($C$4="Constant Exchange rate",IF('Premiums DATA'!I294=0,0,'Premiums DATA'!I294/ECO!S73))))</f>
        <v>405</v>
      </c>
      <c r="K154" s="74">
        <f>IF($C$4="National Currency",IF('Premiums DATA'!J294=0,0,'Premiums DATA'!J294),IF($C$4="Current Exchange rate",IF('Premiums DATA'!J294=0,0,'Premiums DATA'!J294/ECO!T38),IF($C$4="Constant Exchange rate",IF('Premiums DATA'!J294=0,0,'Premiums DATA'!J294/ECO!T73))))</f>
        <v>390</v>
      </c>
      <c r="L154" s="74">
        <f>IF($C$4="National Currency",IF('Premiums DATA'!K294=0,0,'Premiums DATA'!K294),IF($C$4="Current Exchange rate",IF('Premiums DATA'!K294=0,0,'Premiums DATA'!K294/ECO!U38),IF($C$4="Constant Exchange rate",IF('Premiums DATA'!K294=0,0,'Premiums DATA'!K294/ECO!U73))))</f>
        <v>395</v>
      </c>
      <c r="M154" s="74">
        <f>IF($C$4="National Currency",IF('Premiums DATA'!L294=0,0,'Premiums DATA'!L294),IF($C$4="Current Exchange rate",IF('Premiums DATA'!L294=0,0,'Premiums DATA'!L294/ECO!V38),IF($C$4="Constant Exchange rate",IF('Premiums DATA'!L294=0,0,'Premiums DATA'!L294/ECO!V73))))</f>
        <v>342</v>
      </c>
      <c r="N154" s="74">
        <f>IF($C$4="National Currency",IF('Premiums DATA'!M294=0,0,'Premiums DATA'!M294),IF($C$4="Current Exchange rate",IF('Premiums DATA'!M294=0,0,'Premiums DATA'!M294/ECO!W38),IF($C$4="Constant Exchange rate",IF('Premiums DATA'!M294=0,0,'Premiums DATA'!M294/ECO!W73))))</f>
        <v>332</v>
      </c>
      <c r="O154" s="74">
        <f>IF($C$4="National Currency",IF('Premiums DATA'!N294=0,0,'Premiums DATA'!N294),IF($C$4="Current Exchange rate",IF('Premiums DATA'!N294=0,0,'Premiums DATA'!N294/ECO!X38),IF($C$4="Constant Exchange rate",IF('Premiums DATA'!N294=0,0,'Premiums DATA'!N294/ECO!X73))))</f>
        <v>332</v>
      </c>
      <c r="P154" s="210">
        <f>IF($C$4="National Currency",IF('Premiums DATA'!O294=0,0,'Premiums DATA'!O294),IF($C$4="Current Exchange rate",IF('Premiums DATA'!O294=0,0,'Premiums DATA'!O294/ECO!Y38),IF($C$4="Constant Exchange rate",IF('Premiums DATA'!O294=0,0,'Premiums DATA'!O294/ECO!Y73))))</f>
        <v>0</v>
      </c>
      <c r="Q154" s="77">
        <f t="shared" si="20"/>
        <v>1.5146148078825294E-3</v>
      </c>
      <c r="R154" s="77">
        <f t="shared" si="19"/>
        <v>0</v>
      </c>
      <c r="S154" s="77">
        <f t="shared" si="21"/>
        <v>0.80311123198259438</v>
      </c>
    </row>
    <row r="155" spans="3:19" ht="15" x14ac:dyDescent="0.25">
      <c r="C155" s="242"/>
      <c r="D155" s="243"/>
      <c r="E155" s="72" t="s">
        <v>29</v>
      </c>
      <c r="F155" s="74">
        <f>IF($C$4="National Currency",IF('Premiums DATA'!E295=0,0,'Premiums DATA'!E295),IF($C$4="Current Exchange rate",IF('Premiums DATA'!E295=0,0,'Premiums DATA'!E295/ECO!O39),IF($C$4="Constant Exchange rate",IF('Premiums DATA'!E295=0,0,'Premiums DATA'!E295/ECO!O74))))</f>
        <v>0</v>
      </c>
      <c r="G155" s="74">
        <f>IF($C$4="National Currency",IF('Premiums DATA'!F295=0,0,'Premiums DATA'!F295),IF($C$4="Current Exchange rate",IF('Premiums DATA'!F295=0,0,'Premiums DATA'!F295/ECO!P39),IF($C$4="Constant Exchange rate",IF('Premiums DATA'!F295=0,0,'Premiums DATA'!F295/ECO!P74))))</f>
        <v>0</v>
      </c>
      <c r="H155" s="74">
        <f>IF($C$4="National Currency",IF('Premiums DATA'!G295=0,0,'Premiums DATA'!G295),IF($C$4="Current Exchange rate",IF('Premiums DATA'!G295=0,0,'Premiums DATA'!G295/ECO!Q39),IF($C$4="Constant Exchange rate",IF('Premiums DATA'!G295=0,0,'Premiums DATA'!G295/ECO!Q74))))</f>
        <v>0</v>
      </c>
      <c r="I155" s="74">
        <f>IF($C$4="National Currency",IF('Premiums DATA'!H295=0,0,'Premiums DATA'!H295),IF($C$4="Current Exchange rate",IF('Premiums DATA'!H295=0,0,'Premiums DATA'!H295/ECO!R39),IF($C$4="Constant Exchange rate",IF('Premiums DATA'!H295=0,0,'Premiums DATA'!H295/ECO!R74))))</f>
        <v>0</v>
      </c>
      <c r="J155" s="74">
        <f>IF($C$4="National Currency",IF('Premiums DATA'!I295=0,0,'Premiums DATA'!I295),IF($C$4="Current Exchange rate",IF('Premiums DATA'!I295=0,0,'Premiums DATA'!I295/ECO!S39),IF($C$4="Constant Exchange rate",IF('Premiums DATA'!I295=0,0,'Premiums DATA'!I295/ECO!S74))))</f>
        <v>0</v>
      </c>
      <c r="K155" s="74">
        <f>IF($C$4="National Currency",IF('Premiums DATA'!J295=0,0,'Premiums DATA'!J295),IF($C$4="Current Exchange rate",IF('Premiums DATA'!J295=0,0,'Premiums DATA'!J295/ECO!T39),IF($C$4="Constant Exchange rate",IF('Premiums DATA'!J295=0,0,'Premiums DATA'!J295/ECO!T74))))</f>
        <v>0</v>
      </c>
      <c r="L155" s="74">
        <f>IF($C$4="National Currency",IF('Premiums DATA'!K295=0,0,'Premiums DATA'!K295),IF($C$4="Current Exchange rate",IF('Premiums DATA'!K295=0,0,'Premiums DATA'!K295/ECO!U39),IF($C$4="Constant Exchange rate",IF('Premiums DATA'!K295=0,0,'Premiums DATA'!K295/ECO!U74))))</f>
        <v>10</v>
      </c>
      <c r="M155" s="74">
        <f>IF($C$4="National Currency",IF('Premiums DATA'!L295=0,0,'Premiums DATA'!L295),IF($C$4="Current Exchange rate",IF('Premiums DATA'!L295=0,0,'Premiums DATA'!L295/ECO!V39),IF($C$4="Constant Exchange rate",IF('Premiums DATA'!L295=0,0,'Premiums DATA'!L295/ECO!V74))))</f>
        <v>13</v>
      </c>
      <c r="N155" s="74">
        <f>IF($C$4="National Currency",IF('Premiums DATA'!M295=0,0,'Premiums DATA'!M295),IF($C$4="Current Exchange rate",IF('Premiums DATA'!M295=0,0,'Premiums DATA'!M295/ECO!W39),IF($C$4="Constant Exchange rate",IF('Premiums DATA'!M295=0,0,'Premiums DATA'!M295/ECO!W74))))</f>
        <v>18</v>
      </c>
      <c r="O155" s="208">
        <f>IF($C$4="National Currency",IF('Premiums DATA'!N295=0,0,'Premiums DATA'!N295),IF($C$4="Current Exchange rate",IF('Premiums DATA'!N295=0,0,'Premiums DATA'!N295/ECO!X39),IF($C$4="Constant Exchange rate",IF('Premiums DATA'!N295=0,0,'Premiums DATA'!N295/ECO!X74))))</f>
        <v>18</v>
      </c>
      <c r="P155" s="210">
        <f>IF($C$4="National Currency",IF('Premiums DATA'!O295=0,0,'Premiums DATA'!O295),IF($C$4="Current Exchange rate",IF('Premiums DATA'!O295=0,0,'Premiums DATA'!O295/ECO!Y39),IF($C$4="Constant Exchange rate",IF('Premiums DATA'!O295=0,0,'Premiums DATA'!O295/ECO!Y74))))</f>
        <v>0</v>
      </c>
      <c r="Q155" s="77">
        <f t="shared" si="20"/>
        <v>8.2117670306884122E-5</v>
      </c>
      <c r="R155" s="77">
        <f t="shared" si="19"/>
        <v>0</v>
      </c>
      <c r="S155" s="77" t="str">
        <f t="shared" si="21"/>
        <v>-</v>
      </c>
    </row>
    <row r="156" spans="3:19" ht="15" x14ac:dyDescent="0.25">
      <c r="C156" s="242"/>
      <c r="D156" s="243"/>
      <c r="E156" s="72" t="s">
        <v>30</v>
      </c>
      <c r="F156" s="74">
        <f>IF($C$4="National Currency",IF('Premiums DATA'!E296=0,0,'Premiums DATA'!E296),IF($C$4="Current Exchange rate",IF('Premiums DATA'!E296=0,0,'Premiums DATA'!E296/ECO!O40),IF($C$4="Constant Exchange rate",IF('Premiums DATA'!E296=0,0,'Premiums DATA'!E296/ECO!O75))))</f>
        <v>0</v>
      </c>
      <c r="G156" s="74">
        <f>IF($C$4="National Currency",IF('Premiums DATA'!F296=0,0,'Premiums DATA'!F296),IF($C$4="Current Exchange rate",IF('Premiums DATA'!F296=0,0,'Premiums DATA'!F296/ECO!P40),IF($C$4="Constant Exchange rate",IF('Premiums DATA'!F296=0,0,'Premiums DATA'!F296/ECO!P75))))</f>
        <v>0</v>
      </c>
      <c r="H156" s="74">
        <f>IF($C$4="National Currency",IF('Premiums DATA'!G296=0,0,'Premiums DATA'!G296),IF($C$4="Current Exchange rate",IF('Premiums DATA'!G296=0,0,'Premiums DATA'!G296/ECO!Q40),IF($C$4="Constant Exchange rate",IF('Premiums DATA'!G296=0,0,'Premiums DATA'!G296/ECO!Q75))))</f>
        <v>0</v>
      </c>
      <c r="I156" s="74">
        <f>IF($C$4="National Currency",IF('Premiums DATA'!H296=0,0,'Premiums DATA'!H296),IF($C$4="Current Exchange rate",IF('Premiums DATA'!H296=0,0,'Premiums DATA'!H296/ECO!R40),IF($C$4="Constant Exchange rate",IF('Premiums DATA'!H296=0,0,'Premiums DATA'!H296/ECO!R75))))</f>
        <v>0</v>
      </c>
      <c r="J156" s="74">
        <f>IF($C$4="National Currency",IF('Premiums DATA'!I296=0,0,'Premiums DATA'!I296),IF($C$4="Current Exchange rate",IF('Premiums DATA'!I296=0,0,'Premiums DATA'!I296/ECO!S40),IF($C$4="Constant Exchange rate",IF('Premiums DATA'!I296=0,0,'Premiums DATA'!I296/ECO!S75))))</f>
        <v>0</v>
      </c>
      <c r="K156" s="74">
        <f>IF($C$4="National Currency",IF('Premiums DATA'!J296=0,0,'Premiums DATA'!J296),IF($C$4="Current Exchange rate",IF('Premiums DATA'!J296=0,0,'Premiums DATA'!J296/ECO!T40),IF($C$4="Constant Exchange rate",IF('Premiums DATA'!J296=0,0,'Premiums DATA'!J296/ECO!T75))))</f>
        <v>0</v>
      </c>
      <c r="L156" s="74">
        <f>IF($C$4="National Currency",IF('Premiums DATA'!K296=0,0,'Premiums DATA'!K296),IF($C$4="Current Exchange rate",IF('Premiums DATA'!K296=0,0,'Premiums DATA'!K296/ECO!U40),IF($C$4="Constant Exchange rate",IF('Premiums DATA'!K296=0,0,'Premiums DATA'!K296/ECO!U75))))</f>
        <v>0</v>
      </c>
      <c r="M156" s="74">
        <f>IF($C$4="National Currency",IF('Premiums DATA'!L296=0,0,'Premiums DATA'!L296),IF($C$4="Current Exchange rate",IF('Premiums DATA'!L296=0,0,'Premiums DATA'!L296/ECO!V40),IF($C$4="Constant Exchange rate",IF('Premiums DATA'!L296=0,0,'Premiums DATA'!L296/ECO!V75))))</f>
        <v>0</v>
      </c>
      <c r="N156" s="74">
        <f>IF($C$4="National Currency",IF('Premiums DATA'!M296=0,0,'Premiums DATA'!M296),IF($C$4="Current Exchange rate",IF('Premiums DATA'!M296=0,0,'Premiums DATA'!M296/ECO!W40),IF($C$4="Constant Exchange rate",IF('Premiums DATA'!M296=0,0,'Premiums DATA'!M296/ECO!W75))))</f>
        <v>0</v>
      </c>
      <c r="O156" s="74">
        <f>IF($C$4="National Currency",IF('Premiums DATA'!N296=0,0,'Premiums DATA'!N296),IF($C$4="Current Exchange rate",IF('Premiums DATA'!N296=0,0,'Premiums DATA'!N296/ECO!X40),IF($C$4="Constant Exchange rate",IF('Premiums DATA'!N296=0,0,'Premiums DATA'!N296/ECO!X75))))</f>
        <v>0</v>
      </c>
      <c r="P156" s="210">
        <f>IF($C$4="National Currency",IF('Premiums DATA'!O296=0,0,'Premiums DATA'!O296),IF($C$4="Current Exchange rate",IF('Premiums DATA'!O296=0,0,'Premiums DATA'!O296/ECO!Y40),IF($C$4="Constant Exchange rate",IF('Premiums DATA'!O296=0,0,'Premiums DATA'!O296/ECO!Y75))))</f>
        <v>0</v>
      </c>
      <c r="Q156" s="77">
        <f t="shared" si="20"/>
        <v>0</v>
      </c>
      <c r="R156" s="77" t="str">
        <f t="shared" si="19"/>
        <v>-</v>
      </c>
      <c r="S156" s="77" t="str">
        <f t="shared" si="21"/>
        <v>-</v>
      </c>
    </row>
    <row r="157" spans="3:19" ht="15" x14ac:dyDescent="0.25">
      <c r="C157" s="242"/>
      <c r="D157" s="243"/>
      <c r="E157" s="72" t="s">
        <v>180</v>
      </c>
      <c r="F157" s="75">
        <f>IF($C$4="National Currency",IF('Premiums DATA'!E297=0,0,'Premiums DATA'!E297),IF($C$4="Current Exchange rate",IF('Premiums DATA'!E297=0,0,'Premiums DATA'!E297/ECO!O41),IF($C$4="Constant Exchange rate",IF('Premiums DATA'!E297=0,0,'Premiums DATA'!E297/ECO!O76))))</f>
        <v>63440.024393375264</v>
      </c>
      <c r="G157" s="75">
        <f>IF($C$4="National Currency",IF('Premiums DATA'!F297=0,0,'Premiums DATA'!F297),IF($C$4="Current Exchange rate",IF('Premiums DATA'!F297=0,0,'Premiums DATA'!F297/ECO!P41),IF($C$4="Constant Exchange rate",IF('Premiums DATA'!F297=0,0,'Premiums DATA'!F297/ECO!P76))))</f>
        <v>78430.417255103341</v>
      </c>
      <c r="H157" s="75">
        <f>IF($C$4="National Currency",IF('Premiums DATA'!G297=0,0,'Premiums DATA'!G297),IF($C$4="Current Exchange rate",IF('Premiums DATA'!G297=0,0,'Premiums DATA'!G297/ECO!Q41),IF($C$4="Constant Exchange rate",IF('Premiums DATA'!G297=0,0,'Premiums DATA'!G297/ECO!Q76))))</f>
        <v>85004.553858004889</v>
      </c>
      <c r="I157" s="75">
        <f>IF($C$4="National Currency",IF('Premiums DATA'!H297=0,0,'Premiums DATA'!H297),IF($C$4="Current Exchange rate",IF('Premiums DATA'!H297=0,0,'Premiums DATA'!H297/ECO!R41),IF($C$4="Constant Exchange rate",IF('Premiums DATA'!H297=0,0,'Premiums DATA'!H297/ECO!R76))))</f>
        <v>131336.11760174605</v>
      </c>
      <c r="J157" s="75">
        <f>IF($C$4="National Currency",IF('Premiums DATA'!I297=0,0,'Premiums DATA'!I297),IF($C$4="Current Exchange rate",IF('Premiums DATA'!I297=0,0,'Premiums DATA'!I297/ECO!S41),IF($C$4="Constant Exchange rate",IF('Premiums DATA'!I297=0,0,'Premiums DATA'!I297/ECO!S76))))</f>
        <v>84165.934009500575</v>
      </c>
      <c r="K157" s="75">
        <f>IF($C$4="National Currency",IF('Premiums DATA'!J297=0,0,'Premiums DATA'!J297),IF($C$4="Current Exchange rate",IF('Premiums DATA'!J297=0,0,'Premiums DATA'!J297/ECO!T41),IF($C$4="Constant Exchange rate",IF('Premiums DATA'!J297=0,0,'Premiums DATA'!J297/ECO!T76))))</f>
        <v>93697.240980870454</v>
      </c>
      <c r="L157" s="75">
        <f>IF($C$4="National Currency",IF('Premiums DATA'!K297=0,0,'Premiums DATA'!K297),IF($C$4="Current Exchange rate",IF('Premiums DATA'!K297=0,0,'Premiums DATA'!K297/ECO!U41),IF($C$4="Constant Exchange rate",IF('Premiums DATA'!K297=0,0,'Premiums DATA'!K297/ECO!U76))))</f>
        <v>79286.937748702592</v>
      </c>
      <c r="M157" s="75">
        <f>IF($C$4="National Currency",IF('Premiums DATA'!L297=0,0,'Premiums DATA'!L297),IF($C$4="Current Exchange rate",IF('Premiums DATA'!L297=0,0,'Premiums DATA'!L297/ECO!V41),IF($C$4="Constant Exchange rate",IF('Premiums DATA'!L297=0,0,'Premiums DATA'!L297/ECO!V76))))</f>
        <v>79658.492746180505</v>
      </c>
      <c r="N157" s="75">
        <f>IF($C$4="National Currency",IF('Premiums DATA'!M297=0,0,'Premiums DATA'!M297),IF($C$4="Current Exchange rate",IF('Premiums DATA'!M297=0,0,'Premiums DATA'!M297/ECO!W41),IF($C$4="Constant Exchange rate",IF('Premiums DATA'!M297=0,0,'Premiums DATA'!M297/ECO!W76))))</f>
        <v>92521.738348953644</v>
      </c>
      <c r="O157" s="212">
        <f>IF($C$4="National Currency",IF('Premiums DATA'!N297=0,0,'Premiums DATA'!N297),IF($C$4="Current Exchange rate",IF('Premiums DATA'!N297=0,0,'Premiums DATA'!N297/ECO!X41),IF($C$4="Constant Exchange rate",IF('Premiums DATA'!N297=0,0,'Premiums DATA'!N297/ECO!X76))))</f>
        <v>92521.738348953644</v>
      </c>
      <c r="P157" s="211">
        <f>IF($C$4="National Currency",IF('Premiums DATA'!O297=0,0,'Premiums DATA'!O297),IF($C$4="Current Exchange rate",IF('Premiums DATA'!O297=0,0,'Premiums DATA'!O297/ECO!Y41),IF($C$4="Constant Exchange rate",IF('Premiums DATA'!O297=0,0,'Premiums DATA'!O297/ECO!Y76))))</f>
        <v>0</v>
      </c>
      <c r="Q157" s="77">
        <f t="shared" si="20"/>
        <v>0.42209275588662071</v>
      </c>
      <c r="R157" s="77">
        <f t="shared" si="19"/>
        <v>0</v>
      </c>
      <c r="S157" s="77">
        <f t="shared" si="21"/>
        <v>0.45841271710821152</v>
      </c>
    </row>
    <row r="158" spans="3:19" ht="15.75" thickBot="1" x14ac:dyDescent="0.3">
      <c r="C158" s="246"/>
      <c r="D158" s="247"/>
      <c r="E158" s="78" t="s">
        <v>221</v>
      </c>
      <c r="F158" s="86">
        <f t="shared" ref="F158:O158" si="22">SUM(F126:F157)</f>
        <v>157446.40425082156</v>
      </c>
      <c r="G158" s="86">
        <f t="shared" si="22"/>
        <v>176407.59319125256</v>
      </c>
      <c r="H158" s="86">
        <f t="shared" si="22"/>
        <v>186895.42830456368</v>
      </c>
      <c r="I158" s="86">
        <f t="shared" si="22"/>
        <v>240027.25102410835</v>
      </c>
      <c r="J158" s="86">
        <f>SUM(J126:J157)</f>
        <v>198403.14800127898</v>
      </c>
      <c r="K158" s="86">
        <f t="shared" si="22"/>
        <v>206273.40550890437</v>
      </c>
      <c r="L158" s="86">
        <f t="shared" si="22"/>
        <v>194389.99759021369</v>
      </c>
      <c r="M158" s="86">
        <f t="shared" si="22"/>
        <v>197297.23041316477</v>
      </c>
      <c r="N158" s="86">
        <f t="shared" si="22"/>
        <v>216591.67234021664</v>
      </c>
      <c r="O158" s="86">
        <f t="shared" si="22"/>
        <v>219197.64568005549</v>
      </c>
      <c r="P158" s="86" t="s">
        <v>375</v>
      </c>
      <c r="Q158" s="77">
        <f t="shared" si="20"/>
        <v>1</v>
      </c>
    </row>
    <row r="159" spans="3:19" ht="16.5" thickTop="1" thickBot="1" x14ac:dyDescent="0.3">
      <c r="C159" s="248"/>
      <c r="D159" s="249"/>
      <c r="E159" s="113" t="s">
        <v>222</v>
      </c>
      <c r="F159" s="93">
        <v>157441.703125</v>
      </c>
      <c r="G159" s="93">
        <v>176400.890625</v>
      </c>
      <c r="H159" s="93">
        <v>186891.484375</v>
      </c>
      <c r="I159" s="93">
        <v>239985.59375</v>
      </c>
      <c r="J159" s="93">
        <v>198353.46875</v>
      </c>
      <c r="K159" s="93">
        <v>206237.1875</v>
      </c>
      <c r="L159" s="93">
        <v>194342.03125</v>
      </c>
      <c r="M159" s="93">
        <v>197231.8125</v>
      </c>
      <c r="N159" s="93">
        <v>216531.75</v>
      </c>
      <c r="O159" s="93">
        <v>219137.71875</v>
      </c>
      <c r="P159" s="93" t="s">
        <v>375</v>
      </c>
      <c r="Q159" s="77">
        <f t="shared" si="20"/>
        <v>0.99972660778417777</v>
      </c>
      <c r="R159" s="77">
        <f>IF(OR(O159=0, N159=0),"-",O159/N159-1)</f>
        <v>1.2035042205126967E-2</v>
      </c>
      <c r="S159" s="77">
        <f>IF(OR(O159=0, F159=0),"-",O159/F159-1)</f>
        <v>0.39186577889097651</v>
      </c>
    </row>
    <row r="160" spans="3:19" ht="15.75" thickTop="1" x14ac:dyDescent="0.25">
      <c r="E160" s="89" t="s">
        <v>223</v>
      </c>
      <c r="F160" s="111"/>
      <c r="G160" s="111">
        <f t="shared" ref="G160:O160" si="23">G159/F159-1</f>
        <v>0.12042036591123173</v>
      </c>
      <c r="H160" s="111">
        <f t="shared" si="23"/>
        <v>5.9470185852413371E-2</v>
      </c>
      <c r="I160" s="111">
        <f t="shared" si="23"/>
        <v>0.28409057562230089</v>
      </c>
      <c r="J160" s="111">
        <f t="shared" si="23"/>
        <v>-0.17347760067368623</v>
      </c>
      <c r="K160" s="111">
        <f t="shared" si="23"/>
        <v>3.974580731903643E-2</v>
      </c>
      <c r="L160" s="111">
        <f t="shared" si="23"/>
        <v>-5.7677067817849315E-2</v>
      </c>
      <c r="M160" s="111">
        <f t="shared" si="23"/>
        <v>1.4869563889051918E-2</v>
      </c>
      <c r="N160" s="111">
        <f t="shared" si="23"/>
        <v>9.7854079701265251E-2</v>
      </c>
      <c r="O160" s="111">
        <f t="shared" si="23"/>
        <v>1.2035042205126967E-2</v>
      </c>
      <c r="P160" s="112"/>
    </row>
    <row r="163" spans="3:19" ht="18.75" x14ac:dyDescent="0.15">
      <c r="C163" s="253" t="s">
        <v>347</v>
      </c>
      <c r="D163" s="254"/>
      <c r="E163" s="250" t="s">
        <v>274</v>
      </c>
      <c r="F163" s="251"/>
      <c r="G163" s="251"/>
      <c r="H163" s="251"/>
      <c r="I163" s="251"/>
      <c r="J163" s="251"/>
      <c r="K163" s="251"/>
      <c r="L163" s="251"/>
      <c r="M163" s="251"/>
      <c r="N163" s="251"/>
      <c r="O163" s="251"/>
      <c r="P163" s="252"/>
    </row>
    <row r="164" spans="3:19" ht="15" x14ac:dyDescent="0.15">
      <c r="C164" s="244" t="s">
        <v>230</v>
      </c>
      <c r="D164" s="245"/>
      <c r="E164" s="50">
        <v>5</v>
      </c>
      <c r="F164" s="51">
        <v>2004</v>
      </c>
      <c r="G164" s="51">
        <f t="shared" ref="G164:P164" si="24">F164+1</f>
        <v>2005</v>
      </c>
      <c r="H164" s="51">
        <f t="shared" si="24"/>
        <v>2006</v>
      </c>
      <c r="I164" s="51">
        <f t="shared" si="24"/>
        <v>2007</v>
      </c>
      <c r="J164" s="51">
        <f t="shared" si="24"/>
        <v>2008</v>
      </c>
      <c r="K164" s="51">
        <f t="shared" si="24"/>
        <v>2009</v>
      </c>
      <c r="L164" s="51">
        <f t="shared" si="24"/>
        <v>2010</v>
      </c>
      <c r="M164" s="51">
        <f t="shared" si="24"/>
        <v>2011</v>
      </c>
      <c r="N164" s="51">
        <f t="shared" si="24"/>
        <v>2012</v>
      </c>
      <c r="O164" s="51">
        <f t="shared" si="24"/>
        <v>2013</v>
      </c>
      <c r="P164" s="51">
        <f t="shared" si="24"/>
        <v>2014</v>
      </c>
      <c r="Q164" s="53" t="s">
        <v>224</v>
      </c>
      <c r="R164" s="54" t="s">
        <v>225</v>
      </c>
      <c r="S164" s="53" t="s">
        <v>281</v>
      </c>
    </row>
    <row r="165" spans="3:19" ht="15" x14ac:dyDescent="0.25">
      <c r="C165" s="242"/>
      <c r="D165" s="243"/>
      <c r="E165" s="72" t="s">
        <v>0</v>
      </c>
      <c r="F165" s="73">
        <f>IF($C$4="National Currency",IF('Premiums DATA'!E304=0,0,'Premiums DATA'!E304),IF($C$4="Current Exchange rate",IF('Premiums DATA'!E304=0,0,'Premiums DATA'!E304/ECO!O10),IF($C$4="Constant Exchange rate",IF('Premiums DATA'!E304=0,0,'Premiums DATA'!E304/ECO!O45))))</f>
        <v>0</v>
      </c>
      <c r="G165" s="73">
        <f>IF($C$4="National Currency",IF('Premiums DATA'!F304=0,0,'Premiums DATA'!F304),IF($C$4="Current Exchange rate",IF('Premiums DATA'!F304=0,0,'Premiums DATA'!F304/ECO!P10),IF($C$4="Constant Exchange rate",IF('Premiums DATA'!F304=0,0,'Premiums DATA'!F304/ECO!P45))))</f>
        <v>0</v>
      </c>
      <c r="H165" s="73">
        <f>IF($C$4="National Currency",IF('Premiums DATA'!G304=0,0,'Premiums DATA'!G304),IF($C$4="Current Exchange rate",IF('Premiums DATA'!G304=0,0,'Premiums DATA'!G304/ECO!Q10),IF($C$4="Constant Exchange rate",IF('Premiums DATA'!G304=0,0,'Premiums DATA'!G304/ECO!Q45))))</f>
        <v>0</v>
      </c>
      <c r="I165" s="73">
        <f>IF($C$4="National Currency",IF('Premiums DATA'!H304=0,0,'Premiums DATA'!H304),IF($C$4="Current Exchange rate",IF('Premiums DATA'!H304=0,0,'Premiums DATA'!H304/ECO!R10),IF($C$4="Constant Exchange rate",IF('Premiums DATA'!H304=0,0,'Premiums DATA'!H304/ECO!R45))))</f>
        <v>0</v>
      </c>
      <c r="J165" s="73">
        <f>IF($C$4="National Currency",IF('Premiums DATA'!I304=0,0,'Premiums DATA'!I304),IF($C$4="Current Exchange rate",IF('Premiums DATA'!I304=0,0,'Premiums DATA'!I304/ECO!S10),IF($C$4="Constant Exchange rate",IF('Premiums DATA'!I304=0,0,'Premiums DATA'!I304/ECO!S45))))</f>
        <v>0</v>
      </c>
      <c r="K165" s="73">
        <f>IF($C$4="National Currency",IF('Premiums DATA'!J304=0,0,'Premiums DATA'!J304),IF($C$4="Current Exchange rate",IF('Premiums DATA'!J304=0,0,'Premiums DATA'!J304/ECO!T10),IF($C$4="Constant Exchange rate",IF('Premiums DATA'!J304=0,0,'Premiums DATA'!J304/ECO!T45))))</f>
        <v>0</v>
      </c>
      <c r="L165" s="73">
        <f>IF($C$4="National Currency",IF('Premiums DATA'!K304=0,0,'Premiums DATA'!K304),IF($C$4="Current Exchange rate",IF('Premiums DATA'!K304=0,0,'Premiums DATA'!K304/ECO!U10),IF($C$4="Constant Exchange rate",IF('Premiums DATA'!K304=0,0,'Premiums DATA'!K304/ECO!U45))))</f>
        <v>0</v>
      </c>
      <c r="M165" s="73">
        <f>IF($C$4="National Currency",IF('Premiums DATA'!L304=0,0,'Premiums DATA'!L304),IF($C$4="Current Exchange rate",IF('Premiums DATA'!L304=0,0,'Premiums DATA'!L304/ECO!V10),IF($C$4="Constant Exchange rate",IF('Premiums DATA'!L304=0,0,'Premiums DATA'!L304/ECO!V45))))</f>
        <v>0</v>
      </c>
      <c r="N165" s="73">
        <f>IF($C$4="National Currency",IF('Premiums DATA'!M304=0,0,'Premiums DATA'!M304),IF($C$4="Current Exchange rate",IF('Premiums DATA'!M304=0,0,'Premiums DATA'!M304/ECO!W10),IF($C$4="Constant Exchange rate",IF('Premiums DATA'!M304=0,0,'Premiums DATA'!M304/ECO!W45))))</f>
        <v>4168</v>
      </c>
      <c r="O165" s="73">
        <f>IF($C$4="National Currency",IF('Premiums DATA'!N304=0,0,'Premiums DATA'!N304),IF($C$4="Current Exchange rate",IF('Premiums DATA'!N304=0,0,'Premiums DATA'!N304/ECO!X10),IF($C$4="Constant Exchange rate",IF('Premiums DATA'!N304=0,0,'Premiums DATA'!N304/ECO!X45))))</f>
        <v>4218</v>
      </c>
      <c r="P165" s="209">
        <f>IF($C$4="National Currency",IF('Premiums DATA'!O304=0,0,'Premiums DATA'!O304),IF($C$4="Current Exchange rate",IF('Premiums DATA'!O304=0,0,'Premiums DATA'!O304/ECO!Y10),IF($C$4="Constant Exchange rate",IF('Premiums DATA'!O304=0,0,'Premiums DATA'!O304/ECO!Y45))))</f>
        <v>0</v>
      </c>
      <c r="Q165" s="77">
        <f>O165/$O$197</f>
        <v>1.0862799119949114E-2</v>
      </c>
      <c r="R165" s="77">
        <f>IF(OR(O165=0, N165=0),"-",O165/N165-1)</f>
        <v>1.1996161228406965E-2</v>
      </c>
      <c r="S165" s="77" t="str">
        <f>IF(OR(O165=0, F165=0),"-",O165/F165-1)</f>
        <v>-</v>
      </c>
    </row>
    <row r="166" spans="3:19" ht="15" x14ac:dyDescent="0.25">
      <c r="C166" s="242"/>
      <c r="D166" s="243"/>
      <c r="E166" s="72" t="s">
        <v>1</v>
      </c>
      <c r="F166" s="74">
        <f>IF($C$4="National Currency",IF('Premiums DATA'!E305=0,0,'Premiums DATA'!E305),IF($C$4="Current Exchange rate",IF('Premiums DATA'!E305=0,0,'Premiums DATA'!E305/ECO!O11),IF($C$4="Constant Exchange rate",IF('Premiums DATA'!E305=0,0,'Premiums DATA'!E305/ECO!O46))))</f>
        <v>16854.68852557</v>
      </c>
      <c r="G166" s="74">
        <f>IF($C$4="National Currency",IF('Premiums DATA'!F305=0,0,'Premiums DATA'!F305),IF($C$4="Current Exchange rate",IF('Premiums DATA'!F305=0,0,'Premiums DATA'!F305/ECO!P11),IF($C$4="Constant Exchange rate",IF('Premiums DATA'!F305=0,0,'Premiums DATA'!F305/ECO!P46))))</f>
        <v>18621.172007169997</v>
      </c>
      <c r="H166" s="74">
        <f>IF($C$4="National Currency",IF('Premiums DATA'!G305=0,0,'Premiums DATA'!G305),IF($C$4="Current Exchange rate",IF('Premiums DATA'!G305=0,0,'Premiums DATA'!G305/ECO!Q11),IF($C$4="Constant Exchange rate",IF('Premiums DATA'!G305=0,0,'Premiums DATA'!G305/ECO!Q46))))</f>
        <v>16185.032752839999</v>
      </c>
      <c r="I166" s="74">
        <f>IF($C$4="National Currency",IF('Premiums DATA'!H305=0,0,'Premiums DATA'!H305),IF($C$4="Current Exchange rate",IF('Premiums DATA'!H305=0,0,'Premiums DATA'!H305/ECO!R11),IF($C$4="Constant Exchange rate",IF('Premiums DATA'!H305=0,0,'Premiums DATA'!H305/ECO!R46))))</f>
        <v>18496.889099010001</v>
      </c>
      <c r="J166" s="74">
        <f>IF($C$4="National Currency",IF('Premiums DATA'!I305=0,0,'Premiums DATA'!I305),IF($C$4="Current Exchange rate",IF('Premiums DATA'!I305=0,0,'Premiums DATA'!I305/ECO!S11),IF($C$4="Constant Exchange rate",IF('Premiums DATA'!I305=0,0,'Premiums DATA'!I305/ECO!S46))))</f>
        <v>17286.772946820001</v>
      </c>
      <c r="K166" s="74">
        <f>IF($C$4="National Currency",IF('Premiums DATA'!J305=0,0,'Premiums DATA'!J305),IF($C$4="Current Exchange rate",IF('Premiums DATA'!J305=0,0,'Premiums DATA'!J305/ECO!T11),IF($C$4="Constant Exchange rate",IF('Premiums DATA'!J305=0,0,'Premiums DATA'!J305/ECO!T46))))</f>
        <v>16494.75506897</v>
      </c>
      <c r="L166" s="74">
        <f>IF($C$4="National Currency",IF('Premiums DATA'!K305=0,0,'Premiums DATA'!K305),IF($C$4="Current Exchange rate",IF('Premiums DATA'!K305=0,0,'Premiums DATA'!K305/ECO!U11),IF($C$4="Constant Exchange rate",IF('Premiums DATA'!K305=0,0,'Premiums DATA'!K305/ECO!U46))))</f>
        <v>16847.67969918</v>
      </c>
      <c r="M166" s="74">
        <f>IF($C$4="National Currency",IF('Premiums DATA'!L305=0,0,'Premiums DATA'!L305),IF($C$4="Current Exchange rate",IF('Premiums DATA'!L305=0,0,'Premiums DATA'!L305/ECO!V11),IF($C$4="Constant Exchange rate",IF('Premiums DATA'!L305=0,0,'Premiums DATA'!L305/ECO!V46))))</f>
        <v>16072.746641709999</v>
      </c>
      <c r="N166" s="74">
        <f>IF($C$4="National Currency",IF('Premiums DATA'!M305=0,0,'Premiums DATA'!M305),IF($C$4="Current Exchange rate",IF('Premiums DATA'!M305=0,0,'Premiums DATA'!M305/ECO!W11),IF($C$4="Constant Exchange rate",IF('Premiums DATA'!M305=0,0,'Premiums DATA'!M305/ECO!W46))))</f>
        <v>15920.19124296</v>
      </c>
      <c r="O166" s="74">
        <f>IF($C$4="National Currency",IF('Premiums DATA'!N305=0,0,'Premiums DATA'!N305),IF($C$4="Current Exchange rate",IF('Premiums DATA'!N305=0,0,'Premiums DATA'!N305/ECO!X11),IF($C$4="Constant Exchange rate",IF('Premiums DATA'!N305=0,0,'Premiums DATA'!N305/ECO!X46))))</f>
        <v>13194.681426680001</v>
      </c>
      <c r="P166" s="210">
        <f>IF($C$4="National Currency",IF('Premiums DATA'!O305=0,0,'Premiums DATA'!O305),IF($C$4="Current Exchange rate",IF('Premiums DATA'!O305=0,0,'Premiums DATA'!O305/ECO!Y11),IF($C$4="Constant Exchange rate",IF('Premiums DATA'!O305=0,0,'Premiums DATA'!O305/ECO!Y46))))</f>
        <v>13423.478326529999</v>
      </c>
      <c r="Q166" s="77">
        <f t="shared" ref="Q166:Q198" si="25">O166/$O$197</f>
        <v>3.3980837787991575E-2</v>
      </c>
      <c r="R166" s="77">
        <f t="shared" ref="R166:R196" si="26">IF(OR(O166=0, N166=0),"-",O166/N166-1)</f>
        <v>-0.1711983087819523</v>
      </c>
      <c r="S166" s="77">
        <f t="shared" ref="S166:S196" si="27">IF(OR(O166=0, F166=0),"-",O166/F166-1)</f>
        <v>-0.21715068144614214</v>
      </c>
    </row>
    <row r="167" spans="3:19" ht="15" x14ac:dyDescent="0.25">
      <c r="C167" s="242"/>
      <c r="D167" s="243"/>
      <c r="E167" s="72" t="s">
        <v>2</v>
      </c>
      <c r="F167" s="74">
        <f>IF($C$4="National Currency",IF('Premiums DATA'!E306=0,0,'Premiums DATA'!E306),IF($C$4="Current Exchange rate",IF('Premiums DATA'!E306=0,0,'Premiums DATA'!E306/ECO!O12),IF($C$4="Constant Exchange rate",IF('Premiums DATA'!E306=0,0,'Premiums DATA'!E306/ECO!O47))))</f>
        <v>0</v>
      </c>
      <c r="G167" s="74">
        <f>IF($C$4="National Currency",IF('Premiums DATA'!F306=0,0,'Premiums DATA'!F306),IF($C$4="Current Exchange rate",IF('Premiums DATA'!F306=0,0,'Premiums DATA'!F306/ECO!P12),IF($C$4="Constant Exchange rate",IF('Premiums DATA'!F306=0,0,'Premiums DATA'!F306/ECO!P47))))</f>
        <v>0</v>
      </c>
      <c r="H167" s="74">
        <f>IF($C$4="National Currency",IF('Premiums DATA'!G306=0,0,'Premiums DATA'!G306),IF($C$4="Current Exchange rate",IF('Premiums DATA'!G306=0,0,'Premiums DATA'!G306/ECO!Q12),IF($C$4="Constant Exchange rate",IF('Premiums DATA'!G306=0,0,'Premiums DATA'!G306/ECO!Q47))))</f>
        <v>0</v>
      </c>
      <c r="I167" s="74">
        <f>IF($C$4="National Currency",IF('Premiums DATA'!H306=0,0,'Premiums DATA'!H306),IF($C$4="Current Exchange rate",IF('Premiums DATA'!H306=0,0,'Premiums DATA'!H306/ECO!R12),IF($C$4="Constant Exchange rate",IF('Premiums DATA'!H306=0,0,'Premiums DATA'!H306/ECO!R47))))</f>
        <v>103.45813032339707</v>
      </c>
      <c r="J167" s="74">
        <f>IF($C$4="National Currency",IF('Premiums DATA'!I306=0,0,'Premiums DATA'!I306),IF($C$4="Current Exchange rate",IF('Premiums DATA'!I306=0,0,'Premiums DATA'!I306/ECO!S12),IF($C$4="Constant Exchange rate",IF('Premiums DATA'!I306=0,0,'Premiums DATA'!I306/ECO!S47))))</f>
        <v>118.4255300451244</v>
      </c>
      <c r="K167" s="74">
        <f>IF($C$4="National Currency",IF('Premiums DATA'!J306=0,0,'Premiums DATA'!J306),IF($C$4="Current Exchange rate",IF('Premiums DATA'!J306=0,0,'Premiums DATA'!J306/ECO!T12),IF($C$4="Constant Exchange rate",IF('Premiums DATA'!J306=0,0,'Premiums DATA'!J306/ECO!T47))))</f>
        <v>97.785586051897752</v>
      </c>
      <c r="L167" s="74">
        <f>IF($C$4="National Currency",IF('Premiums DATA'!K306=0,0,'Premiums DATA'!K306),IF($C$4="Current Exchange rate",IF('Premiums DATA'!K306=0,0,'Premiums DATA'!K306/ECO!U12),IF($C$4="Constant Exchange rate",IF('Premiums DATA'!K306=0,0,'Premiums DATA'!K306/ECO!U47))))</f>
        <v>108.90509238174354</v>
      </c>
      <c r="M167" s="74">
        <f>IF($C$4="National Currency",IF('Premiums DATA'!L306=0,0,'Premiums DATA'!L306),IF($C$4="Current Exchange rate",IF('Premiums DATA'!L306=0,0,'Premiums DATA'!L306/ECO!V12),IF($C$4="Constant Exchange rate",IF('Premiums DATA'!L306=0,0,'Premiums DATA'!L306/ECO!V47))))</f>
        <v>73.115860517435323</v>
      </c>
      <c r="N167" s="74">
        <f>IF($C$4="National Currency",IF('Premiums DATA'!M306=0,0,'Premiums DATA'!M306),IF($C$4="Current Exchange rate",IF('Premiums DATA'!M306=0,0,'Premiums DATA'!M306/ECO!W12),IF($C$4="Constant Exchange rate",IF('Premiums DATA'!M306=0,0,'Premiums DATA'!M306/ECO!W47))))</f>
        <v>114.5311381531854</v>
      </c>
      <c r="O167" s="208">
        <f>IF($C$4="National Currency",IF('Premiums DATA'!N306=0,0,'Premiums DATA'!N306),IF($C$4="Current Exchange rate",IF('Premiums DATA'!N306=0,0,'Premiums DATA'!N306/ECO!X12),IF($C$4="Constant Exchange rate",IF('Premiums DATA'!N306=0,0,'Premiums DATA'!N306/ECO!X47))))</f>
        <v>114.5311381531854</v>
      </c>
      <c r="P167" s="210">
        <f>IF($C$4="National Currency",IF('Premiums DATA'!O306=0,0,'Premiums DATA'!O306),IF($C$4="Current Exchange rate",IF('Premiums DATA'!O306=0,0,'Premiums DATA'!O306/ECO!Y12),IF($C$4="Constant Exchange rate",IF('Premiums DATA'!O306=0,0,'Premiums DATA'!O306/ECO!Y47))))</f>
        <v>0</v>
      </c>
      <c r="Q167" s="77">
        <f t="shared" si="25"/>
        <v>2.9495702862427519E-4</v>
      </c>
      <c r="R167" s="77">
        <f t="shared" si="26"/>
        <v>0</v>
      </c>
      <c r="S167" s="77" t="str">
        <f t="shared" si="27"/>
        <v>-</v>
      </c>
    </row>
    <row r="168" spans="3:19" ht="15" x14ac:dyDescent="0.25">
      <c r="C168" s="242"/>
      <c r="D168" s="243"/>
      <c r="E168" s="72" t="s">
        <v>3</v>
      </c>
      <c r="F168" s="74">
        <f>IF($C$4="National Currency",IF('Premiums DATA'!E307=0,0,'Premiums DATA'!E307),IF($C$4="Current Exchange rate",IF('Premiums DATA'!E307=0,0,'Premiums DATA'!E307/ECO!O13),IF($C$4="Constant Exchange rate",IF('Premiums DATA'!E307=0,0,'Premiums DATA'!E307/ECO!O48))))</f>
        <v>23637.802727877581</v>
      </c>
      <c r="G168" s="74">
        <f>IF($C$4="National Currency",IF('Premiums DATA'!F307=0,0,'Premiums DATA'!F307),IF($C$4="Current Exchange rate",IF('Premiums DATA'!F307=0,0,'Premiums DATA'!F307/ECO!P13),IF($C$4="Constant Exchange rate",IF('Premiums DATA'!F307=0,0,'Premiums DATA'!F307/ECO!P48))))</f>
        <v>22002.606453759152</v>
      </c>
      <c r="H168" s="74">
        <f>IF($C$4="National Currency",IF('Premiums DATA'!G307=0,0,'Premiums DATA'!G307),IF($C$4="Current Exchange rate",IF('Premiums DATA'!G307=0,0,'Premiums DATA'!G307/ECO!Q13),IF($C$4="Constant Exchange rate",IF('Premiums DATA'!G307=0,0,'Premiums DATA'!G307/ECO!Q48))))</f>
        <v>21447.498336660017</v>
      </c>
      <c r="I168" s="74">
        <f>IF($C$4="National Currency",IF('Premiums DATA'!H307=0,0,'Premiums DATA'!H307),IF($C$4="Current Exchange rate",IF('Premiums DATA'!H307=0,0,'Premiums DATA'!H307/ECO!R13),IF($C$4="Constant Exchange rate",IF('Premiums DATA'!H307=0,0,'Premiums DATA'!H307/ECO!R48))))</f>
        <v>21745.527278775782</v>
      </c>
      <c r="J168" s="74">
        <f>IF($C$4="National Currency",IF('Premiums DATA'!I307=0,0,'Premiums DATA'!I307),IF($C$4="Current Exchange rate",IF('Premiums DATA'!I307=0,0,'Premiums DATA'!I307/ECO!S13),IF($C$4="Constant Exchange rate",IF('Premiums DATA'!I307=0,0,'Premiums DATA'!I307/ECO!S48))))</f>
        <v>22406.719893546244</v>
      </c>
      <c r="K168" s="74">
        <f>IF($C$4="National Currency",IF('Premiums DATA'!J307=0,0,'Premiums DATA'!J307),IF($C$4="Current Exchange rate",IF('Premiums DATA'!J307=0,0,'Premiums DATA'!J307/ECO!T13),IF($C$4="Constant Exchange rate",IF('Premiums DATA'!J307=0,0,'Premiums DATA'!J307/ECO!T48))))</f>
        <v>22141.916167664673</v>
      </c>
      <c r="L168" s="74">
        <f>IF($C$4="National Currency",IF('Premiums DATA'!K307=0,0,'Premiums DATA'!K307),IF($C$4="Current Exchange rate",IF('Premiums DATA'!K307=0,0,'Premiums DATA'!K307/ECO!U13),IF($C$4="Constant Exchange rate",IF('Premiums DATA'!K307=0,0,'Premiums DATA'!K307/ECO!U48))))</f>
        <v>22520.181304058551</v>
      </c>
      <c r="M168" s="74">
        <f>IF($C$4="National Currency",IF('Premiums DATA'!L307=0,0,'Premiums DATA'!L307),IF($C$4="Current Exchange rate",IF('Premiums DATA'!L307=0,0,'Premiums DATA'!L307/ECO!V13),IF($C$4="Constant Exchange rate",IF('Premiums DATA'!L307=0,0,'Premiums DATA'!L307/ECO!V48))))</f>
        <v>23402.990685296078</v>
      </c>
      <c r="N168" s="74">
        <f>IF($C$4="National Currency",IF('Premiums DATA'!M307=0,0,'Premiums DATA'!M307),IF($C$4="Current Exchange rate",IF('Premiums DATA'!M307=0,0,'Premiums DATA'!M307/ECO!W13),IF($C$4="Constant Exchange rate",IF('Premiums DATA'!M307=0,0,'Premiums DATA'!M307/ECO!W48))))</f>
        <v>23699.676480372593</v>
      </c>
      <c r="O168" s="74">
        <f>IF($C$4="National Currency",IF('Premiums DATA'!N307=0,0,'Premiums DATA'!N307),IF($C$4="Current Exchange rate",IF('Premiums DATA'!N307=0,0,'Premiums DATA'!N307/ECO!X13),IF($C$4="Constant Exchange rate",IF('Premiums DATA'!N307=0,0,'Premiums DATA'!N307/ECO!X48))))</f>
        <v>25168.316699933468</v>
      </c>
      <c r="P168" s="210">
        <f>IF($C$4="National Currency",IF('Premiums DATA'!O307=0,0,'Premiums DATA'!O307),IF($C$4="Current Exchange rate",IF('Premiums DATA'!O307=0,0,'Premiums DATA'!O307/ECO!Y13),IF($C$4="Constant Exchange rate",IF('Premiums DATA'!O307=0,0,'Premiums DATA'!O307/ECO!Y48))))</f>
        <v>25707.332002661344</v>
      </c>
      <c r="Q168" s="77">
        <f t="shared" si="25"/>
        <v>6.4817062232962991E-2</v>
      </c>
      <c r="R168" s="77">
        <f t="shared" si="26"/>
        <v>6.1968787665821701E-2</v>
      </c>
      <c r="S168" s="77">
        <f t="shared" si="27"/>
        <v>6.4748572008804128E-2</v>
      </c>
    </row>
    <row r="169" spans="3:19" ht="15" x14ac:dyDescent="0.25">
      <c r="C169" s="242"/>
      <c r="D169" s="243"/>
      <c r="E169" s="72" t="s">
        <v>4</v>
      </c>
      <c r="F169" s="74">
        <f>IF($C$4="National Currency",IF('Premiums DATA'!E308=0,0,'Premiums DATA'!E308),IF($C$4="Current Exchange rate",IF('Premiums DATA'!E308=0,0,'Premiums DATA'!E308/ECO!O14),IF($C$4="Constant Exchange rate",IF('Premiums DATA'!E308=0,0,'Premiums DATA'!E308/ECO!O49))))</f>
        <v>0</v>
      </c>
      <c r="G169" s="74">
        <f>IF($C$4="National Currency",IF('Premiums DATA'!F308=0,0,'Premiums DATA'!F308),IF($C$4="Current Exchange rate",IF('Premiums DATA'!F308=0,0,'Premiums DATA'!F308/ECO!P14),IF($C$4="Constant Exchange rate",IF('Premiums DATA'!F308=0,0,'Premiums DATA'!F308/ECO!P49))))</f>
        <v>0</v>
      </c>
      <c r="H169" s="74">
        <f>IF($C$4="National Currency",IF('Premiums DATA'!G308=0,0,'Premiums DATA'!G308),IF($C$4="Current Exchange rate",IF('Premiums DATA'!G308=0,0,'Premiums DATA'!G308/ECO!Q14),IF($C$4="Constant Exchange rate",IF('Premiums DATA'!G308=0,0,'Premiums DATA'!G308/ECO!Q49))))</f>
        <v>0</v>
      </c>
      <c r="I169" s="74">
        <f>IF($C$4="National Currency",IF('Premiums DATA'!H308=0,0,'Premiums DATA'!H308),IF($C$4="Current Exchange rate",IF('Premiums DATA'!H308=0,0,'Premiums DATA'!H308/ECO!R14),IF($C$4="Constant Exchange rate",IF('Premiums DATA'!H308=0,0,'Premiums DATA'!H308/ECO!R49))))</f>
        <v>0</v>
      </c>
      <c r="J169" s="74">
        <f>IF($C$4="National Currency",IF('Premiums DATA'!I308=0,0,'Premiums DATA'!I308),IF($C$4="Current Exchange rate",IF('Premiums DATA'!I308=0,0,'Premiums DATA'!I308/ECO!S14),IF($C$4="Constant Exchange rate",IF('Premiums DATA'!I308=0,0,'Premiums DATA'!I308/ECO!S49))))</f>
        <v>0</v>
      </c>
      <c r="K169" s="74">
        <f>IF($C$4="National Currency",IF('Premiums DATA'!J308=0,0,'Premiums DATA'!J308),IF($C$4="Current Exchange rate",IF('Premiums DATA'!J308=0,0,'Premiums DATA'!J308/ECO!T14),IF($C$4="Constant Exchange rate",IF('Premiums DATA'!J308=0,0,'Premiums DATA'!J308/ECO!T49))))</f>
        <v>0</v>
      </c>
      <c r="L169" s="74">
        <f>IF($C$4="National Currency",IF('Premiums DATA'!K308=0,0,'Premiums DATA'!K308),IF($C$4="Current Exchange rate",IF('Premiums DATA'!K308=0,0,'Premiums DATA'!K308/ECO!U14),IF($C$4="Constant Exchange rate",IF('Premiums DATA'!K308=0,0,'Premiums DATA'!K308/ECO!U49))))</f>
        <v>0</v>
      </c>
      <c r="M169" s="74">
        <f>IF($C$4="National Currency",IF('Premiums DATA'!L308=0,0,'Premiums DATA'!L308),IF($C$4="Current Exchange rate",IF('Premiums DATA'!L308=0,0,'Premiums DATA'!L308/ECO!V14),IF($C$4="Constant Exchange rate",IF('Premiums DATA'!L308=0,0,'Premiums DATA'!L308/ECO!V49))))</f>
        <v>0</v>
      </c>
      <c r="N169" s="74">
        <f>IF($C$4="National Currency",IF('Premiums DATA'!M308=0,0,'Premiums DATA'!M308),IF($C$4="Current Exchange rate",IF('Premiums DATA'!M308=0,0,'Premiums DATA'!M308/ECO!W14),IF($C$4="Constant Exchange rate",IF('Premiums DATA'!M308=0,0,'Premiums DATA'!M308/ECO!W49))))</f>
        <v>0</v>
      </c>
      <c r="O169" s="74">
        <f>IF($C$4="National Currency",IF('Premiums DATA'!N308=0,0,'Premiums DATA'!N308),IF($C$4="Current Exchange rate",IF('Premiums DATA'!N308=0,0,'Premiums DATA'!N308/ECO!X14),IF($C$4="Constant Exchange rate",IF('Premiums DATA'!N308=0,0,'Premiums DATA'!N308/ECO!X49))))</f>
        <v>0</v>
      </c>
      <c r="P169" s="210">
        <f>IF($C$4="National Currency",IF('Premiums DATA'!O308=0,0,'Premiums DATA'!O308),IF($C$4="Current Exchange rate",IF('Premiums DATA'!O308=0,0,'Premiums DATA'!O308/ECO!Y14),IF($C$4="Constant Exchange rate",IF('Premiums DATA'!O308=0,0,'Premiums DATA'!O308/ECO!Y49))))</f>
        <v>0</v>
      </c>
      <c r="Q169" s="77">
        <f t="shared" si="25"/>
        <v>0</v>
      </c>
      <c r="R169" s="77" t="str">
        <f t="shared" si="26"/>
        <v>-</v>
      </c>
      <c r="S169" s="77" t="str">
        <f t="shared" si="27"/>
        <v>-</v>
      </c>
    </row>
    <row r="170" spans="3:19" ht="15" x14ac:dyDescent="0.25">
      <c r="C170" s="242"/>
      <c r="D170" s="243"/>
      <c r="E170" s="72" t="s">
        <v>5</v>
      </c>
      <c r="F170" s="74">
        <f>IF($C$4="National Currency",IF('Premiums DATA'!E309=0,0,'Premiums DATA'!E309),IF($C$4="Current Exchange rate",IF('Premiums DATA'!E309=0,0,'Premiums DATA'!E309/ECO!O15),IF($C$4="Constant Exchange rate",IF('Premiums DATA'!E309=0,0,'Premiums DATA'!E309/ECO!O50))))</f>
        <v>1183.4865693167478</v>
      </c>
      <c r="G170" s="74">
        <f>IF($C$4="National Currency",IF('Premiums DATA'!F309=0,0,'Premiums DATA'!F309),IF($C$4="Current Exchange rate",IF('Premiums DATA'!F309=0,0,'Premiums DATA'!F309/ECO!P15),IF($C$4="Constant Exchange rate",IF('Premiums DATA'!F309=0,0,'Premiums DATA'!F309/ECO!P50))))</f>
        <v>1143.1404362718588</v>
      </c>
      <c r="H170" s="74">
        <f>IF($C$4="National Currency",IF('Premiums DATA'!G309=0,0,'Premiums DATA'!G309),IF($C$4="Current Exchange rate",IF('Premiums DATA'!G309=0,0,'Premiums DATA'!G309/ECO!Q15),IF($C$4="Constant Exchange rate",IF('Premiums DATA'!G309=0,0,'Premiums DATA'!G309/ECO!Q50))))</f>
        <v>1080.151433207139</v>
      </c>
      <c r="I170" s="74">
        <f>IF($C$4="National Currency",IF('Premiums DATA'!H309=0,0,'Premiums DATA'!H309),IF($C$4="Current Exchange rate",IF('Premiums DATA'!H309=0,0,'Premiums DATA'!H309/ECO!R15),IF($C$4="Constant Exchange rate",IF('Premiums DATA'!H309=0,0,'Premiums DATA'!H309/ECO!R50))))</f>
        <v>1174.2924103118803</v>
      </c>
      <c r="J170" s="74">
        <f>IF($C$4="National Currency",IF('Premiums DATA'!I309=0,0,'Premiums DATA'!I309),IF($C$4="Current Exchange rate",IF('Premiums DATA'!I309=0,0,'Premiums DATA'!I309/ECO!S15),IF($C$4="Constant Exchange rate",IF('Premiums DATA'!I309=0,0,'Premiums DATA'!I309/ECO!S50))))</f>
        <v>1161.5648098071031</v>
      </c>
      <c r="K170" s="74">
        <f>IF($C$4="National Currency",IF('Premiums DATA'!J309=0,0,'Premiums DATA'!J309),IF($C$4="Current Exchange rate",IF('Premiums DATA'!J309=0,0,'Premiums DATA'!J309/ECO!T15),IF($C$4="Constant Exchange rate",IF('Premiums DATA'!J309=0,0,'Premiums DATA'!J309/ECO!T50))))</f>
        <v>1186.3349558319812</v>
      </c>
      <c r="L170" s="74">
        <f>IF($C$4="National Currency",IF('Premiums DATA'!K309=0,0,'Premiums DATA'!K309),IF($C$4="Current Exchange rate",IF('Premiums DATA'!K309=0,0,'Premiums DATA'!K309/ECO!U15),IF($C$4="Constant Exchange rate",IF('Premiums DATA'!K309=0,0,'Premiums DATA'!K309/ECO!U50))))</f>
        <v>1261.3665044168019</v>
      </c>
      <c r="M170" s="74">
        <f>IF($C$4="National Currency",IF('Premiums DATA'!L309=0,0,'Premiums DATA'!L309),IF($C$4="Current Exchange rate",IF('Premiums DATA'!L309=0,0,'Premiums DATA'!L309/ECO!V15),IF($C$4="Constant Exchange rate",IF('Premiums DATA'!L309=0,0,'Premiums DATA'!L309/ECO!V50))))</f>
        <v>1183.7029024698036</v>
      </c>
      <c r="N170" s="74">
        <f>IF($C$4="National Currency",IF('Premiums DATA'!M309=0,0,'Premiums DATA'!M309),IF($C$4="Current Exchange rate",IF('Premiums DATA'!M309=0,0,'Premiums DATA'!M309/ECO!W15),IF($C$4="Constant Exchange rate",IF('Premiums DATA'!M309=0,0,'Premiums DATA'!M309/ECO!W50))))</f>
        <v>1187.7411213268433</v>
      </c>
      <c r="O170" s="74">
        <f>IF($C$4="National Currency",IF('Premiums DATA'!N309=0,0,'Premiums DATA'!N309),IF($C$4="Current Exchange rate",IF('Premiums DATA'!N309=0,0,'Premiums DATA'!N309/ECO!X15),IF($C$4="Constant Exchange rate",IF('Premiums DATA'!N309=0,0,'Premiums DATA'!N309/ECO!X50))))</f>
        <v>1293.6722552731205</v>
      </c>
      <c r="P170" s="210">
        <f>IF($C$4="National Currency",IF('Premiums DATA'!O309=0,0,'Premiums DATA'!O309),IF($C$4="Current Exchange rate",IF('Premiums DATA'!O309=0,0,'Premiums DATA'!O309/ECO!Y15),IF($C$4="Constant Exchange rate",IF('Premiums DATA'!O309=0,0,'Premiums DATA'!O309/ECO!Y50))))</f>
        <v>1178.6551288985038</v>
      </c>
      <c r="Q170" s="77">
        <f t="shared" si="25"/>
        <v>3.3316505064209198E-3</v>
      </c>
      <c r="R170" s="77">
        <f t="shared" si="26"/>
        <v>8.9187056037884682E-2</v>
      </c>
      <c r="S170" s="77">
        <f t="shared" si="27"/>
        <v>9.3102607847916019E-2</v>
      </c>
    </row>
    <row r="171" spans="3:19" ht="15" x14ac:dyDescent="0.25">
      <c r="C171" s="242"/>
      <c r="D171" s="243"/>
      <c r="E171" s="72" t="s">
        <v>6</v>
      </c>
      <c r="F171" s="74">
        <f>IF($C$4="National Currency",IF('Premiums DATA'!E310=0,0,'Premiums DATA'!E310),IF($C$4="Current Exchange rate",IF('Premiums DATA'!E310=0,0,'Premiums DATA'!E310/ECO!O16),IF($C$4="Constant Exchange rate",IF('Premiums DATA'!E310=0,0,'Premiums DATA'!E310/ECO!O51))))</f>
        <v>61814</v>
      </c>
      <c r="G171" s="74">
        <f>IF($C$4="National Currency",IF('Premiums DATA'!F310=0,0,'Premiums DATA'!F310),IF($C$4="Current Exchange rate",IF('Premiums DATA'!F310=0,0,'Premiums DATA'!F310/ECO!P16),IF($C$4="Constant Exchange rate",IF('Premiums DATA'!F310=0,0,'Premiums DATA'!F310/ECO!P51))))</f>
        <v>64783</v>
      </c>
      <c r="H171" s="74">
        <f>IF($C$4="National Currency",IF('Premiums DATA'!G310=0,0,'Premiums DATA'!G310),IF($C$4="Current Exchange rate",IF('Premiums DATA'!G310=0,0,'Premiums DATA'!G310/ECO!Q16),IF($C$4="Constant Exchange rate",IF('Premiums DATA'!G310=0,0,'Premiums DATA'!G310/ECO!Q51))))</f>
        <v>65690</v>
      </c>
      <c r="I171" s="74">
        <f>IF($C$4="National Currency",IF('Premiums DATA'!H310=0,0,'Premiums DATA'!H310),IF($C$4="Current Exchange rate",IF('Premiums DATA'!H310=0,0,'Premiums DATA'!H310/ECO!R16),IF($C$4="Constant Exchange rate",IF('Premiums DATA'!H310=0,0,'Premiums DATA'!H310/ECO!R51))))</f>
        <v>64957</v>
      </c>
      <c r="J171" s="74">
        <f>IF($C$4="National Currency",IF('Premiums DATA'!I310=0,0,'Premiums DATA'!I310),IF($C$4="Current Exchange rate",IF('Premiums DATA'!I310=0,0,'Premiums DATA'!I310/ECO!S16),IF($C$4="Constant Exchange rate",IF('Premiums DATA'!I310=0,0,'Premiums DATA'!I310/ECO!S51))))</f>
        <v>64784</v>
      </c>
      <c r="K171" s="74">
        <f>IF($C$4="National Currency",IF('Premiums DATA'!J310=0,0,'Premiums DATA'!J310),IF($C$4="Current Exchange rate",IF('Premiums DATA'!J310=0,0,'Premiums DATA'!J310/ECO!T16),IF($C$4="Constant Exchange rate",IF('Premiums DATA'!J310=0,0,'Premiums DATA'!J310/ECO!T51))))</f>
        <v>70050</v>
      </c>
      <c r="L171" s="74">
        <f>IF($C$4="National Currency",IF('Premiums DATA'!K310=0,0,'Premiums DATA'!K310),IF($C$4="Current Exchange rate",IF('Premiums DATA'!K310=0,0,'Premiums DATA'!K310/ECO!U16),IF($C$4="Constant Exchange rate",IF('Premiums DATA'!K310=0,0,'Premiums DATA'!K310/ECO!U51))))</f>
        <v>75405</v>
      </c>
      <c r="M171" s="74">
        <f>IF($C$4="National Currency",IF('Premiums DATA'!L310=0,0,'Premiums DATA'!L310),IF($C$4="Current Exchange rate",IF('Premiums DATA'!L310=0,0,'Premiums DATA'!L310/ECO!V16),IF($C$4="Constant Exchange rate",IF('Premiums DATA'!L310=0,0,'Premiums DATA'!L310/ECO!V51))))</f>
        <v>70357</v>
      </c>
      <c r="N171" s="74">
        <f>IF($C$4="National Currency",IF('Premiums DATA'!M310=0,0,'Premiums DATA'!M310),IF($C$4="Current Exchange rate",IF('Premiums DATA'!M310=0,0,'Premiums DATA'!M310/ECO!W16),IF($C$4="Constant Exchange rate",IF('Premiums DATA'!M310=0,0,'Premiums DATA'!M310/ECO!W51))))</f>
        <v>71331</v>
      </c>
      <c r="O171" s="74">
        <f>IF($C$4="National Currency",IF('Premiums DATA'!N310=0,0,'Premiums DATA'!N310),IF($C$4="Current Exchange rate",IF('Premiums DATA'!N310=0,0,'Premiums DATA'!N310/ECO!X16),IF($C$4="Constant Exchange rate",IF('Premiums DATA'!N310=0,0,'Premiums DATA'!N310/ECO!X51))))</f>
        <v>74424</v>
      </c>
      <c r="P171" s="210">
        <f>IF($C$4="National Currency",IF('Premiums DATA'!O310=0,0,'Premiums DATA'!O310),IF($C$4="Current Exchange rate",IF('Premiums DATA'!O310=0,0,'Premiums DATA'!O310/ECO!Y16),IF($C$4="Constant Exchange rate",IF('Premiums DATA'!O310=0,0,'Premiums DATA'!O310/ECO!Y51))))</f>
        <v>76464</v>
      </c>
      <c r="Q171" s="77">
        <f t="shared" si="25"/>
        <v>0.19166736882482052</v>
      </c>
      <c r="R171" s="77">
        <f t="shared" si="26"/>
        <v>4.3361231442149872E-2</v>
      </c>
      <c r="S171" s="77">
        <f t="shared" si="27"/>
        <v>0.20399909405636274</v>
      </c>
    </row>
    <row r="172" spans="3:19" ht="15" x14ac:dyDescent="0.25">
      <c r="C172" s="242"/>
      <c r="D172" s="243"/>
      <c r="E172" s="72" t="s">
        <v>7</v>
      </c>
      <c r="F172" s="74">
        <f>IF($C$4="National Currency",IF('Premiums DATA'!E311=0,0,'Premiums DATA'!E311),IF($C$4="Current Exchange rate",IF('Premiums DATA'!E311=0,0,'Premiums DATA'!E311/ECO!O17),IF($C$4="Constant Exchange rate",IF('Premiums DATA'!E311=0,0,'Premiums DATA'!E311/ECO!O52))))</f>
        <v>0</v>
      </c>
      <c r="G172" s="74">
        <f>IF($C$4="National Currency",IF('Premiums DATA'!F311=0,0,'Premiums DATA'!F311),IF($C$4="Current Exchange rate",IF('Premiums DATA'!F311=0,0,'Premiums DATA'!F311/ECO!P17),IF($C$4="Constant Exchange rate",IF('Premiums DATA'!F311=0,0,'Premiums DATA'!F311/ECO!P52))))</f>
        <v>0</v>
      </c>
      <c r="H172" s="74">
        <f>IF($C$4="National Currency",IF('Premiums DATA'!G311=0,0,'Premiums DATA'!G311),IF($C$4="Current Exchange rate",IF('Premiums DATA'!G311=0,0,'Premiums DATA'!G311/ECO!Q17),IF($C$4="Constant Exchange rate",IF('Premiums DATA'!G311=0,0,'Premiums DATA'!G311/ECO!Q52))))</f>
        <v>0</v>
      </c>
      <c r="I172" s="74">
        <f>IF($C$4="National Currency",IF('Premiums DATA'!H311=0,0,'Premiums DATA'!H311),IF($C$4="Current Exchange rate",IF('Premiums DATA'!H311=0,0,'Premiums DATA'!H311/ECO!R17),IF($C$4="Constant Exchange rate",IF('Premiums DATA'!H311=0,0,'Premiums DATA'!H311/ECO!R52))))</f>
        <v>0</v>
      </c>
      <c r="J172" s="74">
        <f>IF($C$4="National Currency",IF('Premiums DATA'!I311=0,0,'Premiums DATA'!I311),IF($C$4="Current Exchange rate",IF('Premiums DATA'!I311=0,0,'Premiums DATA'!I311/ECO!S17),IF($C$4="Constant Exchange rate",IF('Premiums DATA'!I311=0,0,'Premiums DATA'!I311/ECO!S52))))</f>
        <v>0</v>
      </c>
      <c r="K172" s="74">
        <f>IF($C$4="National Currency",IF('Premiums DATA'!J311=0,0,'Premiums DATA'!J311),IF($C$4="Current Exchange rate",IF('Premiums DATA'!J311=0,0,'Premiums DATA'!J311/ECO!T17),IF($C$4="Constant Exchange rate",IF('Premiums DATA'!J311=0,0,'Premiums DATA'!J311/ECO!T52))))</f>
        <v>0</v>
      </c>
      <c r="L172" s="74">
        <f>IF($C$4="National Currency",IF('Premiums DATA'!K311=0,0,'Premiums DATA'!K311),IF($C$4="Current Exchange rate",IF('Premiums DATA'!K311=0,0,'Premiums DATA'!K311/ECO!U17),IF($C$4="Constant Exchange rate",IF('Premiums DATA'!K311=0,0,'Premiums DATA'!K311/ECO!U52))))</f>
        <v>0</v>
      </c>
      <c r="M172" s="74">
        <f>IF($C$4="National Currency",IF('Premiums DATA'!L311=0,0,'Premiums DATA'!L311),IF($C$4="Current Exchange rate",IF('Premiums DATA'!L311=0,0,'Premiums DATA'!L311/ECO!V17),IF($C$4="Constant Exchange rate",IF('Premiums DATA'!L311=0,0,'Premiums DATA'!L311/ECO!V52))))</f>
        <v>0</v>
      </c>
      <c r="N172" s="74">
        <f>IF($C$4="National Currency",IF('Premiums DATA'!M311=0,0,'Premiums DATA'!M311),IF($C$4="Current Exchange rate",IF('Premiums DATA'!M311=0,0,'Premiums DATA'!M311/ECO!W17),IF($C$4="Constant Exchange rate",IF('Premiums DATA'!M311=0,0,'Premiums DATA'!M311/ECO!W52))))</f>
        <v>0</v>
      </c>
      <c r="O172" s="74">
        <f>IF($C$4="National Currency",IF('Premiums DATA'!N311=0,0,'Premiums DATA'!N311),IF($C$4="Current Exchange rate",IF('Premiums DATA'!N311=0,0,'Premiums DATA'!N311/ECO!X17),IF($C$4="Constant Exchange rate",IF('Premiums DATA'!N311=0,0,'Premiums DATA'!N311/ECO!X52))))</f>
        <v>0</v>
      </c>
      <c r="P172" s="210">
        <f>IF($C$4="National Currency",IF('Premiums DATA'!O311=0,0,'Premiums DATA'!O311),IF($C$4="Current Exchange rate",IF('Premiums DATA'!O311=0,0,'Premiums DATA'!O311/ECO!Y17),IF($C$4="Constant Exchange rate",IF('Premiums DATA'!O311=0,0,'Premiums DATA'!O311/ECO!Y52))))</f>
        <v>0</v>
      </c>
      <c r="Q172" s="77">
        <f t="shared" si="25"/>
        <v>0</v>
      </c>
      <c r="R172" s="77" t="str">
        <f t="shared" si="26"/>
        <v>-</v>
      </c>
      <c r="S172" s="77" t="str">
        <f t="shared" si="27"/>
        <v>-</v>
      </c>
    </row>
    <row r="173" spans="3:19" ht="15" x14ac:dyDescent="0.25">
      <c r="C173" s="242"/>
      <c r="D173" s="243"/>
      <c r="E173" s="72" t="s">
        <v>8</v>
      </c>
      <c r="F173" s="74">
        <f>IF($C$4="National Currency",IF('Premiums DATA'!E312=0,0,'Premiums DATA'!E312),IF($C$4="Current Exchange rate",IF('Premiums DATA'!E312=0,0,'Premiums DATA'!E312/ECO!O18),IF($C$4="Constant Exchange rate",IF('Premiums DATA'!E312=0,0,'Premiums DATA'!E312/ECO!O53))))</f>
        <v>0</v>
      </c>
      <c r="G173" s="74">
        <f>IF($C$4="National Currency",IF('Premiums DATA'!F312=0,0,'Premiums DATA'!F312),IF($C$4="Current Exchange rate",IF('Premiums DATA'!F312=0,0,'Premiums DATA'!F312/ECO!P18),IF($C$4="Constant Exchange rate",IF('Premiums DATA'!F312=0,0,'Premiums DATA'!F312/ECO!P53))))</f>
        <v>0</v>
      </c>
      <c r="H173" s="74">
        <f>IF($C$4="National Currency",IF('Premiums DATA'!G312=0,0,'Premiums DATA'!G312),IF($C$4="Current Exchange rate",IF('Premiums DATA'!G312=0,0,'Premiums DATA'!G312/ECO!Q18),IF($C$4="Constant Exchange rate",IF('Premiums DATA'!G312=0,0,'Premiums DATA'!G312/ECO!Q53))))</f>
        <v>0</v>
      </c>
      <c r="I173" s="74">
        <f>IF($C$4="National Currency",IF('Premiums DATA'!H312=0,0,'Premiums DATA'!H312),IF($C$4="Current Exchange rate",IF('Premiums DATA'!H312=0,0,'Premiums DATA'!H312/ECO!R18),IF($C$4="Constant Exchange rate",IF('Premiums DATA'!H312=0,0,'Premiums DATA'!H312/ECO!R53))))</f>
        <v>0</v>
      </c>
      <c r="J173" s="74">
        <f>IF($C$4="National Currency",IF('Premiums DATA'!I312=0,0,'Premiums DATA'!I312),IF($C$4="Current Exchange rate",IF('Premiums DATA'!I312=0,0,'Premiums DATA'!I312/ECO!S18),IF($C$4="Constant Exchange rate",IF('Premiums DATA'!I312=0,0,'Premiums DATA'!I312/ECO!S53))))</f>
        <v>44.257792926258745</v>
      </c>
      <c r="K173" s="74">
        <f>IF($C$4="National Currency",IF('Premiums DATA'!J312=0,0,'Premiums DATA'!J312),IF($C$4="Current Exchange rate",IF('Premiums DATA'!J312=0,0,'Premiums DATA'!J312/ECO!T18),IF($C$4="Constant Exchange rate",IF('Premiums DATA'!J312=0,0,'Premiums DATA'!J312/ECO!T53))))</f>
        <v>41.785377999054106</v>
      </c>
      <c r="L173" s="74">
        <f>IF($C$4="National Currency",IF('Premiums DATA'!K312=0,0,'Premiums DATA'!K312),IF($C$4="Current Exchange rate",IF('Premiums DATA'!K312=0,0,'Premiums DATA'!K312/ECO!U18),IF($C$4="Constant Exchange rate",IF('Premiums DATA'!K312=0,0,'Premiums DATA'!K312/ECO!U53))))</f>
        <v>39.352123208876051</v>
      </c>
      <c r="M173" s="74">
        <f>IF($C$4="National Currency",IF('Premiums DATA'!L312=0,0,'Premiums DATA'!L312),IF($C$4="Current Exchange rate",IF('Premiums DATA'!L312=0,0,'Premiums DATA'!L312/ECO!V18),IF($C$4="Constant Exchange rate",IF('Premiums DATA'!L312=0,0,'Premiums DATA'!L312/ECO!V53))))</f>
        <v>38.294000000000004</v>
      </c>
      <c r="N173" s="74">
        <f>IF($C$4="National Currency",IF('Premiums DATA'!M312=0,0,'Premiums DATA'!M312),IF($C$4="Current Exchange rate",IF('Premiums DATA'!M312=0,0,'Premiums DATA'!M312/ECO!W18),IF($C$4="Constant Exchange rate",IF('Premiums DATA'!M312=0,0,'Premiums DATA'!M312/ECO!W53))))</f>
        <v>39.680999999999997</v>
      </c>
      <c r="O173" s="74">
        <f>IF($C$4="National Currency",IF('Premiums DATA'!N312=0,0,'Premiums DATA'!N312),IF($C$4="Current Exchange rate",IF('Premiums DATA'!N312=0,0,'Premiums DATA'!N312/ECO!X18),IF($C$4="Constant Exchange rate",IF('Premiums DATA'!N312=0,0,'Premiums DATA'!N312/ECO!X53))))</f>
        <v>43.16</v>
      </c>
      <c r="P173" s="210">
        <f>IF($C$4="National Currency",IF('Premiums DATA'!O312=0,0,'Premiums DATA'!O312),IF($C$4="Current Exchange rate",IF('Premiums DATA'!O312=0,0,'Premiums DATA'!O312/ECO!Y18),IF($C$4="Constant Exchange rate",IF('Premiums DATA'!O312=0,0,'Premiums DATA'!O312/ECO!Y53))))</f>
        <v>0</v>
      </c>
      <c r="Q173" s="77">
        <f t="shared" si="25"/>
        <v>1.1115182788454333E-4</v>
      </c>
      <c r="R173" s="77">
        <f t="shared" si="26"/>
        <v>8.7674201759028181E-2</v>
      </c>
      <c r="S173" s="77" t="str">
        <f t="shared" si="27"/>
        <v>-</v>
      </c>
    </row>
    <row r="174" spans="3:19" ht="15" x14ac:dyDescent="0.25">
      <c r="C174" s="242"/>
      <c r="D174" s="243"/>
      <c r="E174" s="72" t="s">
        <v>9</v>
      </c>
      <c r="F174" s="74">
        <f>IF($C$4="National Currency",IF('Premiums DATA'!E313=0,0,'Premiums DATA'!E313),IF($C$4="Current Exchange rate",IF('Premiums DATA'!E313=0,0,'Premiums DATA'!E313/ECO!O19),IF($C$4="Constant Exchange rate",IF('Premiums DATA'!E313=0,0,'Premiums DATA'!E313/ECO!O54))))</f>
        <v>17346</v>
      </c>
      <c r="G174" s="74">
        <f>IF($C$4="National Currency",IF('Premiums DATA'!F313=0,0,'Premiums DATA'!F313),IF($C$4="Current Exchange rate",IF('Premiums DATA'!F313=0,0,'Premiums DATA'!F313/ECO!P19),IF($C$4="Constant Exchange rate",IF('Premiums DATA'!F313=0,0,'Premiums DATA'!F313/ECO!P54))))</f>
        <v>18163</v>
      </c>
      <c r="H174" s="74">
        <f>IF($C$4="National Currency",IF('Premiums DATA'!G313=0,0,'Premiums DATA'!G313),IF($C$4="Current Exchange rate",IF('Premiums DATA'!G313=0,0,'Premiums DATA'!G313/ECO!Q19),IF($C$4="Constant Exchange rate",IF('Premiums DATA'!G313=0,0,'Premiums DATA'!G313/ECO!Q54))))</f>
        <v>19727</v>
      </c>
      <c r="I174" s="74">
        <f>IF($C$4="National Currency",IF('Premiums DATA'!H313=0,0,'Premiums DATA'!H313),IF($C$4="Current Exchange rate",IF('Premiums DATA'!H313=0,0,'Premiums DATA'!H313/ECO!R19),IF($C$4="Constant Exchange rate",IF('Premiums DATA'!H313=0,0,'Premiums DATA'!H313/ECO!R54))))</f>
        <v>19419</v>
      </c>
      <c r="J174" s="74">
        <f>IF($C$4="National Currency",IF('Premiums DATA'!I313=0,0,'Premiums DATA'!I313),IF($C$4="Current Exchange rate",IF('Premiums DATA'!I313=0,0,'Premiums DATA'!I313/ECO!S19),IF($C$4="Constant Exchange rate",IF('Premiums DATA'!I313=0,0,'Premiums DATA'!I313/ECO!S54))))</f>
        <v>21494</v>
      </c>
      <c r="K174" s="74">
        <f>IF($C$4="National Currency",IF('Premiums DATA'!J313=0,0,'Premiums DATA'!J313),IF($C$4="Current Exchange rate",IF('Premiums DATA'!J313=0,0,'Premiums DATA'!J313/ECO!T19),IF($C$4="Constant Exchange rate",IF('Premiums DATA'!J313=0,0,'Premiums DATA'!J313/ECO!T54))))</f>
        <v>24917</v>
      </c>
      <c r="L174" s="74">
        <f>IF($C$4="National Currency",IF('Premiums DATA'!K313=0,0,'Premiums DATA'!K313),IF($C$4="Current Exchange rate",IF('Premiums DATA'!K313=0,0,'Premiums DATA'!K313/ECO!U19),IF($C$4="Constant Exchange rate",IF('Premiums DATA'!K313=0,0,'Premiums DATA'!K313/ECO!U54))))</f>
        <v>22698</v>
      </c>
      <c r="M174" s="74">
        <f>IF($C$4="National Currency",IF('Premiums DATA'!L313=0,0,'Premiums DATA'!L313),IF($C$4="Current Exchange rate",IF('Premiums DATA'!L313=0,0,'Premiums DATA'!L313/ECO!V19),IF($C$4="Constant Exchange rate",IF('Premiums DATA'!L313=0,0,'Premiums DATA'!L313/ECO!V54))))</f>
        <v>25766</v>
      </c>
      <c r="N174" s="74">
        <f>IF($C$4="National Currency",IF('Premiums DATA'!M313=0,0,'Premiums DATA'!M313),IF($C$4="Current Exchange rate",IF('Premiums DATA'!M313=0,0,'Premiums DATA'!M313/ECO!W19),IF($C$4="Constant Exchange rate",IF('Premiums DATA'!M313=0,0,'Premiums DATA'!M313/ECO!W54))))</f>
        <v>22867</v>
      </c>
      <c r="O174" s="74">
        <f>IF($C$4="National Currency",IF('Premiums DATA'!N313=0,0,'Premiums DATA'!N313),IF($C$4="Current Exchange rate",IF('Premiums DATA'!N313=0,0,'Premiums DATA'!N313/ECO!X19),IF($C$4="Constant Exchange rate",IF('Premiums DATA'!N313=0,0,'Premiums DATA'!N313/ECO!X54))))</f>
        <v>22225</v>
      </c>
      <c r="P174" s="210">
        <f>IF($C$4="National Currency",IF('Premiums DATA'!O313=0,0,'Premiums DATA'!O313),IF($C$4="Current Exchange rate",IF('Premiums DATA'!O313=0,0,'Premiums DATA'!O313/ECO!Y19),IF($C$4="Constant Exchange rate",IF('Premiums DATA'!O313=0,0,'Premiums DATA'!O313/ECO!Y54))))</f>
        <v>22149</v>
      </c>
      <c r="Q174" s="77">
        <f t="shared" si="25"/>
        <v>5.7237010536004995E-2</v>
      </c>
      <c r="R174" s="77">
        <f t="shared" si="26"/>
        <v>-2.8075392486989981E-2</v>
      </c>
      <c r="S174" s="77">
        <f t="shared" si="27"/>
        <v>0.28127522195318799</v>
      </c>
    </row>
    <row r="175" spans="3:19" ht="15" x14ac:dyDescent="0.25">
      <c r="C175" s="242"/>
      <c r="D175" s="243"/>
      <c r="E175" s="72" t="s">
        <v>10</v>
      </c>
      <c r="F175" s="74">
        <f>IF($C$4="National Currency",IF('Premiums DATA'!E314=0,0,'Premiums DATA'!E314),IF($C$4="Current Exchange rate",IF('Premiums DATA'!E314=0,0,'Premiums DATA'!E314/ECO!O20),IF($C$4="Constant Exchange rate",IF('Premiums DATA'!E314=0,0,'Premiums DATA'!E314/ECO!O55))))</f>
        <v>9255.7510000000002</v>
      </c>
      <c r="G175" s="74">
        <f>IF($C$4="National Currency",IF('Premiums DATA'!F314=0,0,'Premiums DATA'!F314),IF($C$4="Current Exchange rate",IF('Premiums DATA'!F314=0,0,'Premiums DATA'!F314/ECO!P20),IF($C$4="Constant Exchange rate",IF('Premiums DATA'!F314=0,0,'Premiums DATA'!F314/ECO!P55))))</f>
        <v>9927.8279999999995</v>
      </c>
      <c r="H175" s="74">
        <f>IF($C$4="National Currency",IF('Premiums DATA'!G314=0,0,'Premiums DATA'!G314),IF($C$4="Current Exchange rate",IF('Premiums DATA'!G314=0,0,'Premiums DATA'!G314/ECO!Q20),IF($C$4="Constant Exchange rate",IF('Premiums DATA'!G314=0,0,'Premiums DATA'!G314/ECO!Q55))))</f>
        <v>10206.344000000001</v>
      </c>
      <c r="I175" s="74">
        <f>IF($C$4="National Currency",IF('Premiums DATA'!H314=0,0,'Premiums DATA'!H314),IF($C$4="Current Exchange rate",IF('Premiums DATA'!H314=0,0,'Premiums DATA'!H314/ECO!R20),IF($C$4="Constant Exchange rate",IF('Premiums DATA'!H314=0,0,'Premiums DATA'!H314/ECO!R55))))</f>
        <v>10325.031999999999</v>
      </c>
      <c r="J175" s="74">
        <f>IF($C$4="National Currency",IF('Premiums DATA'!I314=0,0,'Premiums DATA'!I314),IF($C$4="Current Exchange rate",IF('Premiums DATA'!I314=0,0,'Premiums DATA'!I314/ECO!S20),IF($C$4="Constant Exchange rate",IF('Premiums DATA'!I314=0,0,'Premiums DATA'!I314/ECO!S55))))</f>
        <v>11322.956</v>
      </c>
      <c r="K175" s="74">
        <f>IF($C$4="National Currency",IF('Premiums DATA'!J314=0,0,'Premiums DATA'!J314),IF($C$4="Current Exchange rate",IF('Premiums DATA'!J314=0,0,'Premiums DATA'!J314/ECO!T20),IF($C$4="Constant Exchange rate",IF('Premiums DATA'!J314=0,0,'Premiums DATA'!J314/ECO!T55))))</f>
        <v>10932.7536375</v>
      </c>
      <c r="L175" s="74">
        <f>IF($C$4="National Currency",IF('Premiums DATA'!K314=0,0,'Premiums DATA'!K314),IF($C$4="Current Exchange rate",IF('Premiums DATA'!K314=0,0,'Premiums DATA'!K314/ECO!U20),IF($C$4="Constant Exchange rate",IF('Premiums DATA'!K314=0,0,'Premiums DATA'!K314/ECO!U55))))</f>
        <v>12025.855454</v>
      </c>
      <c r="M175" s="74">
        <f>IF($C$4="National Currency",IF('Premiums DATA'!L314=0,0,'Premiums DATA'!L314),IF($C$4="Current Exchange rate",IF('Premiums DATA'!L314=0,0,'Premiums DATA'!L314/ECO!V20),IF($C$4="Constant Exchange rate",IF('Premiums DATA'!L314=0,0,'Premiums DATA'!L314/ECO!V55))))</f>
        <v>12244.75365631</v>
      </c>
      <c r="N175" s="74">
        <f>IF($C$4="National Currency",IF('Premiums DATA'!M314=0,0,'Premiums DATA'!M314),IF($C$4="Current Exchange rate",IF('Premiums DATA'!M314=0,0,'Premiums DATA'!M314/ECO!W20),IF($C$4="Constant Exchange rate",IF('Premiums DATA'!M314=0,0,'Premiums DATA'!M314/ECO!W55))))</f>
        <v>13084.854681889999</v>
      </c>
      <c r="O175" s="74">
        <f>IF($C$4="National Currency",IF('Premiums DATA'!N314=0,0,'Premiums DATA'!N314),IF($C$4="Current Exchange rate",IF('Premiums DATA'!N314=0,0,'Premiums DATA'!N314/ECO!X20),IF($C$4="Constant Exchange rate",IF('Premiums DATA'!N314=0,0,'Premiums DATA'!N314/ECO!X55))))</f>
        <v>13256</v>
      </c>
      <c r="P175" s="210">
        <f>IF($C$4="National Currency",IF('Premiums DATA'!O314=0,0,'Premiums DATA'!O314),IF($C$4="Current Exchange rate",IF('Premiums DATA'!O314=0,0,'Premiums DATA'!O314/ECO!Y20),IF($C$4="Constant Exchange rate",IF('Premiums DATA'!O314=0,0,'Premiums DATA'!O314/ECO!Y55))))</f>
        <v>13512</v>
      </c>
      <c r="Q175" s="77">
        <f t="shared" si="25"/>
        <v>3.4138754180665115E-2</v>
      </c>
      <c r="R175" s="77">
        <f t="shared" si="26"/>
        <v>1.307964989071464E-2</v>
      </c>
      <c r="S175" s="77">
        <f t="shared" si="27"/>
        <v>0.4321906455780844</v>
      </c>
    </row>
    <row r="176" spans="3:19" ht="15" x14ac:dyDescent="0.25">
      <c r="C176" s="242"/>
      <c r="D176" s="243"/>
      <c r="E176" s="72" t="s">
        <v>11</v>
      </c>
      <c r="F176" s="74">
        <f>IF($C$4="National Currency",IF('Premiums DATA'!E315=0,0,'Premiums DATA'!E315),IF($C$4="Current Exchange rate",IF('Premiums DATA'!E315=0,0,'Premiums DATA'!E315/ECO!O21),IF($C$4="Constant Exchange rate",IF('Premiums DATA'!E315=0,0,'Premiums DATA'!E315/ECO!O56))))</f>
        <v>88557</v>
      </c>
      <c r="G176" s="74">
        <f>IF($C$4="National Currency",IF('Premiums DATA'!F315=0,0,'Premiums DATA'!F315),IF($C$4="Current Exchange rate",IF('Premiums DATA'!F315=0,0,'Premiums DATA'!F315/ECO!P21),IF($C$4="Constant Exchange rate",IF('Premiums DATA'!F315=0,0,'Premiums DATA'!F315/ECO!P56))))</f>
        <v>96297</v>
      </c>
      <c r="H176" s="74">
        <f>IF($C$4="National Currency",IF('Premiums DATA'!G315=0,0,'Premiums DATA'!G315),IF($C$4="Current Exchange rate",IF('Premiums DATA'!G315=0,0,'Premiums DATA'!G315/ECO!Q21),IF($C$4="Constant Exchange rate",IF('Premiums DATA'!G315=0,0,'Premiums DATA'!G315/ECO!Q56))))</f>
        <v>105532</v>
      </c>
      <c r="I176" s="74">
        <f>IF($C$4="National Currency",IF('Premiums DATA'!H315=0,0,'Premiums DATA'!H315),IF($C$4="Current Exchange rate",IF('Premiums DATA'!H315=0,0,'Premiums DATA'!H315/ECO!R21),IF($C$4="Constant Exchange rate",IF('Premiums DATA'!H315=0,0,'Premiums DATA'!H315/ECO!R56))))</f>
        <v>102692</v>
      </c>
      <c r="J176" s="74">
        <f>IF($C$4="National Currency",IF('Premiums DATA'!I315=0,0,'Premiums DATA'!I315),IF($C$4="Current Exchange rate",IF('Premiums DATA'!I315=0,0,'Premiums DATA'!I315/ECO!S21),IF($C$4="Constant Exchange rate",IF('Premiums DATA'!I315=0,0,'Premiums DATA'!I315/ECO!S56))))</f>
        <v>101920</v>
      </c>
      <c r="K176" s="74">
        <f>IF($C$4="National Currency",IF('Premiums DATA'!J315=0,0,'Premiums DATA'!J315),IF($C$4="Current Exchange rate",IF('Premiums DATA'!J315=0,0,'Premiums DATA'!J315/ECO!T21),IF($C$4="Constant Exchange rate",IF('Premiums DATA'!J315=0,0,'Premiums DATA'!J315/ECO!T56))))</f>
        <v>119960</v>
      </c>
      <c r="L176" s="74">
        <f>IF($C$4="National Currency",IF('Premiums DATA'!K315=0,0,'Premiums DATA'!K315),IF($C$4="Current Exchange rate",IF('Premiums DATA'!K315=0,0,'Premiums DATA'!K315/ECO!U21),IF($C$4="Constant Exchange rate",IF('Premiums DATA'!K315=0,0,'Premiums DATA'!K315/ECO!U56))))</f>
        <v>124578</v>
      </c>
      <c r="M176" s="74">
        <f>IF($C$4="National Currency",IF('Premiums DATA'!L315=0,0,'Premiums DATA'!L315),IF($C$4="Current Exchange rate",IF('Premiums DATA'!L315=0,0,'Premiums DATA'!L315/ECO!V21),IF($C$4="Constant Exchange rate",IF('Premiums DATA'!L315=0,0,'Premiums DATA'!L315/ECO!V56))))</f>
        <v>107566</v>
      </c>
      <c r="N176" s="74">
        <f>IF($C$4="National Currency",IF('Premiums DATA'!M315=0,0,'Premiums DATA'!M315),IF($C$4="Current Exchange rate",IF('Premiums DATA'!M315=0,0,'Premiums DATA'!M315/ECO!W21),IF($C$4="Constant Exchange rate",IF('Premiums DATA'!M315=0,0,'Premiums DATA'!M315/ECO!W56))))</f>
        <v>99427</v>
      </c>
      <c r="O176" s="74">
        <f>IF($C$4="National Currency",IF('Premiums DATA'!N315=0,0,'Premiums DATA'!N315),IF($C$4="Current Exchange rate",IF('Premiums DATA'!N315=0,0,'Premiums DATA'!N315/ECO!X21),IF($C$4="Constant Exchange rate",IF('Premiums DATA'!N315=0,0,'Premiums DATA'!N315/ECO!X56))))</f>
        <v>102019</v>
      </c>
      <c r="P176" s="210">
        <f>IF($C$4="National Currency",IF('Premiums DATA'!O315=0,0,'Premiums DATA'!O315),IF($C$4="Current Exchange rate",IF('Premiums DATA'!O315=0,0,'Premiums DATA'!O315/ECO!Y21),IF($C$4="Constant Exchange rate",IF('Premiums DATA'!O315=0,0,'Premiums DATA'!O315/ECO!Y56))))</f>
        <v>0</v>
      </c>
      <c r="Q176" s="77">
        <f t="shared" si="25"/>
        <v>0.26273397425748901</v>
      </c>
      <c r="R176" s="77">
        <f t="shared" si="26"/>
        <v>2.6069377533265659E-2</v>
      </c>
      <c r="S176" s="77">
        <f t="shared" si="27"/>
        <v>0.15201508632857941</v>
      </c>
    </row>
    <row r="177" spans="3:19" ht="15" x14ac:dyDescent="0.25">
      <c r="C177" s="242"/>
      <c r="D177" s="243"/>
      <c r="E177" s="72" t="s">
        <v>12</v>
      </c>
      <c r="F177" s="74">
        <f>IF($C$4="National Currency",IF('Premiums DATA'!E316=0,0,'Premiums DATA'!E316),IF($C$4="Current Exchange rate",IF('Premiums DATA'!E316=0,0,'Premiums DATA'!E316/ECO!O22),IF($C$4="Constant Exchange rate",IF('Premiums DATA'!E316=0,0,'Premiums DATA'!E316/ECO!O57))))</f>
        <v>0</v>
      </c>
      <c r="G177" s="74">
        <f>IF($C$4="National Currency",IF('Premiums DATA'!F316=0,0,'Premiums DATA'!F316),IF($C$4="Current Exchange rate",IF('Premiums DATA'!F316=0,0,'Premiums DATA'!F316/ECO!P22),IF($C$4="Constant Exchange rate",IF('Premiums DATA'!F316=0,0,'Premiums DATA'!F316/ECO!P57))))</f>
        <v>0</v>
      </c>
      <c r="H177" s="74">
        <f>IF($C$4="National Currency",IF('Premiums DATA'!G316=0,0,'Premiums DATA'!G316),IF($C$4="Current Exchange rate",IF('Premiums DATA'!G316=0,0,'Premiums DATA'!G316/ECO!Q22),IF($C$4="Constant Exchange rate",IF('Premiums DATA'!G316=0,0,'Premiums DATA'!G316/ECO!Q57))))</f>
        <v>0</v>
      </c>
      <c r="I177" s="74">
        <f>IF($C$4="National Currency",IF('Premiums DATA'!H316=0,0,'Premiums DATA'!H316),IF($C$4="Current Exchange rate",IF('Premiums DATA'!H316=0,0,'Premiums DATA'!H316/ECO!R22),IF($C$4="Constant Exchange rate",IF('Premiums DATA'!H316=0,0,'Premiums DATA'!H316/ECO!R57))))</f>
        <v>0</v>
      </c>
      <c r="J177" s="74">
        <f>IF($C$4="National Currency",IF('Premiums DATA'!I316=0,0,'Premiums DATA'!I316),IF($C$4="Current Exchange rate",IF('Premiums DATA'!I316=0,0,'Premiums DATA'!I316/ECO!S22),IF($C$4="Constant Exchange rate",IF('Premiums DATA'!I316=0,0,'Premiums DATA'!I316/ECO!S57))))</f>
        <v>0</v>
      </c>
      <c r="K177" s="74">
        <f>IF($C$4="National Currency",IF('Premiums DATA'!J316=0,0,'Premiums DATA'!J316),IF($C$4="Current Exchange rate",IF('Premiums DATA'!J316=0,0,'Premiums DATA'!J316/ECO!T22),IF($C$4="Constant Exchange rate",IF('Premiums DATA'!J316=0,0,'Premiums DATA'!J316/ECO!T57))))</f>
        <v>0</v>
      </c>
      <c r="L177" s="74">
        <f>IF($C$4="National Currency",IF('Premiums DATA'!K316=0,0,'Premiums DATA'!K316),IF($C$4="Current Exchange rate",IF('Premiums DATA'!K316=0,0,'Premiums DATA'!K316/ECO!U22),IF($C$4="Constant Exchange rate",IF('Premiums DATA'!K316=0,0,'Premiums DATA'!K316/ECO!U57))))</f>
        <v>0</v>
      </c>
      <c r="M177" s="74">
        <f>IF($C$4="National Currency",IF('Premiums DATA'!L316=0,0,'Premiums DATA'!L316),IF($C$4="Current Exchange rate",IF('Premiums DATA'!L316=0,0,'Premiums DATA'!L316/ECO!V22),IF($C$4="Constant Exchange rate",IF('Premiums DATA'!L316=0,0,'Premiums DATA'!L316/ECO!V57))))</f>
        <v>0</v>
      </c>
      <c r="N177" s="74">
        <f>IF($C$4="National Currency",IF('Premiums DATA'!M316=0,0,'Premiums DATA'!M316),IF($C$4="Current Exchange rate",IF('Premiums DATA'!M316=0,0,'Premiums DATA'!M316/ECO!W22),IF($C$4="Constant Exchange rate",IF('Premiums DATA'!M316=0,0,'Premiums DATA'!M316/ECO!W57))))</f>
        <v>1563</v>
      </c>
      <c r="O177" s="74">
        <f>IF($C$4="National Currency",IF('Premiums DATA'!N316=0,0,'Premiums DATA'!N316),IF($C$4="Current Exchange rate",IF('Premiums DATA'!N316=0,0,'Premiums DATA'!N316/ECO!X22),IF($C$4="Constant Exchange rate",IF('Premiums DATA'!N316=0,0,'Premiums DATA'!N316/ECO!X57))))</f>
        <v>1428</v>
      </c>
      <c r="P177" s="210">
        <f>IF($C$4="National Currency",IF('Premiums DATA'!O316=0,0,'Premiums DATA'!O316),IF($C$4="Current Exchange rate",IF('Premiums DATA'!O316=0,0,'Premiums DATA'!O316/ECO!Y22),IF($C$4="Constant Exchange rate",IF('Premiums DATA'!O316=0,0,'Premiums DATA'!O316/ECO!Y57))))</f>
        <v>0</v>
      </c>
      <c r="Q177" s="77">
        <f t="shared" si="25"/>
        <v>3.6775905982189038E-3</v>
      </c>
      <c r="R177" s="77">
        <f t="shared" si="26"/>
        <v>-8.6372360844529705E-2</v>
      </c>
      <c r="S177" s="77" t="str">
        <f t="shared" si="27"/>
        <v>-</v>
      </c>
    </row>
    <row r="178" spans="3:19" ht="15" x14ac:dyDescent="0.25">
      <c r="C178" s="242"/>
      <c r="D178" s="243"/>
      <c r="E178" s="72" t="s">
        <v>13</v>
      </c>
      <c r="F178" s="74">
        <f>IF($C$4="National Currency",IF('Premiums DATA'!E317=0,0,'Premiums DATA'!E317),IF($C$4="Current Exchange rate",IF('Premiums DATA'!E317=0,0,'Premiums DATA'!E317/ECO!O23),IF($C$4="Constant Exchange rate",IF('Premiums DATA'!E317=0,0,'Premiums DATA'!E317/ECO!O58))))</f>
        <v>0</v>
      </c>
      <c r="G178" s="74">
        <f>IF($C$4="National Currency",IF('Premiums DATA'!F317=0,0,'Premiums DATA'!F317),IF($C$4="Current Exchange rate",IF('Premiums DATA'!F317=0,0,'Premiums DATA'!F317/ECO!P23),IF($C$4="Constant Exchange rate",IF('Premiums DATA'!F317=0,0,'Premiums DATA'!F317/ECO!P58))))</f>
        <v>0</v>
      </c>
      <c r="H178" s="74">
        <f>IF($C$4="National Currency",IF('Premiums DATA'!G317=0,0,'Premiums DATA'!G317),IF($C$4="Current Exchange rate",IF('Premiums DATA'!G317=0,0,'Premiums DATA'!G317/ECO!Q23),IF($C$4="Constant Exchange rate",IF('Premiums DATA'!G317=0,0,'Premiums DATA'!G317/ECO!Q58))))</f>
        <v>0</v>
      </c>
      <c r="I178" s="74">
        <f>IF($C$4="National Currency",IF('Premiums DATA'!H317=0,0,'Premiums DATA'!H317),IF($C$4="Current Exchange rate",IF('Premiums DATA'!H317=0,0,'Premiums DATA'!H317/ECO!R23),IF($C$4="Constant Exchange rate",IF('Premiums DATA'!H317=0,0,'Premiums DATA'!H317/ECO!R58))))</f>
        <v>293.94097675633321</v>
      </c>
      <c r="J178" s="74">
        <f>IF($C$4="National Currency",IF('Premiums DATA'!I317=0,0,'Premiums DATA'!I317),IF($C$4="Current Exchange rate",IF('Premiums DATA'!I317=0,0,'Premiums DATA'!I317/ECO!S23),IF($C$4="Constant Exchange rate",IF('Premiums DATA'!I317=0,0,'Premiums DATA'!I317/ECO!S58))))</f>
        <v>303.0817445808305</v>
      </c>
      <c r="K178" s="74">
        <f>IF($C$4="National Currency",IF('Premiums DATA'!J317=0,0,'Premiums DATA'!J317),IF($C$4="Current Exchange rate",IF('Premiums DATA'!J317=0,0,'Premiums DATA'!J317/ECO!T23),IF($C$4="Constant Exchange rate",IF('Premiums DATA'!J317=0,0,'Premiums DATA'!J317/ECO!T58))))</f>
        <v>303.60407417080177</v>
      </c>
      <c r="L178" s="74">
        <f>IF($C$4="National Currency",IF('Premiums DATA'!K317=0,0,'Premiums DATA'!K317),IF($C$4="Current Exchange rate",IF('Premiums DATA'!K317=0,0,'Premiums DATA'!K317/ECO!U23),IF($C$4="Constant Exchange rate",IF('Premiums DATA'!K317=0,0,'Premiums DATA'!K317/ECO!U58))))</f>
        <v>299.03369025855312</v>
      </c>
      <c r="M178" s="74">
        <f>IF($C$4="National Currency",IF('Premiums DATA'!L317=0,0,'Premiums DATA'!L317),IF($C$4="Current Exchange rate",IF('Premiums DATA'!L317=0,0,'Premiums DATA'!L317/ECO!V23),IF($C$4="Constant Exchange rate",IF('Premiums DATA'!L317=0,0,'Premiums DATA'!L317/ECO!V58))))</f>
        <v>296.03029511621833</v>
      </c>
      <c r="N178" s="74">
        <f>IF($C$4="National Currency",IF('Premiums DATA'!M317=0,0,'Premiums DATA'!M317),IF($C$4="Current Exchange rate",IF('Premiums DATA'!M317=0,0,'Premiums DATA'!M317/ECO!W23),IF($C$4="Constant Exchange rate",IF('Premiums DATA'!M317=0,0,'Premiums DATA'!M317/ECO!W58))))</f>
        <v>302.42883259336639</v>
      </c>
      <c r="O178" s="74">
        <f>IF($C$4="National Currency",IF('Premiums DATA'!N317=0,0,'Premiums DATA'!N317),IF($C$4="Current Exchange rate",IF('Premiums DATA'!N317=0,0,'Premiums DATA'!N317/ECO!X23),IF($C$4="Constant Exchange rate",IF('Premiums DATA'!N317=0,0,'Premiums DATA'!N317/ECO!X58))))</f>
        <v>314.57299556019848</v>
      </c>
      <c r="P178" s="210">
        <f>IF($C$4="National Currency",IF('Premiums DATA'!O317=0,0,'Premiums DATA'!O317),IF($C$4="Current Exchange rate",IF('Premiums DATA'!O317=0,0,'Premiums DATA'!O317/ECO!Y23),IF($C$4="Constant Exchange rate",IF('Premiums DATA'!O317=0,0,'Premiums DATA'!O317/ECO!Y58))))</f>
        <v>0</v>
      </c>
      <c r="Q178" s="77">
        <f t="shared" si="25"/>
        <v>8.1013353706284514E-4</v>
      </c>
      <c r="R178" s="77">
        <f t="shared" si="26"/>
        <v>4.0155440414507915E-2</v>
      </c>
      <c r="S178" s="77" t="str">
        <f t="shared" si="27"/>
        <v>-</v>
      </c>
    </row>
    <row r="179" spans="3:19" ht="15" x14ac:dyDescent="0.25">
      <c r="C179" s="242"/>
      <c r="D179" s="243"/>
      <c r="E179" s="72" t="s">
        <v>14</v>
      </c>
      <c r="F179" s="74">
        <f>IF($C$4="National Currency",IF('Premiums DATA'!E318=0,0,'Premiums DATA'!E318),IF($C$4="Current Exchange rate",IF('Premiums DATA'!E318=0,0,'Premiums DATA'!E318/ECO!O24),IF($C$4="Constant Exchange rate",IF('Premiums DATA'!E318=0,0,'Premiums DATA'!E318/ECO!O59))))</f>
        <v>495.35399632376243</v>
      </c>
      <c r="G179" s="74">
        <f>IF($C$4="National Currency",IF('Premiums DATA'!F318=0,0,'Premiums DATA'!F318),IF($C$4="Current Exchange rate",IF('Premiums DATA'!F318=0,0,'Premiums DATA'!F318/ECO!P24),IF($C$4="Constant Exchange rate",IF('Premiums DATA'!F318=0,0,'Premiums DATA'!F318/ECO!P59))))</f>
        <v>533.59637446916395</v>
      </c>
      <c r="H179" s="74">
        <f>IF($C$4="National Currency",IF('Premiums DATA'!G318=0,0,'Premiums DATA'!G318),IF($C$4="Current Exchange rate",IF('Premiums DATA'!G318=0,0,'Premiums DATA'!G318/ECO!Q24),IF($C$4="Constant Exchange rate",IF('Premiums DATA'!G318=0,0,'Premiums DATA'!G318/ECO!Q59))))</f>
        <v>548.06046776953792</v>
      </c>
      <c r="I179" s="74">
        <f>IF($C$4="National Currency",IF('Premiums DATA'!H318=0,0,'Premiums DATA'!H318),IF($C$4="Current Exchange rate",IF('Premiums DATA'!H318=0,0,'Premiums DATA'!H318/ECO!R24),IF($C$4="Constant Exchange rate",IF('Premiums DATA'!H318=0,0,'Premiums DATA'!H318/ECO!R59))))</f>
        <v>528.40527349939782</v>
      </c>
      <c r="J179" s="74">
        <f>IF($C$4="National Currency",IF('Premiums DATA'!I318=0,0,'Premiums DATA'!I318),IF($C$4="Current Exchange rate",IF('Premiums DATA'!I318=0,0,'Premiums DATA'!I318/ECO!S24),IF($C$4="Constant Exchange rate",IF('Premiums DATA'!I318=0,0,'Premiums DATA'!I318/ECO!S59))))</f>
        <v>537.70678836280661</v>
      </c>
      <c r="K179" s="74">
        <f>IF($C$4="National Currency",IF('Premiums DATA'!J318=0,0,'Premiums DATA'!J318),IF($C$4="Current Exchange rate",IF('Premiums DATA'!J318=0,0,'Premiums DATA'!J318/ECO!T24),IF($C$4="Constant Exchange rate",IF('Premiums DATA'!J318=0,0,'Premiums DATA'!J318/ECO!T59))))</f>
        <v>557.42219686885971</v>
      </c>
      <c r="L179" s="74">
        <f>IF($C$4="National Currency",IF('Premiums DATA'!K318=0,0,'Premiums DATA'!K318),IF($C$4="Current Exchange rate",IF('Premiums DATA'!K318=0,0,'Premiums DATA'!K318/ECO!U24),IF($C$4="Constant Exchange rate",IF('Premiums DATA'!K318=0,0,'Premiums DATA'!K318/ECO!U59))))</f>
        <v>542.04221334854526</v>
      </c>
      <c r="M179" s="74">
        <f>IF($C$4="National Currency",IF('Premiums DATA'!L318=0,0,'Premiums DATA'!L318),IF($C$4="Current Exchange rate",IF('Premiums DATA'!L318=0,0,'Premiums DATA'!L318/ECO!V24),IF($C$4="Constant Exchange rate",IF('Premiums DATA'!L318=0,0,'Premiums DATA'!L318/ECO!V59))))</f>
        <v>442.40983710464599</v>
      </c>
      <c r="N179" s="74">
        <f>IF($C$4="National Currency",IF('Premiums DATA'!M318=0,0,'Premiums DATA'!M318),IF($C$4="Current Exchange rate",IF('Premiums DATA'!M318=0,0,'Premiums DATA'!M318/ECO!W24),IF($C$4="Constant Exchange rate",IF('Premiums DATA'!M318=0,0,'Premiums DATA'!M318/ECO!W59))))</f>
        <v>424.79558851492675</v>
      </c>
      <c r="O179" s="74">
        <f>IF($C$4="National Currency",IF('Premiums DATA'!N318=0,0,'Premiums DATA'!N318),IF($C$4="Current Exchange rate",IF('Premiums DATA'!N318=0,0,'Premiums DATA'!N318/ECO!X24),IF($C$4="Constant Exchange rate",IF('Premiums DATA'!N318=0,0,'Premiums DATA'!N318/ECO!X59))))</f>
        <v>449.00488052227922</v>
      </c>
      <c r="P179" s="210">
        <f>IF($C$4="National Currency",IF('Premiums DATA'!O318=0,0,'Premiums DATA'!O318),IF($C$4="Current Exchange rate",IF('Premiums DATA'!O318=0,0,'Premiums DATA'!O318/ECO!Y24),IF($C$4="Constant Exchange rate",IF('Premiums DATA'!O318=0,0,'Premiums DATA'!O318/ECO!Y59))))</f>
        <v>0</v>
      </c>
      <c r="Q179" s="77">
        <f t="shared" si="25"/>
        <v>1.1563418257444931E-3</v>
      </c>
      <c r="R179" s="77">
        <f t="shared" si="26"/>
        <v>5.6990450611757781E-2</v>
      </c>
      <c r="S179" s="77">
        <f t="shared" si="27"/>
        <v>-9.3567663015661884E-2</v>
      </c>
    </row>
    <row r="180" spans="3:19" ht="15" x14ac:dyDescent="0.25">
      <c r="C180" s="242"/>
      <c r="D180" s="243"/>
      <c r="E180" s="72" t="s">
        <v>15</v>
      </c>
      <c r="F180" s="74">
        <f>IF($C$4="National Currency",IF('Premiums DATA'!E319=0,0,'Premiums DATA'!E319),IF($C$4="Current Exchange rate",IF('Premiums DATA'!E319=0,0,'Premiums DATA'!E319/ECO!O25),IF($C$4="Constant Exchange rate",IF('Premiums DATA'!E319=0,0,'Premiums DATA'!E319/ECO!O60))))</f>
        <v>0</v>
      </c>
      <c r="G180" s="74">
        <f>IF($C$4="National Currency",IF('Premiums DATA'!F319=0,0,'Premiums DATA'!F319),IF($C$4="Current Exchange rate",IF('Premiums DATA'!F319=0,0,'Premiums DATA'!F319/ECO!P25),IF($C$4="Constant Exchange rate",IF('Premiums DATA'!F319=0,0,'Premiums DATA'!F319/ECO!P60))))</f>
        <v>0</v>
      </c>
      <c r="H180" s="74">
        <f>IF($C$4="National Currency",IF('Premiums DATA'!G319=0,0,'Premiums DATA'!G319),IF($C$4="Current Exchange rate",IF('Premiums DATA'!G319=0,0,'Premiums DATA'!G319/ECO!Q25),IF($C$4="Constant Exchange rate",IF('Premiums DATA'!G319=0,0,'Premiums DATA'!G319/ECO!Q60))))</f>
        <v>0</v>
      </c>
      <c r="I180" s="74">
        <f>IF($C$4="National Currency",IF('Premiums DATA'!H319=0,0,'Premiums DATA'!H319),IF($C$4="Current Exchange rate",IF('Premiums DATA'!H319=0,0,'Premiums DATA'!H319/ECO!R25),IF($C$4="Constant Exchange rate",IF('Premiums DATA'!H319=0,0,'Premiums DATA'!H319/ECO!R60))))</f>
        <v>0</v>
      </c>
      <c r="J180" s="74">
        <f>IF($C$4="National Currency",IF('Premiums DATA'!I319=0,0,'Premiums DATA'!I319),IF($C$4="Current Exchange rate",IF('Premiums DATA'!I319=0,0,'Premiums DATA'!I319/ECO!S25),IF($C$4="Constant Exchange rate",IF('Premiums DATA'!I319=0,0,'Premiums DATA'!I319/ECO!S60))))</f>
        <v>0</v>
      </c>
      <c r="K180" s="74">
        <f>IF($C$4="National Currency",IF('Premiums DATA'!J319=0,0,'Premiums DATA'!J319),IF($C$4="Current Exchange rate",IF('Premiums DATA'!J319=0,0,'Premiums DATA'!J319/ECO!T25),IF($C$4="Constant Exchange rate",IF('Premiums DATA'!J319=0,0,'Premiums DATA'!J319/ECO!T60))))</f>
        <v>0</v>
      </c>
      <c r="L180" s="74">
        <f>IF($C$4="National Currency",IF('Premiums DATA'!K319=0,0,'Premiums DATA'!K319),IF($C$4="Current Exchange rate",IF('Premiums DATA'!K319=0,0,'Premiums DATA'!K319/ECO!U25),IF($C$4="Constant Exchange rate",IF('Premiums DATA'!K319=0,0,'Premiums DATA'!K319/ECO!U60))))</f>
        <v>0</v>
      </c>
      <c r="M180" s="74">
        <f>IF($C$4="National Currency",IF('Premiums DATA'!L319=0,0,'Premiums DATA'!L319),IF($C$4="Current Exchange rate",IF('Premiums DATA'!L319=0,0,'Premiums DATA'!L319/ECO!V25),IF($C$4="Constant Exchange rate",IF('Premiums DATA'!L319=0,0,'Premiums DATA'!L319/ECO!V60))))</f>
        <v>0</v>
      </c>
      <c r="N180" s="74">
        <f>IF($C$4="National Currency",IF('Premiums DATA'!M319=0,0,'Premiums DATA'!M319),IF($C$4="Current Exchange rate",IF('Premiums DATA'!M319=0,0,'Premiums DATA'!M319/ECO!W25),IF($C$4="Constant Exchange rate",IF('Premiums DATA'!M319=0,0,'Premiums DATA'!M319/ECO!W60))))</f>
        <v>0</v>
      </c>
      <c r="O180" s="74">
        <f>IF($C$4="National Currency",IF('Premiums DATA'!N319=0,0,'Premiums DATA'!N319),IF($C$4="Current Exchange rate",IF('Premiums DATA'!N319=0,0,'Premiums DATA'!N319/ECO!X25),IF($C$4="Constant Exchange rate",IF('Premiums DATA'!N319=0,0,'Premiums DATA'!N319/ECO!X60))))</f>
        <v>0</v>
      </c>
      <c r="P180" s="210">
        <f>IF($C$4="National Currency",IF('Premiums DATA'!O319=0,0,'Premiums DATA'!O319),IF($C$4="Current Exchange rate",IF('Premiums DATA'!O319=0,0,'Premiums DATA'!O319/ECO!Y25),IF($C$4="Constant Exchange rate",IF('Premiums DATA'!O319=0,0,'Premiums DATA'!O319/ECO!Y60))))</f>
        <v>0</v>
      </c>
      <c r="Q180" s="77">
        <f t="shared" si="25"/>
        <v>0</v>
      </c>
      <c r="R180" s="77" t="str">
        <f t="shared" si="26"/>
        <v>-</v>
      </c>
      <c r="S180" s="77" t="str">
        <f t="shared" si="27"/>
        <v>-</v>
      </c>
    </row>
    <row r="181" spans="3:19" ht="15" x14ac:dyDescent="0.25">
      <c r="C181" s="242"/>
      <c r="D181" s="243"/>
      <c r="E181" s="72" t="s">
        <v>16</v>
      </c>
      <c r="F181" s="74">
        <f>IF($C$4="National Currency",IF('Premiums DATA'!E320=0,0,'Premiums DATA'!E320),IF($C$4="Current Exchange rate",IF('Premiums DATA'!E320=0,0,'Premiums DATA'!E320/ECO!O26),IF($C$4="Constant Exchange rate",IF('Premiums DATA'!E320=0,0,'Premiums DATA'!E320/ECO!O61))))</f>
        <v>0</v>
      </c>
      <c r="G181" s="74">
        <f>IF($C$4="National Currency",IF('Premiums DATA'!F320=0,0,'Premiums DATA'!F320),IF($C$4="Current Exchange rate",IF('Premiums DATA'!F320=0,0,'Premiums DATA'!F320/ECO!P26),IF($C$4="Constant Exchange rate",IF('Premiums DATA'!F320=0,0,'Premiums DATA'!F320/ECO!P61))))</f>
        <v>0</v>
      </c>
      <c r="H181" s="74">
        <f>IF($C$4="National Currency",IF('Premiums DATA'!G320=0,0,'Premiums DATA'!G320),IF($C$4="Current Exchange rate",IF('Premiums DATA'!G320=0,0,'Premiums DATA'!G320/ECO!Q26),IF($C$4="Constant Exchange rate",IF('Premiums DATA'!G320=0,0,'Premiums DATA'!G320/ECO!Q61))))</f>
        <v>0</v>
      </c>
      <c r="I181" s="74">
        <f>IF($C$4="National Currency",IF('Premiums DATA'!H320=0,0,'Premiums DATA'!H320),IF($C$4="Current Exchange rate",IF('Premiums DATA'!H320=0,0,'Premiums DATA'!H320/ECO!R26),IF($C$4="Constant Exchange rate",IF('Premiums DATA'!H320=0,0,'Premiums DATA'!H320/ECO!R61))))</f>
        <v>0</v>
      </c>
      <c r="J181" s="74">
        <f>IF($C$4="National Currency",IF('Premiums DATA'!I320=0,0,'Premiums DATA'!I320),IF($C$4="Current Exchange rate",IF('Premiums DATA'!I320=0,0,'Premiums DATA'!I320/ECO!S26),IF($C$4="Constant Exchange rate",IF('Premiums DATA'!I320=0,0,'Premiums DATA'!I320/ECO!S61))))</f>
        <v>0</v>
      </c>
      <c r="K181" s="74">
        <f>IF($C$4="National Currency",IF('Premiums DATA'!J320=0,0,'Premiums DATA'!J320),IF($C$4="Current Exchange rate",IF('Premiums DATA'!J320=0,0,'Premiums DATA'!J320/ECO!T26),IF($C$4="Constant Exchange rate",IF('Premiums DATA'!J320=0,0,'Premiums DATA'!J320/ECO!T61))))</f>
        <v>0</v>
      </c>
      <c r="L181" s="74">
        <f>IF($C$4="National Currency",IF('Premiums DATA'!K320=0,0,'Premiums DATA'!K320),IF($C$4="Current Exchange rate",IF('Premiums DATA'!K320=0,0,'Premiums DATA'!K320/ECO!U26),IF($C$4="Constant Exchange rate",IF('Premiums DATA'!K320=0,0,'Premiums DATA'!K320/ECO!U61))))</f>
        <v>0</v>
      </c>
      <c r="M181" s="74">
        <f>IF($C$4="National Currency",IF('Premiums DATA'!L320=0,0,'Premiums DATA'!L320),IF($C$4="Current Exchange rate",IF('Premiums DATA'!L320=0,0,'Premiums DATA'!L320/ECO!V26),IF($C$4="Constant Exchange rate",IF('Premiums DATA'!L320=0,0,'Premiums DATA'!L320/ECO!V61))))</f>
        <v>0</v>
      </c>
      <c r="N181" s="74">
        <f>IF($C$4="National Currency",IF('Premiums DATA'!M320=0,0,'Premiums DATA'!M320),IF($C$4="Current Exchange rate",IF('Premiums DATA'!M320=0,0,'Premiums DATA'!M320/ECO!W26),IF($C$4="Constant Exchange rate",IF('Premiums DATA'!M320=0,0,'Premiums DATA'!M320/ECO!W61))))</f>
        <v>0</v>
      </c>
      <c r="O181" s="74">
        <f>IF($C$4="National Currency",IF('Premiums DATA'!N320=0,0,'Premiums DATA'!N320),IF($C$4="Current Exchange rate",IF('Premiums DATA'!N320=0,0,'Premiums DATA'!N320/ECO!X26),IF($C$4="Constant Exchange rate",IF('Premiums DATA'!N320=0,0,'Premiums DATA'!N320/ECO!X61))))</f>
        <v>0</v>
      </c>
      <c r="P181" s="210">
        <f>IF($C$4="National Currency",IF('Premiums DATA'!O320=0,0,'Premiums DATA'!O320),IF($C$4="Current Exchange rate",IF('Premiums DATA'!O320=0,0,'Premiums DATA'!O320/ECO!Y26),IF($C$4="Constant Exchange rate",IF('Premiums DATA'!O320=0,0,'Premiums DATA'!O320/ECO!Y61))))</f>
        <v>0</v>
      </c>
      <c r="Q181" s="77">
        <f t="shared" si="25"/>
        <v>0</v>
      </c>
      <c r="R181" s="77" t="str">
        <f t="shared" si="26"/>
        <v>-</v>
      </c>
      <c r="S181" s="77" t="str">
        <f t="shared" si="27"/>
        <v>-</v>
      </c>
    </row>
    <row r="182" spans="3:19" ht="15" x14ac:dyDescent="0.25">
      <c r="C182" s="242"/>
      <c r="D182" s="243"/>
      <c r="E182" s="72" t="s">
        <v>17</v>
      </c>
      <c r="F182" s="74">
        <f>IF($C$4="National Currency",IF('Premiums DATA'!E321=0,0,'Premiums DATA'!E321),IF($C$4="Current Exchange rate",IF('Premiums DATA'!E321=0,0,'Premiums DATA'!E321/ECO!O27),IF($C$4="Constant Exchange rate",IF('Premiums DATA'!E321=0,0,'Premiums DATA'!E321/ECO!O62))))</f>
        <v>40871</v>
      </c>
      <c r="G182" s="74">
        <f>IF($C$4="National Currency",IF('Premiums DATA'!F321=0,0,'Premiums DATA'!F321),IF($C$4="Current Exchange rate",IF('Premiums DATA'!F321=0,0,'Premiums DATA'!F321/ECO!P27),IF($C$4="Constant Exchange rate",IF('Premiums DATA'!F321=0,0,'Premiums DATA'!F321/ECO!P62))))</f>
        <v>47082</v>
      </c>
      <c r="H182" s="74">
        <f>IF($C$4="National Currency",IF('Premiums DATA'!G321=0,0,'Premiums DATA'!G321),IF($C$4="Current Exchange rate",IF('Premiums DATA'!G321=0,0,'Premiums DATA'!G321/ECO!Q27),IF($C$4="Constant Exchange rate",IF('Premiums DATA'!G321=0,0,'Premiums DATA'!G321/ECO!Q62))))</f>
        <v>41992</v>
      </c>
      <c r="I182" s="74">
        <f>IF($C$4="National Currency",IF('Premiums DATA'!H321=0,0,'Premiums DATA'!H321),IF($C$4="Current Exchange rate",IF('Premiums DATA'!H321=0,0,'Premiums DATA'!H321/ECO!R27),IF($C$4="Constant Exchange rate",IF('Premiums DATA'!H321=0,0,'Premiums DATA'!H321/ECO!R62))))</f>
        <v>32386</v>
      </c>
      <c r="J182" s="74">
        <f>IF($C$4="National Currency",IF('Premiums DATA'!I321=0,0,'Premiums DATA'!I321),IF($C$4="Current Exchange rate",IF('Premiums DATA'!I321=0,0,'Premiums DATA'!I321/ECO!S27),IF($C$4="Constant Exchange rate",IF('Premiums DATA'!I321=0,0,'Premiums DATA'!I321/ECO!S62))))</f>
        <v>36007</v>
      </c>
      <c r="K182" s="74">
        <f>IF($C$4="National Currency",IF('Premiums DATA'!J321=0,0,'Premiums DATA'!J321),IF($C$4="Current Exchange rate",IF('Premiums DATA'!J321=0,0,'Premiums DATA'!J321/ECO!T27),IF($C$4="Constant Exchange rate",IF('Premiums DATA'!J321=0,0,'Premiums DATA'!J321/ECO!T62))))</f>
        <v>71384</v>
      </c>
      <c r="L182" s="74">
        <f>IF($C$4="National Currency",IF('Premiums DATA'!K321=0,0,'Premiums DATA'!K321),IF($C$4="Current Exchange rate",IF('Premiums DATA'!K321=0,0,'Premiums DATA'!K321/ECO!U27),IF($C$4="Constant Exchange rate",IF('Premiums DATA'!K321=0,0,'Premiums DATA'!K321/ECO!U62))))</f>
        <v>74705</v>
      </c>
      <c r="M182" s="74">
        <f>IF($C$4="National Currency",IF('Premiums DATA'!L321=0,0,'Premiums DATA'!L321),IF($C$4="Current Exchange rate",IF('Premiums DATA'!L321=0,0,'Premiums DATA'!L321/ECO!V27),IF($C$4="Constant Exchange rate",IF('Premiums DATA'!L321=0,0,'Premiums DATA'!L321/ECO!V62))))</f>
        <v>61373</v>
      </c>
      <c r="N182" s="74">
        <f>IF($C$4="National Currency",IF('Premiums DATA'!M321=0,0,'Premiums DATA'!M321),IF($C$4="Current Exchange rate",IF('Premiums DATA'!M321=0,0,'Premiums DATA'!M321/ECO!W27),IF($C$4="Constant Exchange rate",IF('Premiums DATA'!M321=0,0,'Premiums DATA'!M321/ECO!W62))))</f>
        <v>55915</v>
      </c>
      <c r="O182" s="74">
        <f>IF($C$4="National Currency",IF('Premiums DATA'!N321=0,0,'Premiums DATA'!N321),IF($C$4="Current Exchange rate",IF('Premiums DATA'!N321=0,0,'Premiums DATA'!N321/ECO!X27),IF($C$4="Constant Exchange rate",IF('Premiums DATA'!N321=0,0,'Premiums DATA'!N321/ECO!X62))))</f>
        <v>69586</v>
      </c>
      <c r="P182" s="210">
        <f>IF($C$4="National Currency",IF('Premiums DATA'!O321=0,0,'Premiums DATA'!O321),IF($C$4="Current Exchange rate",IF('Premiums DATA'!O321=0,0,'Premiums DATA'!O321/ECO!Y27),IF($C$4="Constant Exchange rate",IF('Premiums DATA'!O321=0,0,'Premiums DATA'!O321/ECO!Y62))))</f>
        <v>88681</v>
      </c>
      <c r="Q182" s="77">
        <f t="shared" si="25"/>
        <v>0.17920785670004247</v>
      </c>
      <c r="R182" s="77">
        <f t="shared" si="26"/>
        <v>0.24449611016721806</v>
      </c>
      <c r="S182" s="77">
        <f t="shared" si="27"/>
        <v>0.70257639891365509</v>
      </c>
    </row>
    <row r="183" spans="3:19" ht="15" x14ac:dyDescent="0.25">
      <c r="C183" s="242"/>
      <c r="D183" s="243"/>
      <c r="E183" s="72" t="s">
        <v>18</v>
      </c>
      <c r="F183" s="74">
        <f>IF($C$4="National Currency",IF('Premiums DATA'!E322=0,0,'Premiums DATA'!E322),IF($C$4="Current Exchange rate",IF('Premiums DATA'!E322=0,0,'Premiums DATA'!E322/ECO!O28),IF($C$4="Constant Exchange rate",IF('Premiums DATA'!E322=0,0,'Premiums DATA'!E322/ECO!O63))))</f>
        <v>0</v>
      </c>
      <c r="G183" s="74">
        <f>IF($C$4="National Currency",IF('Premiums DATA'!F322=0,0,'Premiums DATA'!F322),IF($C$4="Current Exchange rate",IF('Premiums DATA'!F322=0,0,'Premiums DATA'!F322/ECO!P28),IF($C$4="Constant Exchange rate",IF('Premiums DATA'!F322=0,0,'Premiums DATA'!F322/ECO!P63))))</f>
        <v>0</v>
      </c>
      <c r="H183" s="74">
        <f>IF($C$4="National Currency",IF('Premiums DATA'!G322=0,0,'Premiums DATA'!G322),IF($C$4="Current Exchange rate",IF('Premiums DATA'!G322=0,0,'Premiums DATA'!G322/ECO!Q28),IF($C$4="Constant Exchange rate",IF('Premiums DATA'!G322=0,0,'Premiums DATA'!G322/ECO!Q63))))</f>
        <v>0</v>
      </c>
      <c r="I183" s="74">
        <f>IF($C$4="National Currency",IF('Premiums DATA'!H322=0,0,'Premiums DATA'!H322),IF($C$4="Current Exchange rate",IF('Premiums DATA'!H322=0,0,'Premiums DATA'!H322/ECO!R28),IF($C$4="Constant Exchange rate",IF('Premiums DATA'!H322=0,0,'Premiums DATA'!H322/ECO!R63))))</f>
        <v>0</v>
      </c>
      <c r="J183" s="74">
        <f>IF($C$4="National Currency",IF('Premiums DATA'!I322=0,0,'Premiums DATA'!I322),IF($C$4="Current Exchange rate",IF('Premiums DATA'!I322=0,0,'Premiums DATA'!I322/ECO!S28),IF($C$4="Constant Exchange rate",IF('Premiums DATA'!I322=0,0,'Premiums DATA'!I322/ECO!S63))))</f>
        <v>0</v>
      </c>
      <c r="K183" s="74">
        <f>IF($C$4="National Currency",IF('Premiums DATA'!J322=0,0,'Premiums DATA'!J322),IF($C$4="Current Exchange rate",IF('Premiums DATA'!J322=0,0,'Premiums DATA'!J322/ECO!T28),IF($C$4="Constant Exchange rate",IF('Premiums DATA'!J322=0,0,'Premiums DATA'!J322/ECO!T63))))</f>
        <v>0</v>
      </c>
      <c r="L183" s="74">
        <f>IF($C$4="National Currency",IF('Premiums DATA'!K322=0,0,'Premiums DATA'!K322),IF($C$4="Current Exchange rate",IF('Premiums DATA'!K322=0,0,'Premiums DATA'!K322/ECO!U28),IF($C$4="Constant Exchange rate",IF('Premiums DATA'!K322=0,0,'Premiums DATA'!K322/ECO!U63))))</f>
        <v>0</v>
      </c>
      <c r="M183" s="74">
        <f>IF($C$4="National Currency",IF('Premiums DATA'!L322=0,0,'Premiums DATA'!L322),IF($C$4="Current Exchange rate",IF('Premiums DATA'!L322=0,0,'Premiums DATA'!L322/ECO!V28),IF($C$4="Constant Exchange rate",IF('Premiums DATA'!L322=0,0,'Premiums DATA'!L322/ECO!V63))))</f>
        <v>0</v>
      </c>
      <c r="N183" s="74">
        <f>IF($C$4="National Currency",IF('Premiums DATA'!M322=0,0,'Premiums DATA'!M322),IF($C$4="Current Exchange rate",IF('Premiums DATA'!M322=0,0,'Premiums DATA'!M322/ECO!W28),IF($C$4="Constant Exchange rate",IF('Premiums DATA'!M322=0,0,'Premiums DATA'!M322/ECO!W63))))</f>
        <v>0</v>
      </c>
      <c r="O183" s="74">
        <f>IF($C$4="National Currency",IF('Premiums DATA'!N322=0,0,'Premiums DATA'!N322),IF($C$4="Current Exchange rate",IF('Premiums DATA'!N322=0,0,'Premiums DATA'!N322/ECO!X28),IF($C$4="Constant Exchange rate",IF('Premiums DATA'!N322=0,0,'Premiums DATA'!N322/ECO!X63))))</f>
        <v>0</v>
      </c>
      <c r="P183" s="210">
        <f>IF($C$4="National Currency",IF('Premiums DATA'!O322=0,0,'Premiums DATA'!O322),IF($C$4="Current Exchange rate",IF('Premiums DATA'!O322=0,0,'Premiums DATA'!O322/ECO!Y28),IF($C$4="Constant Exchange rate",IF('Premiums DATA'!O322=0,0,'Premiums DATA'!O322/ECO!Y63))))</f>
        <v>0</v>
      </c>
      <c r="Q183" s="77">
        <f t="shared" si="25"/>
        <v>0</v>
      </c>
      <c r="R183" s="77" t="str">
        <f t="shared" si="26"/>
        <v>-</v>
      </c>
      <c r="S183" s="77" t="str">
        <f t="shared" si="27"/>
        <v>-</v>
      </c>
    </row>
    <row r="184" spans="3:19" ht="15" x14ac:dyDescent="0.25">
      <c r="C184" s="242"/>
      <c r="D184" s="243"/>
      <c r="E184" s="72" t="s">
        <v>19</v>
      </c>
      <c r="F184" s="74">
        <f>IF($C$4="National Currency",IF('Premiums DATA'!E323=0,0,'Premiums DATA'!E323),IF($C$4="Current Exchange rate",IF('Premiums DATA'!E323=0,0,'Premiums DATA'!E323/ECO!O29),IF($C$4="Constant Exchange rate",IF('Premiums DATA'!E323=0,0,'Premiums DATA'!E323/ECO!O64))))</f>
        <v>0</v>
      </c>
      <c r="G184" s="74">
        <f>IF($C$4="National Currency",IF('Premiums DATA'!F323=0,0,'Premiums DATA'!F323),IF($C$4="Current Exchange rate",IF('Premiums DATA'!F323=0,0,'Premiums DATA'!F323/ECO!P29),IF($C$4="Constant Exchange rate",IF('Premiums DATA'!F323=0,0,'Premiums DATA'!F323/ECO!P64))))</f>
        <v>0</v>
      </c>
      <c r="H184" s="74">
        <f>IF($C$4="National Currency",IF('Premiums DATA'!G323=0,0,'Premiums DATA'!G323),IF($C$4="Current Exchange rate",IF('Premiums DATA'!G323=0,0,'Premiums DATA'!G323/ECO!Q29),IF($C$4="Constant Exchange rate",IF('Premiums DATA'!G323=0,0,'Premiums DATA'!G323/ECO!Q64))))</f>
        <v>0</v>
      </c>
      <c r="I184" s="74">
        <f>IF($C$4="National Currency",IF('Premiums DATA'!H323=0,0,'Premiums DATA'!H323),IF($C$4="Current Exchange rate",IF('Premiums DATA'!H323=0,0,'Premiums DATA'!H323/ECO!R29),IF($C$4="Constant Exchange rate",IF('Premiums DATA'!H323=0,0,'Premiums DATA'!H323/ECO!R64))))</f>
        <v>0</v>
      </c>
      <c r="J184" s="74">
        <f>IF($C$4="National Currency",IF('Premiums DATA'!I323=0,0,'Premiums DATA'!I323),IF($C$4="Current Exchange rate",IF('Premiums DATA'!I323=0,0,'Premiums DATA'!I323/ECO!S29),IF($C$4="Constant Exchange rate",IF('Premiums DATA'!I323=0,0,'Premiums DATA'!I323/ECO!S64))))</f>
        <v>0</v>
      </c>
      <c r="K184" s="74">
        <f>IF($C$4="National Currency",IF('Premiums DATA'!J323=0,0,'Premiums DATA'!J323),IF($C$4="Current Exchange rate",IF('Premiums DATA'!J323=0,0,'Premiums DATA'!J323/ECO!T29),IF($C$4="Constant Exchange rate",IF('Premiums DATA'!J323=0,0,'Premiums DATA'!J323/ECO!T64))))</f>
        <v>0</v>
      </c>
      <c r="L184" s="74">
        <f>IF($C$4="National Currency",IF('Premiums DATA'!K323=0,0,'Premiums DATA'!K323),IF($C$4="Current Exchange rate",IF('Premiums DATA'!K323=0,0,'Premiums DATA'!K323/ECO!U29),IF($C$4="Constant Exchange rate",IF('Premiums DATA'!K323=0,0,'Premiums DATA'!K323/ECO!U64))))</f>
        <v>0</v>
      </c>
      <c r="M184" s="74">
        <f>IF($C$4="National Currency",IF('Premiums DATA'!L323=0,0,'Premiums DATA'!L323),IF($C$4="Current Exchange rate",IF('Premiums DATA'!L323=0,0,'Premiums DATA'!L323/ECO!V29),IF($C$4="Constant Exchange rate",IF('Premiums DATA'!L323=0,0,'Premiums DATA'!L323/ECO!V64))))</f>
        <v>0</v>
      </c>
      <c r="N184" s="74">
        <f>IF($C$4="National Currency",IF('Premiums DATA'!M323=0,0,'Premiums DATA'!M323),IF($C$4="Current Exchange rate",IF('Premiums DATA'!M323=0,0,'Premiums DATA'!M323/ECO!W29),IF($C$4="Constant Exchange rate",IF('Premiums DATA'!M323=0,0,'Premiums DATA'!M323/ECO!W64))))</f>
        <v>0</v>
      </c>
      <c r="O184" s="74">
        <f>IF($C$4="National Currency",IF('Premiums DATA'!N323=0,0,'Premiums DATA'!N323),IF($C$4="Current Exchange rate",IF('Premiums DATA'!N323=0,0,'Premiums DATA'!N323/ECO!X29),IF($C$4="Constant Exchange rate",IF('Premiums DATA'!N323=0,0,'Premiums DATA'!N323/ECO!X64))))</f>
        <v>0</v>
      </c>
      <c r="P184" s="210">
        <f>IF($C$4="National Currency",IF('Premiums DATA'!O323=0,0,'Premiums DATA'!O323),IF($C$4="Current Exchange rate",IF('Premiums DATA'!O323=0,0,'Premiums DATA'!O323/ECO!Y29),IF($C$4="Constant Exchange rate",IF('Premiums DATA'!O323=0,0,'Premiums DATA'!O323/ECO!Y64))))</f>
        <v>0</v>
      </c>
      <c r="Q184" s="77">
        <f t="shared" si="25"/>
        <v>0</v>
      </c>
      <c r="R184" s="77" t="str">
        <f t="shared" si="26"/>
        <v>-</v>
      </c>
      <c r="S184" s="77" t="str">
        <f t="shared" si="27"/>
        <v>-</v>
      </c>
    </row>
    <row r="185" spans="3:19" ht="15" x14ac:dyDescent="0.25">
      <c r="C185" s="242"/>
      <c r="D185" s="243"/>
      <c r="E185" s="72" t="s">
        <v>20</v>
      </c>
      <c r="F185" s="74">
        <f>IF($C$4="National Currency",IF('Premiums DATA'!E324=0,0,'Premiums DATA'!E324),IF($C$4="Current Exchange rate",IF('Premiums DATA'!E324=0,0,'Premiums DATA'!E324/ECO!O30),IF($C$4="Constant Exchange rate",IF('Premiums DATA'!E324=0,0,'Premiums DATA'!E324/ECO!O65))))</f>
        <v>9.3910073989755265</v>
      </c>
      <c r="G185" s="74">
        <f>IF($C$4="National Currency",IF('Premiums DATA'!F324=0,0,'Premiums DATA'!F324),IF($C$4="Current Exchange rate",IF('Premiums DATA'!F324=0,0,'Premiums DATA'!F324/ECO!P30),IF($C$4="Constant Exchange rate",IF('Premiums DATA'!F324=0,0,'Premiums DATA'!F324/ECO!P65))))</f>
        <v>11.952191235059761</v>
      </c>
      <c r="H185" s="74">
        <f>IF($C$4="National Currency",IF('Premiums DATA'!G324=0,0,'Premiums DATA'!G324),IF($C$4="Current Exchange rate",IF('Premiums DATA'!G324=0,0,'Premiums DATA'!G324/ECO!Q30),IF($C$4="Constant Exchange rate",IF('Premiums DATA'!G324=0,0,'Premiums DATA'!G324/ECO!Q65))))</f>
        <v>14.684120660216278</v>
      </c>
      <c r="I185" s="74">
        <f>IF($C$4="National Currency",IF('Premiums DATA'!H324=0,0,'Premiums DATA'!H324),IF($C$4="Current Exchange rate",IF('Premiums DATA'!H324=0,0,'Premiums DATA'!H324/ECO!R30),IF($C$4="Constant Exchange rate",IF('Premiums DATA'!H324=0,0,'Premiums DATA'!H324/ECO!R65))))</f>
        <v>15.381331815594764</v>
      </c>
      <c r="J185" s="74">
        <f>IF($C$4="National Currency",IF('Premiums DATA'!I324=0,0,'Premiums DATA'!I324),IF($C$4="Current Exchange rate",IF('Premiums DATA'!I324=0,0,'Premiums DATA'!I324/ECO!S30),IF($C$4="Constant Exchange rate",IF('Premiums DATA'!I324=0,0,'Premiums DATA'!I324/ECO!S65))))</f>
        <v>22.196926579396699</v>
      </c>
      <c r="K185" s="74">
        <f>IF($C$4="National Currency",IF('Premiums DATA'!J324=0,0,'Premiums DATA'!J324),IF($C$4="Current Exchange rate",IF('Premiums DATA'!J324=0,0,'Premiums DATA'!J324/ECO!T30),IF($C$4="Constant Exchange rate",IF('Premiums DATA'!J324=0,0,'Premiums DATA'!J324/ECO!T65))))</f>
        <v>24.04667046101309</v>
      </c>
      <c r="L185" s="74">
        <f>IF($C$4="National Currency",IF('Premiums DATA'!K324=0,0,'Premiums DATA'!K324),IF($C$4="Current Exchange rate",IF('Premiums DATA'!K324=0,0,'Premiums DATA'!K324/ECO!U30),IF($C$4="Constant Exchange rate",IF('Premiums DATA'!K324=0,0,'Premiums DATA'!K324/ECO!U65))))</f>
        <v>25.89641434262948</v>
      </c>
      <c r="M185" s="74">
        <f>IF($C$4="National Currency",IF('Premiums DATA'!L324=0,0,'Premiums DATA'!L324),IF($C$4="Current Exchange rate",IF('Premiums DATA'!L324=0,0,'Premiums DATA'!L324/ECO!V30),IF($C$4="Constant Exchange rate",IF('Premiums DATA'!L324=0,0,'Premiums DATA'!L324/ECO!V65))))</f>
        <v>23.804780876494025</v>
      </c>
      <c r="N185" s="74">
        <f>IF($C$4="National Currency",IF('Premiums DATA'!M324=0,0,'Premiums DATA'!M324),IF($C$4="Current Exchange rate",IF('Premiums DATA'!M324=0,0,'Premiums DATA'!M324/ECO!W30),IF($C$4="Constant Exchange rate",IF('Premiums DATA'!M324=0,0,'Premiums DATA'!M324/ECO!W65))))</f>
        <v>26.185258964143426</v>
      </c>
      <c r="O185" s="74">
        <f>IF($C$4="National Currency",IF('Premiums DATA'!N324=0,0,'Premiums DATA'!N324),IF($C$4="Current Exchange rate",IF('Premiums DATA'!N324=0,0,'Premiums DATA'!N324/ECO!X30),IF($C$4="Constant Exchange rate",IF('Premiums DATA'!N324=0,0,'Premiums DATA'!N324/ECO!X65))))</f>
        <v>29.897552646556633</v>
      </c>
      <c r="P185" s="210">
        <f>IF($C$4="National Currency",IF('Premiums DATA'!O324=0,0,'Premiums DATA'!O324),IF($C$4="Current Exchange rate",IF('Premiums DATA'!O324=0,0,'Premiums DATA'!O324/ECO!Y30),IF($C$4="Constant Exchange rate",IF('Premiums DATA'!O324=0,0,'Premiums DATA'!O324/ECO!Y65))))</f>
        <v>0</v>
      </c>
      <c r="Q185" s="77">
        <f t="shared" si="25"/>
        <v>7.6996469553733453E-5</v>
      </c>
      <c r="R185" s="77">
        <f t="shared" si="26"/>
        <v>0.14177036352768591</v>
      </c>
      <c r="S185" s="77">
        <f t="shared" si="27"/>
        <v>2.183636363636364</v>
      </c>
    </row>
    <row r="186" spans="3:19" ht="15" x14ac:dyDescent="0.25">
      <c r="C186" s="242"/>
      <c r="D186" s="243"/>
      <c r="E186" s="72" t="s">
        <v>21</v>
      </c>
      <c r="F186" s="74">
        <f>IF($C$4="National Currency",IF('Premiums DATA'!E325=0,0,'Premiums DATA'!E325),IF($C$4="Current Exchange rate",IF('Premiums DATA'!E325=0,0,'Premiums DATA'!E325/ECO!O31),IF($C$4="Constant Exchange rate",IF('Premiums DATA'!E325=0,0,'Premiums DATA'!E325/ECO!O66))))</f>
        <v>210.80829256929886</v>
      </c>
      <c r="G186" s="74">
        <f>IF($C$4="National Currency",IF('Premiums DATA'!F325=0,0,'Premiums DATA'!F325),IF($C$4="Current Exchange rate",IF('Premiums DATA'!F325=0,0,'Premiums DATA'!F325/ECO!P31),IF($C$4="Constant Exchange rate",IF('Premiums DATA'!F325=0,0,'Premiums DATA'!F325/ECO!P66))))</f>
        <v>253.2028884230142</v>
      </c>
      <c r="H186" s="74">
        <f>IF($C$4="National Currency",IF('Premiums DATA'!G325=0,0,'Premiums DATA'!G325),IF($C$4="Current Exchange rate",IF('Premiums DATA'!G325=0,0,'Premiums DATA'!G325/ECO!Q31),IF($C$4="Constant Exchange rate",IF('Premiums DATA'!G325=0,0,'Premiums DATA'!G325/ECO!Q66))))</f>
        <v>278.82599580712787</v>
      </c>
      <c r="I186" s="74">
        <f>IF($C$4="National Currency",IF('Premiums DATA'!H325=0,0,'Premiums DATA'!H325),IF($C$4="Current Exchange rate",IF('Premiums DATA'!H325=0,0,'Premiums DATA'!H325/ECO!R31),IF($C$4="Constant Exchange rate",IF('Premiums DATA'!H325=0,0,'Premiums DATA'!H325/ECO!R66))))</f>
        <v>411.83321686466343</v>
      </c>
      <c r="J186" s="74">
        <f>IF($C$4="National Currency",IF('Premiums DATA'!I325=0,0,'Premiums DATA'!I325),IF($C$4="Current Exchange rate",IF('Premiums DATA'!I325=0,0,'Premiums DATA'!I325/ECO!S31),IF($C$4="Constant Exchange rate",IF('Premiums DATA'!I325=0,0,'Premiums DATA'!I325/ECO!S66))))</f>
        <v>150.69999999999999</v>
      </c>
      <c r="K186" s="74">
        <f>IF($C$4="National Currency",IF('Premiums DATA'!J325=0,0,'Premiums DATA'!J325),IF($C$4="Current Exchange rate",IF('Premiums DATA'!J325=0,0,'Premiums DATA'!J325/ECO!T31),IF($C$4="Constant Exchange rate",IF('Premiums DATA'!J325=0,0,'Premiums DATA'!J325/ECO!T66))))</f>
        <v>165.2</v>
      </c>
      <c r="L186" s="74">
        <f>IF($C$4="National Currency",IF('Premiums DATA'!K325=0,0,'Premiums DATA'!K325),IF($C$4="Current Exchange rate",IF('Premiums DATA'!K325=0,0,'Premiums DATA'!K325/ECO!U31),IF($C$4="Constant Exchange rate",IF('Premiums DATA'!K325=0,0,'Premiums DATA'!K325/ECO!U66))))</f>
        <v>187.8</v>
      </c>
      <c r="M186" s="74">
        <f>IF($C$4="National Currency",IF('Premiums DATA'!L325=0,0,'Premiums DATA'!L325),IF($C$4="Current Exchange rate",IF('Premiums DATA'!L325=0,0,'Premiums DATA'!L325/ECO!V31),IF($C$4="Constant Exchange rate",IF('Premiums DATA'!L325=0,0,'Premiums DATA'!L325/ECO!V66))))</f>
        <v>170.7</v>
      </c>
      <c r="N186" s="74">
        <f>IF($C$4="National Currency",IF('Premiums DATA'!M325=0,0,'Premiums DATA'!M325),IF($C$4="Current Exchange rate",IF('Premiums DATA'!M325=0,0,'Premiums DATA'!M325/ECO!W31),IF($C$4="Constant Exchange rate",IF('Premiums DATA'!M325=0,0,'Premiums DATA'!M325/ECO!W66))))</f>
        <v>130.9</v>
      </c>
      <c r="O186" s="74">
        <f>IF($C$4="National Currency",IF('Premiums DATA'!N325=0,0,'Premiums DATA'!N325),IF($C$4="Current Exchange rate",IF('Premiums DATA'!N325=0,0,'Premiums DATA'!N325/ECO!X31),IF($C$4="Constant Exchange rate",IF('Premiums DATA'!N325=0,0,'Premiums DATA'!N325/ECO!X66))))</f>
        <v>151.80000000000001</v>
      </c>
      <c r="P186" s="210">
        <f>IF($C$4="National Currency",IF('Premiums DATA'!O325=0,0,'Premiums DATA'!O325),IF($C$4="Current Exchange rate",IF('Premiums DATA'!O325=0,0,'Premiums DATA'!O325/ECO!Y31),IF($C$4="Constant Exchange rate",IF('Premiums DATA'!O325=0,0,'Premiums DATA'!O325/ECO!Y66))))</f>
        <v>196.9</v>
      </c>
      <c r="Q186" s="77">
        <f t="shared" si="25"/>
        <v>3.9093715182747171E-4</v>
      </c>
      <c r="R186" s="77">
        <f t="shared" si="26"/>
        <v>0.15966386554621859</v>
      </c>
      <c r="S186" s="77">
        <f t="shared" si="27"/>
        <v>-0.27991447513812151</v>
      </c>
    </row>
    <row r="187" spans="3:19" ht="15" x14ac:dyDescent="0.25">
      <c r="C187" s="242"/>
      <c r="D187" s="243"/>
      <c r="E187" s="72" t="s">
        <v>22</v>
      </c>
      <c r="F187" s="74">
        <f>IF($C$4="National Currency",IF('Premiums DATA'!E326=0,0,'Premiums DATA'!E326),IF($C$4="Current Exchange rate",IF('Premiums DATA'!E326=0,0,'Premiums DATA'!E326/ECO!O32),IF($C$4="Constant Exchange rate",IF('Premiums DATA'!E326=0,0,'Premiums DATA'!E326/ECO!O67))))</f>
        <v>14814</v>
      </c>
      <c r="G187" s="74">
        <f>IF($C$4="National Currency",IF('Premiums DATA'!F326=0,0,'Premiums DATA'!F326),IF($C$4="Current Exchange rate",IF('Premiums DATA'!F326=0,0,'Premiums DATA'!F326/ECO!P32),IF($C$4="Constant Exchange rate",IF('Premiums DATA'!F326=0,0,'Premiums DATA'!F326/ECO!P67))))</f>
        <v>14169</v>
      </c>
      <c r="H187" s="74">
        <f>IF($C$4="National Currency",IF('Premiums DATA'!G326=0,0,'Premiums DATA'!G326),IF($C$4="Current Exchange rate",IF('Premiums DATA'!G326=0,0,'Premiums DATA'!G326/ECO!Q32),IF($C$4="Constant Exchange rate",IF('Premiums DATA'!G326=0,0,'Premiums DATA'!G326/ECO!Q67))))</f>
        <v>15377</v>
      </c>
      <c r="I187" s="74">
        <f>IF($C$4="National Currency",IF('Premiums DATA'!H326=0,0,'Premiums DATA'!H326),IF($C$4="Current Exchange rate",IF('Premiums DATA'!H326=0,0,'Premiums DATA'!H326/ECO!R32),IF($C$4="Constant Exchange rate",IF('Premiums DATA'!H326=0,0,'Premiums DATA'!H326/ECO!R67))))</f>
        <v>15304</v>
      </c>
      <c r="J187" s="74">
        <f>IF($C$4="National Currency",IF('Premiums DATA'!I326=0,0,'Premiums DATA'!I326),IF($C$4="Current Exchange rate",IF('Premiums DATA'!I326=0,0,'Premiums DATA'!I326/ECO!S32),IF($C$4="Constant Exchange rate",IF('Premiums DATA'!I326=0,0,'Premiums DATA'!I326/ECO!S67))))</f>
        <v>16241</v>
      </c>
      <c r="K187" s="74">
        <f>IF($C$4="National Currency",IF('Premiums DATA'!J326=0,0,'Premiums DATA'!J326),IF($C$4="Current Exchange rate",IF('Premiums DATA'!J326=0,0,'Premiums DATA'!J326/ECO!T32),IF($C$4="Constant Exchange rate",IF('Premiums DATA'!J326=0,0,'Premiums DATA'!J326/ECO!T67))))</f>
        <v>14630</v>
      </c>
      <c r="L187" s="74">
        <f>IF($C$4="National Currency",IF('Premiums DATA'!K326=0,0,'Premiums DATA'!K326),IF($C$4="Current Exchange rate",IF('Premiums DATA'!K326=0,0,'Premiums DATA'!K326/ECO!U32),IF($C$4="Constant Exchange rate",IF('Premiums DATA'!K326=0,0,'Premiums DATA'!K326/ECO!U67))))</f>
        <v>12256</v>
      </c>
      <c r="M187" s="74">
        <f>IF($C$4="National Currency",IF('Premiums DATA'!L326=0,0,'Premiums DATA'!L326),IF($C$4="Current Exchange rate",IF('Premiums DATA'!L326=0,0,'Premiums DATA'!L326/ECO!V32),IF($C$4="Constant Exchange rate",IF('Premiums DATA'!L326=0,0,'Premiums DATA'!L326/ECO!V67))))</f>
        <v>12855</v>
      </c>
      <c r="N187" s="74">
        <f>IF($C$4="National Currency",IF('Premiums DATA'!M326=0,0,'Premiums DATA'!M326),IF($C$4="Current Exchange rate",IF('Premiums DATA'!M326=0,0,'Premiums DATA'!M326/ECO!W32),IF($C$4="Constant Exchange rate",IF('Premiums DATA'!M326=0,0,'Premiums DATA'!M326/ECO!W67))))</f>
        <v>11092</v>
      </c>
      <c r="O187" s="74">
        <f>IF($C$4="National Currency",IF('Premiums DATA'!N326=0,0,'Premiums DATA'!N326),IF($C$4="Current Exchange rate",IF('Premiums DATA'!N326=0,0,'Premiums DATA'!N326/ECO!X32),IF($C$4="Constant Exchange rate",IF('Premiums DATA'!N326=0,0,'Premiums DATA'!N326/ECO!X67))))</f>
        <v>11184</v>
      </c>
      <c r="P187" s="210">
        <f>IF($C$4="National Currency",IF('Premiums DATA'!O326=0,0,'Premiums DATA'!O326),IF($C$4="Current Exchange rate",IF('Premiums DATA'!O326=0,0,'Premiums DATA'!O326/ECO!Y32),IF($C$4="Constant Exchange rate",IF('Premiums DATA'!O326=0,0,'Premiums DATA'!O326/ECO!Y67))))</f>
        <v>10956</v>
      </c>
      <c r="Q187" s="77">
        <f t="shared" si="25"/>
        <v>2.8802642332269063E-2</v>
      </c>
      <c r="R187" s="77">
        <f t="shared" si="26"/>
        <v>8.2942661377569671E-3</v>
      </c>
      <c r="S187" s="77">
        <f t="shared" si="27"/>
        <v>-0.24503847711624138</v>
      </c>
    </row>
    <row r="188" spans="3:19" ht="15" x14ac:dyDescent="0.25">
      <c r="C188" s="242"/>
      <c r="D188" s="243"/>
      <c r="E188" s="72" t="s">
        <v>23</v>
      </c>
      <c r="F188" s="74">
        <f>IF($C$4="National Currency",IF('Premiums DATA'!E327=0,0,'Premiums DATA'!E327),IF($C$4="Current Exchange rate",IF('Premiums DATA'!E327=0,0,'Premiums DATA'!E327/ECO!O33),IF($C$4="Constant Exchange rate",IF('Premiums DATA'!E327=0,0,'Premiums DATA'!E327/ECO!O68))))</f>
        <v>5433.2006193320067</v>
      </c>
      <c r="G188" s="74">
        <f>IF($C$4="National Currency",IF('Premiums DATA'!F327=0,0,'Premiums DATA'!F327),IF($C$4="Current Exchange rate",IF('Premiums DATA'!F327=0,0,'Premiums DATA'!F327/ECO!P33),IF($C$4="Constant Exchange rate",IF('Premiums DATA'!F327=0,0,'Premiums DATA'!F327/ECO!P68))))</f>
        <v>6146.8701614687016</v>
      </c>
      <c r="H188" s="74">
        <f>IF($C$4="National Currency",IF('Premiums DATA'!G327=0,0,'Premiums DATA'!G327),IF($C$4="Current Exchange rate",IF('Premiums DATA'!G327=0,0,'Premiums DATA'!G327/ECO!Q33),IF($C$4="Constant Exchange rate",IF('Premiums DATA'!G327=0,0,'Premiums DATA'!G327/ECO!Q68))))</f>
        <v>5806.0163680601636</v>
      </c>
      <c r="I188" s="74">
        <f>IF($C$4="National Currency",IF('Premiums DATA'!H327=0,0,'Premiums DATA'!H327),IF($C$4="Current Exchange rate",IF('Premiums DATA'!H327=0,0,'Premiums DATA'!H327/ECO!R33),IF($C$4="Constant Exchange rate",IF('Premiums DATA'!H327=0,0,'Premiums DATA'!H327/ECO!R68))))</f>
        <v>6369.1661136916609</v>
      </c>
      <c r="J188" s="74">
        <f>IF($C$4="National Currency",IF('Premiums DATA'!I327=0,0,'Premiums DATA'!I327),IF($C$4="Current Exchange rate",IF('Premiums DATA'!I327=0,0,'Premiums DATA'!I327/ECO!S33),IF($C$4="Constant Exchange rate",IF('Premiums DATA'!I327=0,0,'Premiums DATA'!I327/ECO!S68))))</f>
        <v>6192.5458969254587</v>
      </c>
      <c r="K188" s="74">
        <f>IF($C$4="National Currency",IF('Premiums DATA'!J327=0,0,'Premiums DATA'!J327),IF($C$4="Current Exchange rate",IF('Premiums DATA'!J327=0,0,'Premiums DATA'!J327/ECO!T33),IF($C$4="Constant Exchange rate",IF('Premiums DATA'!J327=0,0,'Premiums DATA'!J327/ECO!T68))))</f>
        <v>5510.2853351028534</v>
      </c>
      <c r="L188" s="74">
        <f>IF($C$4="National Currency",IF('Premiums DATA'!K327=0,0,'Premiums DATA'!K327),IF($C$4="Current Exchange rate",IF('Premiums DATA'!K327=0,0,'Premiums DATA'!K327/ECO!U33),IF($C$4="Constant Exchange rate",IF('Premiums DATA'!K327=0,0,'Premiums DATA'!K327/ECO!U68))))</f>
        <v>5936.6290643662905</v>
      </c>
      <c r="M188" s="74">
        <f>IF($C$4="National Currency",IF('Premiums DATA'!L327=0,0,'Premiums DATA'!L327),IF($C$4="Current Exchange rate",IF('Premiums DATA'!L327=0,0,'Premiums DATA'!L327/ECO!V33),IF($C$4="Constant Exchange rate",IF('Premiums DATA'!L327=0,0,'Premiums DATA'!L327/ECO!V68))))</f>
        <v>6427.7814642778148</v>
      </c>
      <c r="N188" s="74">
        <f>IF($C$4="National Currency",IF('Premiums DATA'!M327=0,0,'Premiums DATA'!M327),IF($C$4="Current Exchange rate",IF('Premiums DATA'!M327=0,0,'Premiums DATA'!M327/ECO!W33),IF($C$4="Constant Exchange rate",IF('Premiums DATA'!M327=0,0,'Premiums DATA'!M327/ECO!W68))))</f>
        <v>7168.7679716876801</v>
      </c>
      <c r="O188" s="74">
        <f>IF($C$4="National Currency",IF('Premiums DATA'!N327=0,0,'Premiums DATA'!N327),IF($C$4="Current Exchange rate",IF('Premiums DATA'!N327=0,0,'Premiums DATA'!N327/ECO!X33),IF($C$4="Constant Exchange rate",IF('Premiums DATA'!N327=0,0,'Premiums DATA'!N327/ECO!X68))))</f>
        <v>6856.8900685689005</v>
      </c>
      <c r="P188" s="210">
        <f>IF($C$4="National Currency",IF('Premiums DATA'!O327=0,0,'Premiums DATA'!O327),IF($C$4="Current Exchange rate",IF('Premiums DATA'!O327=0,0,'Premiums DATA'!O327/ECO!Y33),IF($C$4="Constant Exchange rate",IF('Premiums DATA'!O327=0,0,'Premiums DATA'!O327/ECO!Y68))))</f>
        <v>7682.2605618226062</v>
      </c>
      <c r="Q188" s="77">
        <f t="shared" si="25"/>
        <v>1.7658847653494091E-2</v>
      </c>
      <c r="R188" s="77">
        <f t="shared" si="26"/>
        <v>-4.3505091021289855E-2</v>
      </c>
      <c r="S188" s="77">
        <f t="shared" si="27"/>
        <v>0.26203513342968199</v>
      </c>
    </row>
    <row r="189" spans="3:19" ht="15" x14ac:dyDescent="0.25">
      <c r="C189" s="242"/>
      <c r="D189" s="243"/>
      <c r="E189" s="72" t="s">
        <v>24</v>
      </c>
      <c r="F189" s="74">
        <f>IF($C$4="National Currency",IF('Premiums DATA'!E328=0,0,'Premiums DATA'!E328),IF($C$4="Current Exchange rate",IF('Premiums DATA'!E328=0,0,'Premiums DATA'!E328/ECO!O34),IF($C$4="Constant Exchange rate",IF('Premiums DATA'!E328=0,0,'Premiums DATA'!E328/ECO!O69))))</f>
        <v>0</v>
      </c>
      <c r="G189" s="74">
        <f>IF($C$4="National Currency",IF('Premiums DATA'!F328=0,0,'Premiums DATA'!F328),IF($C$4="Current Exchange rate",IF('Premiums DATA'!F328=0,0,'Premiums DATA'!F328/ECO!P34),IF($C$4="Constant Exchange rate",IF('Premiums DATA'!F328=0,0,'Premiums DATA'!F328/ECO!P69))))</f>
        <v>0</v>
      </c>
      <c r="H189" s="74">
        <f>IF($C$4="National Currency",IF('Premiums DATA'!G328=0,0,'Premiums DATA'!G328),IF($C$4="Current Exchange rate",IF('Premiums DATA'!G328=0,0,'Premiums DATA'!G328/ECO!Q34),IF($C$4="Constant Exchange rate",IF('Premiums DATA'!G328=0,0,'Premiums DATA'!G328/ECO!Q69))))</f>
        <v>0</v>
      </c>
      <c r="I189" s="74">
        <f>IF($C$4="National Currency",IF('Premiums DATA'!H328=0,0,'Premiums DATA'!H328),IF($C$4="Current Exchange rate",IF('Premiums DATA'!H328=0,0,'Premiums DATA'!H328/ECO!R34),IF($C$4="Constant Exchange rate",IF('Premiums DATA'!H328=0,0,'Premiums DATA'!H328/ECO!R69))))</f>
        <v>0</v>
      </c>
      <c r="J189" s="74">
        <f>IF($C$4="National Currency",IF('Premiums DATA'!I328=0,0,'Premiums DATA'!I328),IF($C$4="Current Exchange rate",IF('Premiums DATA'!I328=0,0,'Premiums DATA'!I328/ECO!S34),IF($C$4="Constant Exchange rate",IF('Premiums DATA'!I328=0,0,'Premiums DATA'!I328/ECO!S69))))</f>
        <v>0</v>
      </c>
      <c r="K189" s="74">
        <f>IF($C$4="National Currency",IF('Premiums DATA'!J328=0,0,'Premiums DATA'!J328),IF($C$4="Current Exchange rate",IF('Premiums DATA'!J328=0,0,'Premiums DATA'!J328/ECO!T34),IF($C$4="Constant Exchange rate",IF('Premiums DATA'!J328=0,0,'Premiums DATA'!J328/ECO!T69))))</f>
        <v>0</v>
      </c>
      <c r="L189" s="74">
        <f>IF($C$4="National Currency",IF('Premiums DATA'!K328=0,0,'Premiums DATA'!K328),IF($C$4="Current Exchange rate",IF('Premiums DATA'!K328=0,0,'Premiums DATA'!K328/ECO!U34),IF($C$4="Constant Exchange rate",IF('Premiums DATA'!K328=0,0,'Premiums DATA'!K328/ECO!U69))))</f>
        <v>4390.1525788636154</v>
      </c>
      <c r="M189" s="74">
        <f>IF($C$4="National Currency",IF('Premiums DATA'!L328=0,0,'Premiums DATA'!L328),IF($C$4="Current Exchange rate",IF('Premiums DATA'!L328=0,0,'Premiums DATA'!L328/ECO!V34),IF($C$4="Constant Exchange rate",IF('Premiums DATA'!L328=0,0,'Premiums DATA'!L328/ECO!V69))))</f>
        <v>3945.5209210895814</v>
      </c>
      <c r="N189" s="74">
        <f>IF($C$4="National Currency",IF('Premiums DATA'!M328=0,0,'Premiums DATA'!M328),IF($C$4="Current Exchange rate",IF('Premiums DATA'!M328=0,0,'Premiums DATA'!M328/ECO!W34),IF($C$4="Constant Exchange rate",IF('Premiums DATA'!M328=0,0,'Premiums DATA'!M328/ECO!W69))))</f>
        <v>4588.5987082280253</v>
      </c>
      <c r="O189" s="208">
        <f>IF($C$4="National Currency",IF('Premiums DATA'!N328=0,0,'Premiums DATA'!N328),IF($C$4="Current Exchange rate",IF('Premiums DATA'!N328=0,0,'Premiums DATA'!N328/ECO!X34),IF($C$4="Constant Exchange rate",IF('Premiums DATA'!N328=0,0,'Premiums DATA'!N328/ECO!X69))))</f>
        <v>4588.5987082280253</v>
      </c>
      <c r="P189" s="210">
        <f>IF($C$4="National Currency",IF('Premiums DATA'!O328=0,0,'Premiums DATA'!O328),IF($C$4="Current Exchange rate",IF('Premiums DATA'!O328=0,0,'Premiums DATA'!O328/ECO!Y34),IF($C$4="Constant Exchange rate",IF('Premiums DATA'!O328=0,0,'Premiums DATA'!O328/ECO!Y69))))</f>
        <v>0</v>
      </c>
      <c r="Q189" s="77">
        <f t="shared" si="25"/>
        <v>1.1817218115111199E-2</v>
      </c>
      <c r="R189" s="77">
        <f t="shared" si="26"/>
        <v>0</v>
      </c>
      <c r="S189" s="77" t="str">
        <f t="shared" si="27"/>
        <v>-</v>
      </c>
    </row>
    <row r="190" spans="3:19" ht="15" x14ac:dyDescent="0.25">
      <c r="C190" s="242"/>
      <c r="D190" s="243"/>
      <c r="E190" s="72" t="s">
        <v>25</v>
      </c>
      <c r="F190" s="74">
        <f>IF($C$4="National Currency",IF('Premiums DATA'!E329=0,0,'Premiums DATA'!E329),IF($C$4="Current Exchange rate",IF('Premiums DATA'!E329=0,0,'Premiums DATA'!E329/ECO!O35),IF($C$4="Constant Exchange rate",IF('Premiums DATA'!E329=0,0,'Premiums DATA'!E329/ECO!O70))))</f>
        <v>4212.5519999999997</v>
      </c>
      <c r="G190" s="74">
        <f>IF($C$4="National Currency",IF('Premiums DATA'!F329=0,0,'Premiums DATA'!F329),IF($C$4="Current Exchange rate",IF('Premiums DATA'!F329=0,0,'Premiums DATA'!F329/ECO!P35),IF($C$4="Constant Exchange rate",IF('Premiums DATA'!F329=0,0,'Premiums DATA'!F329/ECO!P70))))</f>
        <v>5643.9627171913426</v>
      </c>
      <c r="H190" s="74">
        <f>IF($C$4="National Currency",IF('Premiums DATA'!G329=0,0,'Premiums DATA'!G329),IF($C$4="Current Exchange rate",IF('Premiums DATA'!G329=0,0,'Premiums DATA'!G329/ECO!Q35),IF($C$4="Constant Exchange rate",IF('Premiums DATA'!G329=0,0,'Premiums DATA'!G329/ECO!Q70))))</f>
        <v>4967.6395440515716</v>
      </c>
      <c r="I190" s="74">
        <f>IF($C$4="National Currency",IF('Premiums DATA'!H329=0,0,'Premiums DATA'!H329),IF($C$4="Current Exchange rate",IF('Premiums DATA'!H329=0,0,'Premiums DATA'!H329/ECO!R35),IF($C$4="Constant Exchange rate",IF('Premiums DATA'!H329=0,0,'Premiums DATA'!H329/ECO!R70))))</f>
        <v>5488.4660775329821</v>
      </c>
      <c r="J190" s="74">
        <f>IF($C$4="National Currency",IF('Premiums DATA'!I329=0,0,'Premiums DATA'!I329),IF($C$4="Current Exchange rate",IF('Premiums DATA'!I329=0,0,'Premiums DATA'!I329/ECO!S35),IF($C$4="Constant Exchange rate",IF('Premiums DATA'!I329=0,0,'Premiums DATA'!I329/ECO!S70))))</f>
        <v>6131.9720522020925</v>
      </c>
      <c r="K190" s="74">
        <f>IF($C$4="National Currency",IF('Premiums DATA'!J329=0,0,'Premiums DATA'!J329),IF($C$4="Current Exchange rate",IF('Premiums DATA'!J329=0,0,'Premiums DATA'!J329/ECO!T35),IF($C$4="Constant Exchange rate",IF('Premiums DATA'!J329=0,0,'Premiums DATA'!J329/ECO!T70))))</f>
        <v>6879.7677007739276</v>
      </c>
      <c r="L190" s="74">
        <f>IF($C$4="National Currency",IF('Premiums DATA'!K329=0,0,'Premiums DATA'!K329),IF($C$4="Current Exchange rate",IF('Premiums DATA'!K329=0,0,'Premiums DATA'!K329/ECO!U35),IF($C$4="Constant Exchange rate",IF('Premiums DATA'!K329=0,0,'Premiums DATA'!K329/ECO!U70))))</f>
        <v>9311.9910473622604</v>
      </c>
      <c r="M190" s="74">
        <f>IF($C$4="National Currency",IF('Premiums DATA'!L329=0,0,'Premiums DATA'!L329),IF($C$4="Current Exchange rate",IF('Premiums DATA'!L329=0,0,'Premiums DATA'!L329/ECO!V35),IF($C$4="Constant Exchange rate",IF('Premiums DATA'!L329=0,0,'Premiums DATA'!L329/ECO!V70))))</f>
        <v>5032.0731768114692</v>
      </c>
      <c r="N190" s="74">
        <f>IF($C$4="National Currency",IF('Premiums DATA'!M329=0,0,'Premiums DATA'!M329),IF($C$4="Current Exchange rate",IF('Premiums DATA'!M329=0,0,'Premiums DATA'!M329/ECO!W35),IF($C$4="Constant Exchange rate",IF('Premiums DATA'!M329=0,0,'Premiums DATA'!M329/ECO!W70))))</f>
        <v>4489.7245821092038</v>
      </c>
      <c r="O190" s="74">
        <f>IF($C$4="National Currency",IF('Premiums DATA'!N329=0,0,'Premiums DATA'!N329),IF($C$4="Current Exchange rate",IF('Premiums DATA'!N329=0,0,'Premiums DATA'!N329/ECO!X35),IF($C$4="Constant Exchange rate",IF('Premiums DATA'!N329=0,0,'Premiums DATA'!N329/ECO!X70))))</f>
        <v>6952.9843277149585</v>
      </c>
      <c r="P190" s="210">
        <f>IF($C$4="National Currency",IF('Premiums DATA'!O329=0,0,'Premiums DATA'!O329),IF($C$4="Current Exchange rate",IF('Premiums DATA'!O329=0,0,'Premiums DATA'!O329/ECO!Y35),IF($C$4="Constant Exchange rate",IF('Premiums DATA'!O329=0,0,'Premiums DATA'!O329/ECO!Y70))))</f>
        <v>8073.2417661138479</v>
      </c>
      <c r="Q190" s="77">
        <f t="shared" si="25"/>
        <v>1.790632338457137E-2</v>
      </c>
      <c r="R190" s="77">
        <f t="shared" si="26"/>
        <v>0.54864384230191532</v>
      </c>
      <c r="S190" s="77">
        <f t="shared" si="27"/>
        <v>0.65053970318110244</v>
      </c>
    </row>
    <row r="191" spans="3:19" ht="15" x14ac:dyDescent="0.25">
      <c r="C191" s="242"/>
      <c r="D191" s="243"/>
      <c r="E191" s="72" t="s">
        <v>26</v>
      </c>
      <c r="F191" s="74">
        <f>IF($C$4="National Currency",IF('Premiums DATA'!E330=0,0,'Premiums DATA'!E330),IF($C$4="Current Exchange rate",IF('Premiums DATA'!E330=0,0,'Premiums DATA'!E330/ECO!O36),IF($C$4="Constant Exchange rate",IF('Premiums DATA'!E330=0,0,'Premiums DATA'!E330/ECO!O71))))</f>
        <v>0</v>
      </c>
      <c r="G191" s="74">
        <f>IF($C$4="National Currency",IF('Premiums DATA'!F330=0,0,'Premiums DATA'!F330),IF($C$4="Current Exchange rate",IF('Premiums DATA'!F330=0,0,'Premiums DATA'!F330/ECO!P36),IF($C$4="Constant Exchange rate",IF('Premiums DATA'!F330=0,0,'Premiums DATA'!F330/ECO!P71))))</f>
        <v>0</v>
      </c>
      <c r="H191" s="74">
        <f>IF($C$4="National Currency",IF('Premiums DATA'!G330=0,0,'Premiums DATA'!G330),IF($C$4="Current Exchange rate",IF('Premiums DATA'!G330=0,0,'Premiums DATA'!G330/ECO!Q36),IF($C$4="Constant Exchange rate",IF('Premiums DATA'!G330=0,0,'Premiums DATA'!G330/ECO!Q71))))</f>
        <v>0</v>
      </c>
      <c r="I191" s="74">
        <f>IF($C$4="National Currency",IF('Premiums DATA'!H330=0,0,'Premiums DATA'!H330),IF($C$4="Current Exchange rate",IF('Premiums DATA'!H330=0,0,'Premiums DATA'!H330/ECO!R36),IF($C$4="Constant Exchange rate",IF('Premiums DATA'!H330=0,0,'Premiums DATA'!H330/ECO!R71))))</f>
        <v>0</v>
      </c>
      <c r="J191" s="74">
        <f>IF($C$4="National Currency",IF('Premiums DATA'!I330=0,0,'Premiums DATA'!I330),IF($C$4="Current Exchange rate",IF('Premiums DATA'!I330=0,0,'Premiums DATA'!I330/ECO!S36),IF($C$4="Constant Exchange rate",IF('Premiums DATA'!I330=0,0,'Premiums DATA'!I330/ECO!S71))))</f>
        <v>0</v>
      </c>
      <c r="K191" s="74">
        <f>IF($C$4="National Currency",IF('Premiums DATA'!J330=0,0,'Premiums DATA'!J330),IF($C$4="Current Exchange rate",IF('Premiums DATA'!J330=0,0,'Premiums DATA'!J330/ECO!T36),IF($C$4="Constant Exchange rate",IF('Premiums DATA'!J330=0,0,'Premiums DATA'!J330/ECO!T71))))</f>
        <v>0</v>
      </c>
      <c r="L191" s="74">
        <f>IF($C$4="National Currency",IF('Premiums DATA'!K330=0,0,'Premiums DATA'!K330),IF($C$4="Current Exchange rate",IF('Premiums DATA'!K330=0,0,'Premiums DATA'!K330/ECO!U36),IF($C$4="Constant Exchange rate",IF('Premiums DATA'!K330=0,0,'Premiums DATA'!K330/ECO!U71))))</f>
        <v>117.33737842419916</v>
      </c>
      <c r="M191" s="74">
        <f>IF($C$4="National Currency",IF('Premiums DATA'!L330=0,0,'Premiums DATA'!L330),IF($C$4="Current Exchange rate",IF('Premiums DATA'!L330=0,0,'Premiums DATA'!L330/ECO!V36),IF($C$4="Constant Exchange rate",IF('Premiums DATA'!L330=0,0,'Premiums DATA'!L330/ECO!V71))))</f>
        <v>116.44507896850183</v>
      </c>
      <c r="N191" s="74">
        <f>IF($C$4="National Currency",IF('Premiums DATA'!M330=0,0,'Premiums DATA'!M330),IF($C$4="Current Exchange rate",IF('Premiums DATA'!M330=0,0,'Premiums DATA'!M330/ECO!W36),IF($C$4="Constant Exchange rate",IF('Premiums DATA'!M330=0,0,'Premiums DATA'!M330/ECO!W71))))</f>
        <v>0</v>
      </c>
      <c r="O191" s="74">
        <f>IF($C$4="National Currency",IF('Premiums DATA'!N330=0,0,'Premiums DATA'!N330),IF($C$4="Current Exchange rate",IF('Premiums DATA'!N330=0,0,'Premiums DATA'!N330/ECO!X36),IF($C$4="Constant Exchange rate",IF('Premiums DATA'!N330=0,0,'Premiums DATA'!N330/ECO!X71))))</f>
        <v>0</v>
      </c>
      <c r="P191" s="210">
        <f>IF($C$4="National Currency",IF('Premiums DATA'!O330=0,0,'Premiums DATA'!O330),IF($C$4="Current Exchange rate",IF('Premiums DATA'!O330=0,0,'Premiums DATA'!O330/ECO!Y36),IF($C$4="Constant Exchange rate",IF('Premiums DATA'!O330=0,0,'Premiums DATA'!O330/ECO!Y71))))</f>
        <v>0</v>
      </c>
      <c r="Q191" s="77">
        <f t="shared" si="25"/>
        <v>0</v>
      </c>
      <c r="R191" s="77" t="str">
        <f t="shared" si="26"/>
        <v>-</v>
      </c>
      <c r="S191" s="77" t="str">
        <f t="shared" si="27"/>
        <v>-</v>
      </c>
    </row>
    <row r="192" spans="3:19" ht="15" x14ac:dyDescent="0.25">
      <c r="C192" s="242"/>
      <c r="D192" s="243"/>
      <c r="E192" s="72" t="s">
        <v>27</v>
      </c>
      <c r="F192" s="74">
        <f>IF($C$4="National Currency",IF('Premiums DATA'!E331=0,0,'Premiums DATA'!E331),IF($C$4="Current Exchange rate",IF('Premiums DATA'!E331=0,0,'Premiums DATA'!E331/ECO!O37),IF($C$4="Constant Exchange rate",IF('Premiums DATA'!E331=0,0,'Premiums DATA'!E331/ECO!O72))))</f>
        <v>0</v>
      </c>
      <c r="G192" s="74">
        <f>IF($C$4="National Currency",IF('Premiums DATA'!F331=0,0,'Premiums DATA'!F331),IF($C$4="Current Exchange rate",IF('Premiums DATA'!F331=0,0,'Premiums DATA'!F331/ECO!P37),IF($C$4="Constant Exchange rate",IF('Premiums DATA'!F331=0,0,'Premiums DATA'!F331/ECO!P72))))</f>
        <v>0</v>
      </c>
      <c r="H192" s="74">
        <f>IF($C$4="National Currency",IF('Premiums DATA'!G331=0,0,'Premiums DATA'!G331),IF($C$4="Current Exchange rate",IF('Premiums DATA'!G331=0,0,'Premiums DATA'!G331/ECO!Q37),IF($C$4="Constant Exchange rate",IF('Premiums DATA'!G331=0,0,'Premiums DATA'!G331/ECO!Q72))))</f>
        <v>0</v>
      </c>
      <c r="I192" s="74">
        <f>IF($C$4="National Currency",IF('Premiums DATA'!H331=0,0,'Premiums DATA'!H331),IF($C$4="Current Exchange rate",IF('Premiums DATA'!H331=0,0,'Premiums DATA'!H331/ECO!R37),IF($C$4="Constant Exchange rate",IF('Premiums DATA'!H331=0,0,'Premiums DATA'!H331/ECO!R72))))</f>
        <v>0</v>
      </c>
      <c r="J192" s="74">
        <f>IF($C$4="National Currency",IF('Premiums DATA'!I331=0,0,'Premiums DATA'!I331),IF($C$4="Current Exchange rate",IF('Premiums DATA'!I331=0,0,'Premiums DATA'!I331/ECO!S37),IF($C$4="Constant Exchange rate",IF('Premiums DATA'!I331=0,0,'Premiums DATA'!I331/ECO!S72))))</f>
        <v>0</v>
      </c>
      <c r="K192" s="74">
        <f>IF($C$4="National Currency",IF('Premiums DATA'!J331=0,0,'Premiums DATA'!J331),IF($C$4="Current Exchange rate",IF('Premiums DATA'!J331=0,0,'Premiums DATA'!J331/ECO!T37),IF($C$4="Constant Exchange rate",IF('Premiums DATA'!J331=0,0,'Premiums DATA'!J331/ECO!T72))))</f>
        <v>0</v>
      </c>
      <c r="L192" s="74">
        <f>IF($C$4="National Currency",IF('Premiums DATA'!K331=0,0,'Premiums DATA'!K331),IF($C$4="Current Exchange rate",IF('Premiums DATA'!K331=0,0,'Premiums DATA'!K331/ECO!U37),IF($C$4="Constant Exchange rate",IF('Premiums DATA'!K331=0,0,'Premiums DATA'!K331/ECO!U72))))</f>
        <v>0</v>
      </c>
      <c r="M192" s="74">
        <f>IF($C$4="National Currency",IF('Premiums DATA'!L331=0,0,'Premiums DATA'!L331),IF($C$4="Current Exchange rate",IF('Premiums DATA'!L331=0,0,'Premiums DATA'!L331/ECO!V37),IF($C$4="Constant Exchange rate",IF('Premiums DATA'!L331=0,0,'Premiums DATA'!L331/ECO!V72))))</f>
        <v>0</v>
      </c>
      <c r="N192" s="74">
        <f>IF($C$4="National Currency",IF('Premiums DATA'!M331=0,0,'Premiums DATA'!M331),IF($C$4="Current Exchange rate",IF('Premiums DATA'!M331=0,0,'Premiums DATA'!M331/ECO!W37),IF($C$4="Constant Exchange rate",IF('Premiums DATA'!M331=0,0,'Premiums DATA'!M331/ECO!W72))))</f>
        <v>0</v>
      </c>
      <c r="O192" s="74">
        <f>IF($C$4="National Currency",IF('Premiums DATA'!N331=0,0,'Premiums DATA'!N331),IF($C$4="Current Exchange rate",IF('Premiums DATA'!N331=0,0,'Premiums DATA'!N331/ECO!X37),IF($C$4="Constant Exchange rate",IF('Premiums DATA'!N331=0,0,'Premiums DATA'!N331/ECO!X72))))</f>
        <v>0</v>
      </c>
      <c r="P192" s="210">
        <f>IF($C$4="National Currency",IF('Premiums DATA'!O331=0,0,'Premiums DATA'!O331),IF($C$4="Current Exchange rate",IF('Premiums DATA'!O331=0,0,'Premiums DATA'!O331/ECO!Y37),IF($C$4="Constant Exchange rate",IF('Premiums DATA'!O331=0,0,'Premiums DATA'!O331/ECO!Y72))))</f>
        <v>0</v>
      </c>
      <c r="Q192" s="77">
        <f t="shared" si="25"/>
        <v>0</v>
      </c>
      <c r="R192" s="77" t="str">
        <f t="shared" si="26"/>
        <v>-</v>
      </c>
      <c r="S192" s="77" t="str">
        <f t="shared" si="27"/>
        <v>-</v>
      </c>
    </row>
    <row r="193" spans="3:19" ht="15" x14ac:dyDescent="0.25">
      <c r="C193" s="242"/>
      <c r="D193" s="243"/>
      <c r="E193" s="72" t="s">
        <v>28</v>
      </c>
      <c r="F193" s="74">
        <f>IF($C$4="National Currency",IF('Premiums DATA'!E332=0,0,'Premiums DATA'!E332),IF($C$4="Current Exchange rate",IF('Premiums DATA'!E332=0,0,'Premiums DATA'!E332/ECO!O38),IF($C$4="Constant Exchange rate",IF('Premiums DATA'!E332=0,0,'Premiums DATA'!E332/ECO!O73))))</f>
        <v>258.7130696044066</v>
      </c>
      <c r="G193" s="74">
        <f>IF($C$4="National Currency",IF('Premiums DATA'!F332=0,0,'Premiums DATA'!F332),IF($C$4="Current Exchange rate",IF('Premiums DATA'!F332=0,0,'Premiums DATA'!F332/ECO!P38),IF($C$4="Constant Exchange rate",IF('Premiums DATA'!F332=0,0,'Premiums DATA'!F332/ECO!P73))))</f>
        <v>264.98080454014354</v>
      </c>
      <c r="H193" s="74">
        <f>IF($C$4="National Currency",IF('Premiums DATA'!G332=0,0,'Premiums DATA'!G332),IF($C$4="Current Exchange rate",IF('Premiums DATA'!G332=0,0,'Premiums DATA'!G332/ECO!Q38),IF($C$4="Constant Exchange rate",IF('Premiums DATA'!G332=0,0,'Premiums DATA'!G332/ECO!Q73))))</f>
        <v>259.97746619929899</v>
      </c>
      <c r="I193" s="74">
        <f>IF($C$4="National Currency",IF('Premiums DATA'!H332=0,0,'Premiums DATA'!H332),IF($C$4="Current Exchange rate",IF('Premiums DATA'!H332=0,0,'Premiums DATA'!H332/ECO!R38),IF($C$4="Constant Exchange rate",IF('Premiums DATA'!H332=0,0,'Premiums DATA'!H332/ECO!R73))))</f>
        <v>258</v>
      </c>
      <c r="J193" s="74">
        <f>IF($C$4="National Currency",IF('Premiums DATA'!I332=0,0,'Premiums DATA'!I332),IF($C$4="Current Exchange rate",IF('Premiums DATA'!I332=0,0,'Premiums DATA'!I332/ECO!S38),IF($C$4="Constant Exchange rate",IF('Premiums DATA'!I332=0,0,'Premiums DATA'!I332/ECO!S73))))</f>
        <v>266</v>
      </c>
      <c r="K193" s="74">
        <f>IF($C$4="National Currency",IF('Premiums DATA'!J332=0,0,'Premiums DATA'!J332),IF($C$4="Current Exchange rate",IF('Premiums DATA'!J332=0,0,'Premiums DATA'!J332/ECO!T38),IF($C$4="Constant Exchange rate",IF('Premiums DATA'!J332=0,0,'Premiums DATA'!J332/ECO!T73))))</f>
        <v>261</v>
      </c>
      <c r="L193" s="74">
        <f>IF($C$4="National Currency",IF('Premiums DATA'!K332=0,0,'Premiums DATA'!K332),IF($C$4="Current Exchange rate",IF('Premiums DATA'!K332=0,0,'Premiums DATA'!K332/ECO!U38),IF($C$4="Constant Exchange rate",IF('Premiums DATA'!K332=0,0,'Premiums DATA'!K332/ECO!U73))))</f>
        <v>260</v>
      </c>
      <c r="M193" s="74">
        <f>IF($C$4="National Currency",IF('Premiums DATA'!L332=0,0,'Premiums DATA'!L332),IF($C$4="Current Exchange rate",IF('Premiums DATA'!L332=0,0,'Premiums DATA'!L332/ECO!V38),IF($C$4="Constant Exchange rate",IF('Premiums DATA'!L332=0,0,'Premiums DATA'!L332/ECO!V73))))</f>
        <v>258</v>
      </c>
      <c r="N193" s="74">
        <f>IF($C$4="National Currency",IF('Premiums DATA'!M332=0,0,'Premiums DATA'!M332),IF($C$4="Current Exchange rate",IF('Premiums DATA'!M332=0,0,'Premiums DATA'!M332/ECO!W38),IF($C$4="Constant Exchange rate",IF('Premiums DATA'!M332=0,0,'Premiums DATA'!M332/ECO!W73))))</f>
        <v>247</v>
      </c>
      <c r="O193" s="74">
        <f>IF($C$4="National Currency",IF('Premiums DATA'!N332=0,0,'Premiums DATA'!N332),IF($C$4="Current Exchange rate",IF('Premiums DATA'!N332=0,0,'Premiums DATA'!N332/ECO!X38),IF($C$4="Constant Exchange rate",IF('Premiums DATA'!N332=0,0,'Premiums DATA'!N332/ECO!X73))))</f>
        <v>250</v>
      </c>
      <c r="P193" s="210">
        <f>IF($C$4="National Currency",IF('Premiums DATA'!O332=0,0,'Premiums DATA'!O332),IF($C$4="Current Exchange rate",IF('Premiums DATA'!O332=0,0,'Premiums DATA'!O332/ECO!Y38),IF($C$4="Constant Exchange rate",IF('Premiums DATA'!O332=0,0,'Premiums DATA'!O332/ECO!Y73))))</f>
        <v>0</v>
      </c>
      <c r="Q193" s="77">
        <f t="shared" si="25"/>
        <v>6.4383588904392576E-4</v>
      </c>
      <c r="R193" s="77">
        <f t="shared" si="26"/>
        <v>1.2145748987854255E-2</v>
      </c>
      <c r="S193" s="77">
        <f t="shared" si="27"/>
        <v>-3.3678505758250266E-2</v>
      </c>
    </row>
    <row r="194" spans="3:19" ht="15" x14ac:dyDescent="0.25">
      <c r="C194" s="242"/>
      <c r="D194" s="243"/>
      <c r="E194" s="72" t="s">
        <v>29</v>
      </c>
      <c r="F194" s="74">
        <f>IF($C$4="National Currency",IF('Premiums DATA'!E333=0,0,'Premiums DATA'!E333),IF($C$4="Current Exchange rate",IF('Premiums DATA'!E333=0,0,'Premiums DATA'!E333/ECO!O39),IF($C$4="Constant Exchange rate",IF('Premiums DATA'!E333=0,0,'Premiums DATA'!E333/ECO!O74))))</f>
        <v>0</v>
      </c>
      <c r="G194" s="74">
        <f>IF($C$4="National Currency",IF('Premiums DATA'!F333=0,0,'Premiums DATA'!F333),IF($C$4="Current Exchange rate",IF('Premiums DATA'!F333=0,0,'Premiums DATA'!F333/ECO!P39),IF($C$4="Constant Exchange rate",IF('Premiums DATA'!F333=0,0,'Premiums DATA'!F333/ECO!P74))))</f>
        <v>0</v>
      </c>
      <c r="H194" s="74">
        <f>IF($C$4="National Currency",IF('Premiums DATA'!G333=0,0,'Premiums DATA'!G333),IF($C$4="Current Exchange rate",IF('Premiums DATA'!G333=0,0,'Premiums DATA'!G333/ECO!Q39),IF($C$4="Constant Exchange rate",IF('Premiums DATA'!G333=0,0,'Premiums DATA'!G333/ECO!Q74))))</f>
        <v>0</v>
      </c>
      <c r="I194" s="74">
        <f>IF($C$4="National Currency",IF('Premiums DATA'!H333=0,0,'Premiums DATA'!H333),IF($C$4="Current Exchange rate",IF('Premiums DATA'!H333=0,0,'Premiums DATA'!H333/ECO!R39),IF($C$4="Constant Exchange rate",IF('Premiums DATA'!H333=0,0,'Premiums DATA'!H333/ECO!R74))))</f>
        <v>0</v>
      </c>
      <c r="J194" s="74">
        <f>IF($C$4="National Currency",IF('Premiums DATA'!I333=0,0,'Premiums DATA'!I333),IF($C$4="Current Exchange rate",IF('Premiums DATA'!I333=0,0,'Premiums DATA'!I333/ECO!S39),IF($C$4="Constant Exchange rate",IF('Premiums DATA'!I333=0,0,'Premiums DATA'!I333/ECO!S74))))</f>
        <v>0</v>
      </c>
      <c r="K194" s="74">
        <f>IF($C$4="National Currency",IF('Premiums DATA'!J333=0,0,'Premiums DATA'!J333),IF($C$4="Current Exchange rate",IF('Premiums DATA'!J333=0,0,'Premiums DATA'!J333/ECO!T39),IF($C$4="Constant Exchange rate",IF('Premiums DATA'!J333=0,0,'Premiums DATA'!J333/ECO!T74))))</f>
        <v>0</v>
      </c>
      <c r="L194" s="74">
        <f>IF($C$4="National Currency",IF('Premiums DATA'!K333=0,0,'Premiums DATA'!K333),IF($C$4="Current Exchange rate",IF('Premiums DATA'!K333=0,0,'Premiums DATA'!K333/ECO!U39),IF($C$4="Constant Exchange rate",IF('Premiums DATA'!K333=0,0,'Premiums DATA'!K333/ECO!U74))))</f>
        <v>0</v>
      </c>
      <c r="M194" s="74">
        <f>IF($C$4="National Currency",IF('Premiums DATA'!L333=0,0,'Premiums DATA'!L333),IF($C$4="Current Exchange rate",IF('Premiums DATA'!L333=0,0,'Premiums DATA'!L333/ECO!V39),IF($C$4="Constant Exchange rate",IF('Premiums DATA'!L333=0,0,'Premiums DATA'!L333/ECO!V74))))</f>
        <v>0</v>
      </c>
      <c r="N194" s="74">
        <f>IF($C$4="National Currency",IF('Premiums DATA'!M333=0,0,'Premiums DATA'!M333),IF($C$4="Current Exchange rate",IF('Premiums DATA'!M333=0,0,'Premiums DATA'!M333/ECO!W39),IF($C$4="Constant Exchange rate",IF('Premiums DATA'!M333=0,0,'Premiums DATA'!M333/ECO!W74))))</f>
        <v>0</v>
      </c>
      <c r="O194" s="74">
        <f>IF($C$4="National Currency",IF('Premiums DATA'!N333=0,0,'Premiums DATA'!N333),IF($C$4="Current Exchange rate",IF('Premiums DATA'!N333=0,0,'Premiums DATA'!N333/ECO!X39),IF($C$4="Constant Exchange rate",IF('Premiums DATA'!N333=0,0,'Premiums DATA'!N333/ECO!X74))))</f>
        <v>0</v>
      </c>
      <c r="P194" s="210">
        <f>IF($C$4="National Currency",IF('Premiums DATA'!O333=0,0,'Premiums DATA'!O333),IF($C$4="Current Exchange rate",IF('Premiums DATA'!O333=0,0,'Premiums DATA'!O333/ECO!Y39),IF($C$4="Constant Exchange rate",IF('Premiums DATA'!O333=0,0,'Premiums DATA'!O333/ECO!Y74))))</f>
        <v>0</v>
      </c>
      <c r="Q194" s="77">
        <f t="shared" si="25"/>
        <v>0</v>
      </c>
      <c r="R194" s="77" t="str">
        <f t="shared" si="26"/>
        <v>-</v>
      </c>
      <c r="S194" s="77" t="str">
        <f t="shared" si="27"/>
        <v>-</v>
      </c>
    </row>
    <row r="195" spans="3:19" ht="15" x14ac:dyDescent="0.25">
      <c r="C195" s="242"/>
      <c r="D195" s="243"/>
      <c r="E195" s="72" t="s">
        <v>30</v>
      </c>
      <c r="F195" s="74">
        <f>IF($C$4="National Currency",IF('Premiums DATA'!E334=0,0,'Premiums DATA'!E334),IF($C$4="Current Exchange rate",IF('Premiums DATA'!E334=0,0,'Premiums DATA'!E334/ECO!O40),IF($C$4="Constant Exchange rate",IF('Premiums DATA'!E334=0,0,'Premiums DATA'!E334/ECO!O75))))</f>
        <v>432.18608757062151</v>
      </c>
      <c r="G195" s="74">
        <f>IF($C$4="National Currency",IF('Premiums DATA'!F334=0,0,'Premiums DATA'!F334),IF($C$4="Current Exchange rate",IF('Premiums DATA'!F334=0,0,'Premiums DATA'!F334/ECO!P40),IF($C$4="Constant Exchange rate",IF('Premiums DATA'!F334=0,0,'Premiums DATA'!F334/ECO!P75))))</f>
        <v>438.55932203389835</v>
      </c>
      <c r="H195" s="74">
        <f>IF($C$4="National Currency",IF('Premiums DATA'!G334=0,0,'Premiums DATA'!G334),IF($C$4="Current Exchange rate",IF('Premiums DATA'!G334=0,0,'Premiums DATA'!G334/ECO!Q40),IF($C$4="Constant Exchange rate",IF('Premiums DATA'!G334=0,0,'Premiums DATA'!G334/ECO!Q75))))</f>
        <v>489.40677966101697</v>
      </c>
      <c r="I195" s="74">
        <f>IF($C$4="National Currency",IF('Premiums DATA'!H334=0,0,'Premiums DATA'!H334),IF($C$4="Current Exchange rate",IF('Premiums DATA'!H334=0,0,'Premiums DATA'!H334/ECO!R40),IF($C$4="Constant Exchange rate",IF('Premiums DATA'!H334=0,0,'Premiums DATA'!H334/ECO!R75))))</f>
        <v>469.9858757062147</v>
      </c>
      <c r="J195" s="74">
        <f>IF($C$4="National Currency",IF('Premiums DATA'!I334=0,0,'Premiums DATA'!I334),IF($C$4="Current Exchange rate",IF('Premiums DATA'!I334=0,0,'Premiums DATA'!I334/ECO!S40),IF($C$4="Constant Exchange rate",IF('Premiums DATA'!I334=0,0,'Premiums DATA'!I334/ECO!S75))))</f>
        <v>556.49717514124302</v>
      </c>
      <c r="K195" s="74">
        <f>IF($C$4="National Currency",IF('Premiums DATA'!J334=0,0,'Premiums DATA'!J334),IF($C$4="Current Exchange rate",IF('Premiums DATA'!J334=0,0,'Premiums DATA'!J334/ECO!T40),IF($C$4="Constant Exchange rate",IF('Premiums DATA'!J334=0,0,'Premiums DATA'!J334/ECO!T75))))</f>
        <v>638.06497175141249</v>
      </c>
      <c r="L195" s="74">
        <f>IF($C$4="National Currency",IF('Premiums DATA'!K334=0,0,'Premiums DATA'!K334),IF($C$4="Current Exchange rate",IF('Premiums DATA'!K334=0,0,'Premiums DATA'!K334/ECO!U40),IF($C$4="Constant Exchange rate",IF('Premiums DATA'!K334=0,0,'Premiums DATA'!K334/ECO!U75))))</f>
        <v>770.12711864406788</v>
      </c>
      <c r="M195" s="74">
        <f>IF($C$4="National Currency",IF('Premiums DATA'!L334=0,0,'Premiums DATA'!L334),IF($C$4="Current Exchange rate",IF('Premiums DATA'!L334=0,0,'Premiums DATA'!L334/ECO!V40),IF($C$4="Constant Exchange rate",IF('Premiums DATA'!L334=0,0,'Premiums DATA'!L334/ECO!V75))))</f>
        <v>948.44632768361589</v>
      </c>
      <c r="N195" s="74">
        <f>IF($C$4="National Currency",IF('Premiums DATA'!M334=0,0,'Premiums DATA'!M334),IF($C$4="Current Exchange rate",IF('Premiums DATA'!M334=0,0,'Premiums DATA'!M334/ECO!W40),IF($C$4="Constant Exchange rate",IF('Premiums DATA'!M334=0,0,'Premiums DATA'!M334/ECO!W75))))</f>
        <v>957.27401129943507</v>
      </c>
      <c r="O195" s="74">
        <f>IF($C$4="National Currency",IF('Premiums DATA'!N334=0,0,'Premiums DATA'!N334),IF($C$4="Current Exchange rate",IF('Premiums DATA'!N334=0,0,'Premiums DATA'!N334/ECO!X40),IF($C$4="Constant Exchange rate",IF('Premiums DATA'!N334=0,0,'Premiums DATA'!N334/ECO!X75))))</f>
        <v>1198.7994350282486</v>
      </c>
      <c r="P195" s="210">
        <f>IF($C$4="National Currency",IF('Premiums DATA'!O334=0,0,'Premiums DATA'!O334),IF($C$4="Current Exchange rate",IF('Premiums DATA'!O334=0,0,'Premiums DATA'!O334/ECO!Y40),IF($C$4="Constant Exchange rate",IF('Premiums DATA'!O334=0,0,'Premiums DATA'!O334/ECO!Y75))))</f>
        <v>0</v>
      </c>
      <c r="Q195" s="77">
        <f t="shared" si="25"/>
        <v>3.0873204001470732E-3</v>
      </c>
      <c r="R195" s="77">
        <f t="shared" si="26"/>
        <v>0.25230542235337516</v>
      </c>
      <c r="S195" s="77">
        <f t="shared" si="27"/>
        <v>1.7738038532588312</v>
      </c>
    </row>
    <row r="196" spans="3:19" ht="15" x14ac:dyDescent="0.25">
      <c r="C196" s="242"/>
      <c r="D196" s="243"/>
      <c r="E196" s="72" t="s">
        <v>180</v>
      </c>
      <c r="F196" s="75">
        <f>IF($C$4="National Currency",IF('Premiums DATA'!E335=0,0,'Premiums DATA'!E335),IF($C$4="Current Exchange rate",IF('Premiums DATA'!E335=0,0,'Premiums DATA'!E335/ECO!O41),IF($C$4="Constant Exchange rate",IF('Premiums DATA'!E335=0,0,'Premiums DATA'!E335/ECO!O76))))</f>
        <v>32413.632992499432</v>
      </c>
      <c r="G196" s="75">
        <f>IF($C$4="National Currency",IF('Premiums DATA'!F335=0,0,'Premiums DATA'!F335),IF($C$4="Current Exchange rate",IF('Premiums DATA'!F335=0,0,'Premiums DATA'!F335/ECO!P41),IF($C$4="Constant Exchange rate",IF('Premiums DATA'!F335=0,0,'Premiums DATA'!F335/ECO!P76))))</f>
        <v>33002.663213083601</v>
      </c>
      <c r="H196" s="75">
        <f>IF($C$4="National Currency",IF('Premiums DATA'!G335=0,0,'Premiums DATA'!G335),IF($C$4="Current Exchange rate",IF('Premiums DATA'!G335=0,0,'Premiums DATA'!G335/ECO!Q41),IF($C$4="Constant Exchange rate",IF('Premiums DATA'!G335=0,0,'Premiums DATA'!G335/ECO!Q76))))</f>
        <v>37194.186122094463</v>
      </c>
      <c r="I196" s="75">
        <f>IF($C$4="National Currency",IF('Premiums DATA'!H335=0,0,'Premiums DATA'!H335),IF($C$4="Current Exchange rate",IF('Premiums DATA'!H335=0,0,'Premiums DATA'!H335/ECO!R41),IF($C$4="Constant Exchange rate",IF('Premiums DATA'!H335=0,0,'Premiums DATA'!H335/ECO!R76))))</f>
        <v>41414.464941984414</v>
      </c>
      <c r="J196" s="75">
        <f>IF($C$4="National Currency",IF('Premiums DATA'!I335=0,0,'Premiums DATA'!I335),IF($C$4="Current Exchange rate",IF('Premiums DATA'!I335=0,0,'Premiums DATA'!I335/ECO!S41),IF($C$4="Constant Exchange rate",IF('Premiums DATA'!I335=0,0,'Premiums DATA'!I335/ECO!S76))))</f>
        <v>28955.660372767506</v>
      </c>
      <c r="K196" s="75">
        <f>IF($C$4="National Currency",IF('Premiums DATA'!J335=0,0,'Premiums DATA'!J335),IF($C$4="Current Exchange rate",IF('Premiums DATA'!J335=0,0,'Premiums DATA'!J335/ECO!T41),IF($C$4="Constant Exchange rate",IF('Premiums DATA'!J335=0,0,'Premiums DATA'!J335/ECO!T76))))</f>
        <v>20832.562238957715</v>
      </c>
      <c r="L196" s="75">
        <f>IF($C$4="National Currency",IF('Premiums DATA'!K335=0,0,'Premiums DATA'!K335),IF($C$4="Current Exchange rate",IF('Premiums DATA'!K335=0,0,'Premiums DATA'!K335/ECO!U41),IF($C$4="Constant Exchange rate",IF('Premiums DATA'!K335=0,0,'Premiums DATA'!K335/ECO!U76))))</f>
        <v>24806.143393402941</v>
      </c>
      <c r="M196" s="75">
        <f>IF($C$4="National Currency",IF('Premiums DATA'!L335=0,0,'Premiums DATA'!L335),IF($C$4="Current Exchange rate",IF('Premiums DATA'!L335=0,0,'Premiums DATA'!L335/ECO!V41),IF($C$4="Constant Exchange rate",IF('Premiums DATA'!L335=0,0,'Premiums DATA'!L335/ECO!V76))))</f>
        <v>25154.376561943143</v>
      </c>
      <c r="N196" s="75">
        <f>IF($C$4="National Currency",IF('Premiums DATA'!M335=0,0,'Premiums DATA'!M335),IF($C$4="Current Exchange rate",IF('Premiums DATA'!M335=0,0,'Premiums DATA'!M335/ECO!W41),IF($C$4="Constant Exchange rate",IF('Premiums DATA'!M335=0,0,'Premiums DATA'!M335/ECO!W76))))</f>
        <v>29350.798443508025</v>
      </c>
      <c r="O196" s="212">
        <f>IF($C$4="National Currency",IF('Premiums DATA'!N335=0,0,'Premiums DATA'!N335),IF($C$4="Current Exchange rate",IF('Premiums DATA'!N335=0,0,'Premiums DATA'!N335/ECO!X41),IF($C$4="Constant Exchange rate",IF('Premiums DATA'!N335=0,0,'Premiums DATA'!N335/ECO!X76))))</f>
        <v>29350.798443508025</v>
      </c>
      <c r="P196" s="211">
        <f>IF($C$4="National Currency",IF('Premiums DATA'!O335=0,0,'Premiums DATA'!O335),IF($C$4="Current Exchange rate",IF('Premiums DATA'!O335=0,0,'Premiums DATA'!O335/ECO!Y41),IF($C$4="Constant Exchange rate",IF('Premiums DATA'!O335=0,0,'Premiums DATA'!O335/ECO!Y76))))</f>
        <v>0</v>
      </c>
      <c r="Q196" s="77">
        <f t="shared" si="25"/>
        <v>7.5588389640100243E-2</v>
      </c>
      <c r="R196" s="77">
        <f t="shared" si="26"/>
        <v>0</v>
      </c>
      <c r="S196" s="77">
        <f t="shared" si="27"/>
        <v>-9.4492170923887175E-2</v>
      </c>
    </row>
    <row r="197" spans="3:19" ht="15.75" thickBot="1" x14ac:dyDescent="0.3">
      <c r="C197" s="246"/>
      <c r="D197" s="247"/>
      <c r="E197" s="78" t="s">
        <v>221</v>
      </c>
      <c r="F197" s="86">
        <f t="shared" ref="F197:O197" si="28">SUM(F165:F196)</f>
        <v>317799.56688806292</v>
      </c>
      <c r="G197" s="86">
        <f t="shared" si="28"/>
        <v>338484.53456964582</v>
      </c>
      <c r="H197" s="86">
        <f t="shared" si="28"/>
        <v>346795.82338701055</v>
      </c>
      <c r="I197" s="86">
        <f t="shared" si="28"/>
        <v>341852.84272627224</v>
      </c>
      <c r="J197" s="86">
        <f t="shared" si="28"/>
        <v>335903.05792970402</v>
      </c>
      <c r="K197" s="86">
        <f t="shared" si="28"/>
        <v>387008.28398210427</v>
      </c>
      <c r="L197" s="86">
        <f t="shared" si="28"/>
        <v>409092.49307625904</v>
      </c>
      <c r="M197" s="86">
        <f t="shared" si="28"/>
        <v>373748.19219017483</v>
      </c>
      <c r="N197" s="86">
        <f t="shared" si="28"/>
        <v>368096.14906160743</v>
      </c>
      <c r="O197" s="86">
        <f t="shared" si="28"/>
        <v>388297.70793181699</v>
      </c>
      <c r="P197" s="86" t="s">
        <v>375</v>
      </c>
      <c r="Q197" s="77">
        <f t="shared" si="25"/>
        <v>1</v>
      </c>
    </row>
    <row r="198" spans="3:19" ht="16.5" thickTop="1" thickBot="1" x14ac:dyDescent="0.3">
      <c r="C198" s="248"/>
      <c r="D198" s="249"/>
      <c r="E198" s="113" t="s">
        <v>222</v>
      </c>
      <c r="F198" s="93">
        <v>317799.59375</v>
      </c>
      <c r="G198" s="93">
        <v>338484.5</v>
      </c>
      <c r="H198" s="93">
        <v>346795.8125</v>
      </c>
      <c r="I198" s="93">
        <v>341455.4375</v>
      </c>
      <c r="J198" s="93">
        <v>335437.25</v>
      </c>
      <c r="K198" s="93">
        <v>386565.09375</v>
      </c>
      <c r="L198" s="93">
        <v>404137.71875</v>
      </c>
      <c r="M198" s="93">
        <v>369278.75</v>
      </c>
      <c r="N198" s="93">
        <v>357319.9375</v>
      </c>
      <c r="O198" s="93">
        <v>377590.875</v>
      </c>
      <c r="P198" s="93" t="s">
        <v>375</v>
      </c>
      <c r="Q198" s="77">
        <f t="shared" si="25"/>
        <v>0.97242622680199531</v>
      </c>
      <c r="R198" s="77">
        <f>IF(OR(O198=0, N198=0),"-",O198/N198-1)</f>
        <v>5.6730496601522518E-2</v>
      </c>
      <c r="S198" s="77">
        <f>IF(OR(O198=0, F198=0),"-",O198/F198-1)</f>
        <v>0.18814146533187626</v>
      </c>
    </row>
    <row r="199" spans="3:19" ht="15.75" thickTop="1" x14ac:dyDescent="0.25">
      <c r="E199" s="89" t="s">
        <v>223</v>
      </c>
      <c r="F199" s="111"/>
      <c r="G199" s="111">
        <f t="shared" ref="G199:O199" si="29">G198/F198-1</f>
        <v>6.5087893933155838E-2</v>
      </c>
      <c r="H199" s="111">
        <f t="shared" si="29"/>
        <v>2.4554484769612861E-2</v>
      </c>
      <c r="I199" s="111">
        <f t="shared" si="29"/>
        <v>-1.5399191130659906E-2</v>
      </c>
      <c r="J199" s="111">
        <f t="shared" si="29"/>
        <v>-1.7625103715034562E-2</v>
      </c>
      <c r="K199" s="111">
        <f t="shared" si="29"/>
        <v>0.15242148494241481</v>
      </c>
      <c r="L199" s="111">
        <f t="shared" si="29"/>
        <v>4.5458385364107956E-2</v>
      </c>
      <c r="M199" s="111">
        <f t="shared" si="29"/>
        <v>-8.6255172760956289E-2</v>
      </c>
      <c r="N199" s="111">
        <f t="shared" si="29"/>
        <v>-3.2384242256019324E-2</v>
      </c>
      <c r="O199" s="111">
        <f t="shared" si="29"/>
        <v>5.6730496601522518E-2</v>
      </c>
      <c r="P199" s="112"/>
    </row>
    <row r="203" spans="3:19" ht="18.75" x14ac:dyDescent="0.15">
      <c r="C203" s="253" t="s">
        <v>348</v>
      </c>
      <c r="D203" s="254"/>
      <c r="E203" s="250" t="s">
        <v>276</v>
      </c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2"/>
    </row>
    <row r="204" spans="3:19" ht="15" x14ac:dyDescent="0.15">
      <c r="C204" s="244" t="s">
        <v>230</v>
      </c>
      <c r="D204" s="245"/>
      <c r="E204" s="50">
        <v>6</v>
      </c>
      <c r="F204" s="51">
        <v>2004</v>
      </c>
      <c r="G204" s="51">
        <f t="shared" ref="G204:P204" si="30">F204+1</f>
        <v>2005</v>
      </c>
      <c r="H204" s="51">
        <f t="shared" si="30"/>
        <v>2006</v>
      </c>
      <c r="I204" s="51">
        <f t="shared" si="30"/>
        <v>2007</v>
      </c>
      <c r="J204" s="51">
        <f t="shared" si="30"/>
        <v>2008</v>
      </c>
      <c r="K204" s="51">
        <f t="shared" si="30"/>
        <v>2009</v>
      </c>
      <c r="L204" s="51">
        <f t="shared" si="30"/>
        <v>2010</v>
      </c>
      <c r="M204" s="51">
        <f t="shared" si="30"/>
        <v>2011</v>
      </c>
      <c r="N204" s="51">
        <f t="shared" si="30"/>
        <v>2012</v>
      </c>
      <c r="O204" s="51">
        <f t="shared" si="30"/>
        <v>2013</v>
      </c>
      <c r="P204" s="51">
        <f t="shared" si="30"/>
        <v>2014</v>
      </c>
      <c r="Q204" s="53" t="s">
        <v>224</v>
      </c>
      <c r="R204" s="54" t="s">
        <v>225</v>
      </c>
      <c r="S204" s="53" t="s">
        <v>281</v>
      </c>
    </row>
    <row r="205" spans="3:19" ht="15" x14ac:dyDescent="0.25">
      <c r="C205" s="242"/>
      <c r="D205" s="243"/>
      <c r="E205" s="72" t="s">
        <v>0</v>
      </c>
      <c r="F205" s="73">
        <f>IF($C$4="National Currency",IF('Premiums DATA'!E342=0,0,'Premiums DATA'!E342),IF($C$4="Current Exchange rate",IF('Premiums DATA'!E342=0,0,'Premiums DATA'!E342/ECO!O10),IF($C$4="Constant Exchange rate",IF('Premiums DATA'!E342=0,0,'Premiums DATA'!E342/ECO!O45))))</f>
        <v>0</v>
      </c>
      <c r="G205" s="73">
        <f>IF($C$4="National Currency",IF('Premiums DATA'!F342=0,0,'Premiums DATA'!F342),IF($C$4="Current Exchange rate",IF('Premiums DATA'!F342=0,0,'Premiums DATA'!F342/ECO!P10),IF($C$4="Constant Exchange rate",IF('Premiums DATA'!F342=0,0,'Premiums DATA'!F342/ECO!P45))))</f>
        <v>0</v>
      </c>
      <c r="H205" s="73">
        <f>IF($C$4="National Currency",IF('Premiums DATA'!G342=0,0,'Premiums DATA'!G342),IF($C$4="Current Exchange rate",IF('Premiums DATA'!G342=0,0,'Premiums DATA'!G342/ECO!Q10),IF($C$4="Constant Exchange rate",IF('Premiums DATA'!G342=0,0,'Premiums DATA'!G342/ECO!Q45))))</f>
        <v>0</v>
      </c>
      <c r="I205" s="73">
        <f>IF($C$4="National Currency",IF('Premiums DATA'!H342=0,0,'Premiums DATA'!H342),IF($C$4="Current Exchange rate",IF('Premiums DATA'!H342=0,0,'Premiums DATA'!H342/ECO!R10),IF($C$4="Constant Exchange rate",IF('Premiums DATA'!H342=0,0,'Premiums DATA'!H342/ECO!R45))))</f>
        <v>0</v>
      </c>
      <c r="J205" s="73">
        <f>IF($C$4="National Currency",IF('Premiums DATA'!I342=0,0,'Premiums DATA'!I342),IF($C$4="Current Exchange rate",IF('Premiums DATA'!I342=0,0,'Premiums DATA'!I342/ECO!S10),IF($C$4="Constant Exchange rate",IF('Premiums DATA'!I342=0,0,'Premiums DATA'!I342/ECO!S45))))</f>
        <v>0</v>
      </c>
      <c r="K205" s="73">
        <f>IF($C$4="National Currency",IF('Premiums DATA'!J342=0,0,'Premiums DATA'!J342),IF($C$4="Current Exchange rate",IF('Premiums DATA'!J342=0,0,'Premiums DATA'!J342/ECO!T10),IF($C$4="Constant Exchange rate",IF('Premiums DATA'!J342=0,0,'Premiums DATA'!J342/ECO!T45))))</f>
        <v>0</v>
      </c>
      <c r="L205" s="73">
        <f>IF($C$4="National Currency",IF('Premiums DATA'!K342=0,0,'Premiums DATA'!K342),IF($C$4="Current Exchange rate",IF('Premiums DATA'!K342=0,0,'Premiums DATA'!K342/ECO!U10),IF($C$4="Constant Exchange rate",IF('Premiums DATA'!K342=0,0,'Premiums DATA'!K342/ECO!U45))))</f>
        <v>0</v>
      </c>
      <c r="M205" s="73">
        <f>IF($C$4="National Currency",IF('Premiums DATA'!L342=0,0,'Premiums DATA'!L342),IF($C$4="Current Exchange rate",IF('Premiums DATA'!L342=0,0,'Premiums DATA'!L342/ECO!V10),IF($C$4="Constant Exchange rate",IF('Premiums DATA'!L342=0,0,'Premiums DATA'!L342/ECO!V45))))</f>
        <v>0</v>
      </c>
      <c r="N205" s="73">
        <f>IF($C$4="National Currency",IF('Premiums DATA'!M342=0,0,'Premiums DATA'!M342),IF($C$4="Current Exchange rate",IF('Premiums DATA'!M342=0,0,'Premiums DATA'!M342/ECO!W10),IF($C$4="Constant Exchange rate",IF('Premiums DATA'!M342=0,0,'Premiums DATA'!M342/ECO!W45))))</f>
        <v>2348</v>
      </c>
      <c r="O205" s="73">
        <f>IF($C$4="National Currency",IF('Premiums DATA'!N342=0,0,'Premiums DATA'!N342),IF($C$4="Current Exchange rate",IF('Premiums DATA'!N342=0,0,'Premiums DATA'!N342/ECO!X10),IF($C$4="Constant Exchange rate",IF('Premiums DATA'!N342=0,0,'Premiums DATA'!N342/ECO!X45))))</f>
        <v>2281</v>
      </c>
      <c r="P205" s="209">
        <f>IF($C$4="National Currency",IF('Premiums DATA'!O342=0,0,'Premiums DATA'!O342),IF($C$4="Current Exchange rate",IF('Premiums DATA'!O342=0,0,'Premiums DATA'!O342/ECO!Y10),IF($C$4="Constant Exchange rate",IF('Premiums DATA'!O342=0,0,'Premiums DATA'!O342/ECO!Y45))))</f>
        <v>0</v>
      </c>
      <c r="Q205" s="77">
        <f>O205/$O$237</f>
        <v>1.8113283653783063E-2</v>
      </c>
      <c r="R205" s="77">
        <f>IF(OR(O205=0, N205=0),"-",O205/N205-1)</f>
        <v>-2.8534923339011975E-2</v>
      </c>
      <c r="S205" s="77" t="str">
        <f>IF(OR(O205=0, F205=0),"-",O205/F205-1)</f>
        <v>-</v>
      </c>
    </row>
    <row r="206" spans="3:19" ht="15" x14ac:dyDescent="0.25">
      <c r="C206" s="242"/>
      <c r="D206" s="243"/>
      <c r="E206" s="72" t="s">
        <v>1</v>
      </c>
      <c r="F206" s="74">
        <f>IF($C$4="National Currency",IF('Premiums DATA'!E343=0,0,'Premiums DATA'!E343),IF($C$4="Current Exchange rate",IF('Premiums DATA'!E343=0,0,'Premiums DATA'!E343/ECO!O11),IF($C$4="Constant Exchange rate",IF('Premiums DATA'!E343=0,0,'Premiums DATA'!E343/ECO!O46))))</f>
        <v>2884.2962922199999</v>
      </c>
      <c r="G206" s="74">
        <f>IF($C$4="National Currency",IF('Premiums DATA'!F343=0,0,'Premiums DATA'!F343),IF($C$4="Current Exchange rate",IF('Premiums DATA'!F343=0,0,'Premiums DATA'!F343/ECO!P11),IF($C$4="Constant Exchange rate",IF('Premiums DATA'!F343=0,0,'Premiums DATA'!F343/ECO!P46))))</f>
        <v>6436.9399430000003</v>
      </c>
      <c r="H206" s="74">
        <f>IF($C$4="National Currency",IF('Premiums DATA'!G343=0,0,'Premiums DATA'!G343),IF($C$4="Current Exchange rate",IF('Premiums DATA'!G343=0,0,'Premiums DATA'!G343/ECO!Q11),IF($C$4="Constant Exchange rate",IF('Premiums DATA'!G343=0,0,'Premiums DATA'!G343/ECO!Q46))))</f>
        <v>4090.8838458099999</v>
      </c>
      <c r="I206" s="74">
        <f>IF($C$4="National Currency",IF('Premiums DATA'!H343=0,0,'Premiums DATA'!H343),IF($C$4="Current Exchange rate",IF('Premiums DATA'!H343=0,0,'Premiums DATA'!H343/ECO!R11),IF($C$4="Constant Exchange rate",IF('Premiums DATA'!H343=0,0,'Premiums DATA'!H343/ECO!R46))))</f>
        <v>3194.14976161</v>
      </c>
      <c r="J206" s="74">
        <f>IF($C$4="National Currency",IF('Premiums DATA'!I343=0,0,'Premiums DATA'!I343),IF($C$4="Current Exchange rate",IF('Premiums DATA'!I343=0,0,'Premiums DATA'!I343/ECO!S11),IF($C$4="Constant Exchange rate",IF('Premiums DATA'!I343=0,0,'Premiums DATA'!I343/ECO!S46))))</f>
        <v>1929.65468171</v>
      </c>
      <c r="K206" s="74">
        <f>IF($C$4="National Currency",IF('Premiums DATA'!J343=0,0,'Premiums DATA'!J343),IF($C$4="Current Exchange rate",IF('Premiums DATA'!J343=0,0,'Premiums DATA'!J343/ECO!T11),IF($C$4="Constant Exchange rate",IF('Premiums DATA'!J343=0,0,'Premiums DATA'!J343/ECO!T46))))</f>
        <v>1663.6866734100001</v>
      </c>
      <c r="L206" s="74">
        <f>IF($C$4="National Currency",IF('Premiums DATA'!K343=0,0,'Premiums DATA'!K343),IF($C$4="Current Exchange rate",IF('Premiums DATA'!K343=0,0,'Premiums DATA'!K343/ECO!U11),IF($C$4="Constant Exchange rate",IF('Premiums DATA'!K343=0,0,'Premiums DATA'!K343/ECO!U46))))</f>
        <v>2049.0017679400003</v>
      </c>
      <c r="M206" s="74">
        <f>IF($C$4="National Currency",IF('Premiums DATA'!L343=0,0,'Premiums DATA'!L343),IF($C$4="Current Exchange rate",IF('Premiums DATA'!L343=0,0,'Premiums DATA'!L343/ECO!V11),IF($C$4="Constant Exchange rate",IF('Premiums DATA'!L343=0,0,'Premiums DATA'!L343/ECO!V46))))</f>
        <v>2142.1996019100002</v>
      </c>
      <c r="N206" s="74">
        <f>IF($C$4="National Currency",IF('Premiums DATA'!M343=0,0,'Premiums DATA'!M343),IF($C$4="Current Exchange rate",IF('Premiums DATA'!M343=0,0,'Premiums DATA'!M343/ECO!W11),IF($C$4="Constant Exchange rate",IF('Premiums DATA'!M343=0,0,'Premiums DATA'!M343/ECO!W46))))</f>
        <v>4792.6406998699995</v>
      </c>
      <c r="O206" s="74">
        <f>IF($C$4="National Currency",IF('Premiums DATA'!N343=0,0,'Premiums DATA'!N343),IF($C$4="Current Exchange rate",IF('Premiums DATA'!N343=0,0,'Premiums DATA'!N343/ECO!X11),IF($C$4="Constant Exchange rate",IF('Premiums DATA'!N343=0,0,'Premiums DATA'!N343/ECO!X46))))</f>
        <v>2705.6237880799999</v>
      </c>
      <c r="P206" s="210">
        <f>IF($C$4="National Currency",IF('Premiums DATA'!O343=0,0,'Premiums DATA'!O343),IF($C$4="Current Exchange rate",IF('Premiums DATA'!O343=0,0,'Premiums DATA'!O343/ECO!Y11),IF($C$4="Constant Exchange rate",IF('Premiums DATA'!O343=0,0,'Premiums DATA'!O343/ECO!Y46))))</f>
        <v>2505.1501958600002</v>
      </c>
      <c r="Q206" s="77">
        <f t="shared" ref="Q206:Q238" si="31">O206/$O$237</f>
        <v>2.1485195586986441E-2</v>
      </c>
      <c r="R206" s="77">
        <f t="shared" ref="R206:R236" si="32">IF(OR(O206=0, N206=0),"-",O206/N206-1)</f>
        <v>-0.43546283614513603</v>
      </c>
      <c r="S206" s="77">
        <f t="shared" ref="S206:S236" si="33">IF(OR(O206=0, F206=0),"-",O206/F206-1)</f>
        <v>-6.1946653893341308E-2</v>
      </c>
    </row>
    <row r="207" spans="3:19" ht="15" x14ac:dyDescent="0.25">
      <c r="C207" s="242"/>
      <c r="D207" s="243"/>
      <c r="E207" s="72" t="s">
        <v>2</v>
      </c>
      <c r="F207" s="74">
        <f>IF($C$4="National Currency",IF('Premiums DATA'!E344=0,0,'Premiums DATA'!E344),IF($C$4="Current Exchange rate",IF('Premiums DATA'!E344=0,0,'Premiums DATA'!E344/ECO!O12),IF($C$4="Constant Exchange rate",IF('Premiums DATA'!E344=0,0,'Premiums DATA'!E344/ECO!O47))))</f>
        <v>0</v>
      </c>
      <c r="G207" s="74">
        <f>IF($C$4="National Currency",IF('Premiums DATA'!F344=0,0,'Premiums DATA'!F344),IF($C$4="Current Exchange rate",IF('Premiums DATA'!F344=0,0,'Premiums DATA'!F344/ECO!P12),IF($C$4="Constant Exchange rate",IF('Premiums DATA'!F344=0,0,'Premiums DATA'!F344/ECO!P47))))</f>
        <v>0</v>
      </c>
      <c r="H207" s="74">
        <f>IF($C$4="National Currency",IF('Premiums DATA'!G344=0,0,'Premiums DATA'!G344),IF($C$4="Current Exchange rate",IF('Premiums DATA'!G344=0,0,'Premiums DATA'!G344/ECO!Q12),IF($C$4="Constant Exchange rate",IF('Premiums DATA'!G344=0,0,'Premiums DATA'!G344/ECO!Q47))))</f>
        <v>0</v>
      </c>
      <c r="I207" s="74">
        <f>IF($C$4="National Currency",IF('Premiums DATA'!H344=0,0,'Premiums DATA'!H344),IF($C$4="Current Exchange rate",IF('Premiums DATA'!H344=0,0,'Premiums DATA'!H344/ECO!R12),IF($C$4="Constant Exchange rate",IF('Premiums DATA'!H344=0,0,'Premiums DATA'!H344/ECO!R47))))</f>
        <v>13.601883691328357</v>
      </c>
      <c r="J207" s="74">
        <f>IF($C$4="National Currency",IF('Premiums DATA'!I344=0,0,'Premiums DATA'!I344),IF($C$4="Current Exchange rate",IF('Premiums DATA'!I344=0,0,'Premiums DATA'!I344/ECO!S12),IF($C$4="Constant Exchange rate",IF('Premiums DATA'!I344=0,0,'Premiums DATA'!I344/ECO!S47))))</f>
        <v>9.4105379770426456</v>
      </c>
      <c r="K207" s="74">
        <f>IF($C$4="National Currency",IF('Premiums DATA'!J344=0,0,'Premiums DATA'!J344),IF($C$4="Current Exchange rate",IF('Premiums DATA'!J344=0,0,'Premiums DATA'!J344/ECO!T12),IF($C$4="Constant Exchange rate",IF('Premiums DATA'!J344=0,0,'Premiums DATA'!J344/ECO!T47))))</f>
        <v>5.4534005923407305</v>
      </c>
      <c r="L207" s="74">
        <f>IF($C$4="National Currency",IF('Premiums DATA'!K344=0,0,'Premiums DATA'!K344),IF($C$4="Current Exchange rate",IF('Premiums DATA'!K344=0,0,'Premiums DATA'!K344/ECO!U12),IF($C$4="Constant Exchange rate",IF('Premiums DATA'!K344=0,0,'Premiums DATA'!K344/ECO!U47))))</f>
        <v>6.4791308823634832</v>
      </c>
      <c r="M207" s="74">
        <f>IF($C$4="National Currency",IF('Premiums DATA'!L344=0,0,'Premiums DATA'!L344),IF($C$4="Current Exchange rate",IF('Premiums DATA'!L344=0,0,'Premiums DATA'!L344/ECO!V12),IF($C$4="Constant Exchange rate",IF('Premiums DATA'!L344=0,0,'Premiums DATA'!L344/ECO!V47))))</f>
        <v>10.225994477962981</v>
      </c>
      <c r="N207" s="74">
        <f>IF($C$4="National Currency",IF('Premiums DATA'!M344=0,0,'Premiums DATA'!M344),IF($C$4="Current Exchange rate",IF('Premiums DATA'!M344=0,0,'Premiums DATA'!M344/ECO!W12),IF($C$4="Constant Exchange rate",IF('Premiums DATA'!M344=0,0,'Premiums DATA'!M344/ECO!W47))))</f>
        <v>10.225994477962981</v>
      </c>
      <c r="O207" s="208">
        <f>IF($C$4="National Currency",IF('Premiums DATA'!N344=0,0,'Premiums DATA'!N344),IF($C$4="Current Exchange rate",IF('Premiums DATA'!N344=0,0,'Premiums DATA'!N344/ECO!X12),IF($C$4="Constant Exchange rate",IF('Premiums DATA'!N344=0,0,'Premiums DATA'!N344/ECO!X47))))</f>
        <v>10.225994477962981</v>
      </c>
      <c r="P207" s="210">
        <f>IF($C$4="National Currency",IF('Premiums DATA'!O344=0,0,'Premiums DATA'!O344),IF($C$4="Current Exchange rate",IF('Premiums DATA'!O344=0,0,'Premiums DATA'!O344/ECO!Y12),IF($C$4="Constant Exchange rate",IF('Premiums DATA'!O344=0,0,'Premiums DATA'!O344/ECO!Y47))))</f>
        <v>0</v>
      </c>
      <c r="Q207" s="77">
        <f t="shared" si="31"/>
        <v>8.1204006410066953E-5</v>
      </c>
      <c r="R207" s="77">
        <f t="shared" si="32"/>
        <v>0</v>
      </c>
      <c r="S207" s="77" t="str">
        <f t="shared" si="33"/>
        <v>-</v>
      </c>
    </row>
    <row r="208" spans="3:19" ht="15" x14ac:dyDescent="0.25">
      <c r="C208" s="242"/>
      <c r="D208" s="243"/>
      <c r="E208" s="72" t="s">
        <v>3</v>
      </c>
      <c r="F208" s="74">
        <f>IF($C$4="National Currency",IF('Premiums DATA'!E345=0,0,'Premiums DATA'!E345),IF($C$4="Current Exchange rate",IF('Premiums DATA'!E345=0,0,'Premiums DATA'!E345/ECO!O13),IF($C$4="Constant Exchange rate",IF('Premiums DATA'!E345=0,0,'Premiums DATA'!E345/ECO!O48))))</f>
        <v>1507.6488689288092</v>
      </c>
      <c r="G208" s="74">
        <f>IF($C$4="National Currency",IF('Premiums DATA'!F345=0,0,'Premiums DATA'!F345),IF($C$4="Current Exchange rate",IF('Premiums DATA'!F345=0,0,'Premiums DATA'!F345/ECO!P13),IF($C$4="Constant Exchange rate",IF('Premiums DATA'!F345=0,0,'Premiums DATA'!F345/ECO!P48))))</f>
        <v>2758.7840984697273</v>
      </c>
      <c r="H208" s="74">
        <f>IF($C$4="National Currency",IF('Premiums DATA'!G345=0,0,'Premiums DATA'!G345),IF($C$4="Current Exchange rate",IF('Premiums DATA'!G345=0,0,'Premiums DATA'!G345/ECO!Q13),IF($C$4="Constant Exchange rate",IF('Premiums DATA'!G345=0,0,'Premiums DATA'!G345/ECO!Q48))))</f>
        <v>1899.5267797737858</v>
      </c>
      <c r="I208" s="74">
        <f>IF($C$4="National Currency",IF('Premiums DATA'!H345=0,0,'Premiums DATA'!H345),IF($C$4="Current Exchange rate",IF('Premiums DATA'!H345=0,0,'Premiums DATA'!H345/ECO!R13),IF($C$4="Constant Exchange rate",IF('Premiums DATA'!H345=0,0,'Premiums DATA'!H345/ECO!R48))))</f>
        <v>2131.1210911510316</v>
      </c>
      <c r="J208" s="74">
        <f>IF($C$4="National Currency",IF('Premiums DATA'!I345=0,0,'Premiums DATA'!I345),IF($C$4="Current Exchange rate",IF('Premiums DATA'!I345=0,0,'Premiums DATA'!I345/ECO!S13),IF($C$4="Constant Exchange rate",IF('Premiums DATA'!I345=0,0,'Premiums DATA'!I345/ECO!S48))))</f>
        <v>2216.5078176979378</v>
      </c>
      <c r="K208" s="74">
        <f>IF($C$4="National Currency",IF('Premiums DATA'!J345=0,0,'Premiums DATA'!J345),IF($C$4="Current Exchange rate",IF('Premiums DATA'!J345=0,0,'Premiums DATA'!J345/ECO!T13),IF($C$4="Constant Exchange rate",IF('Premiums DATA'!J345=0,0,'Premiums DATA'!J345/ECO!T48))))</f>
        <v>2325.916500332668</v>
      </c>
      <c r="L208" s="74">
        <f>IF($C$4="National Currency",IF('Premiums DATA'!K345=0,0,'Premiums DATA'!K345),IF($C$4="Current Exchange rate",IF('Premiums DATA'!K345=0,0,'Premiums DATA'!K345/ECO!U13),IF($C$4="Constant Exchange rate",IF('Premiums DATA'!K345=0,0,'Premiums DATA'!K345/ECO!U48))))</f>
        <v>2537.1457085828347</v>
      </c>
      <c r="M208" s="74">
        <f>IF($C$4="National Currency",IF('Premiums DATA'!L345=0,0,'Premiums DATA'!L345),IF($C$4="Current Exchange rate",IF('Premiums DATA'!L345=0,0,'Premiums DATA'!L345/ECO!V13),IF($C$4="Constant Exchange rate",IF('Premiums DATA'!L345=0,0,'Premiums DATA'!L345/ECO!V48))))</f>
        <v>2014.37624750499</v>
      </c>
      <c r="N208" s="74">
        <f>IF($C$4="National Currency",IF('Premiums DATA'!M345=0,0,'Premiums DATA'!M345),IF($C$4="Current Exchange rate",IF('Premiums DATA'!M345=0,0,'Premiums DATA'!M345/ECO!W13),IF($C$4="Constant Exchange rate",IF('Premiums DATA'!M345=0,0,'Premiums DATA'!M345/ECO!W48))))</f>
        <v>2186.7115768463077</v>
      </c>
      <c r="O208" s="74">
        <f>IF($C$4="National Currency",IF('Premiums DATA'!N345=0,0,'Premiums DATA'!N345),IF($C$4="Current Exchange rate",IF('Premiums DATA'!N345=0,0,'Premiums DATA'!N345/ECO!X13),IF($C$4="Constant Exchange rate",IF('Premiums DATA'!N345=0,0,'Premiums DATA'!N345/ECO!X48))))</f>
        <v>1998.4730538922156</v>
      </c>
      <c r="P208" s="210">
        <f>IF($C$4="National Currency",IF('Premiums DATA'!O345=0,0,'Premiums DATA'!O345),IF($C$4="Current Exchange rate",IF('Premiums DATA'!O345=0,0,'Premiums DATA'!O345/ECO!Y13),IF($C$4="Constant Exchange rate",IF('Premiums DATA'!O345=0,0,'Premiums DATA'!O345/ECO!Y48))))</f>
        <v>1438.305888223553</v>
      </c>
      <c r="Q208" s="77">
        <f t="shared" si="31"/>
        <v>1.5869754186581229E-2</v>
      </c>
      <c r="R208" s="77">
        <f t="shared" si="32"/>
        <v>-8.6082922387766936E-2</v>
      </c>
      <c r="S208" s="77">
        <f t="shared" si="33"/>
        <v>0.32555603302520897</v>
      </c>
    </row>
    <row r="209" spans="3:19" ht="15" x14ac:dyDescent="0.25">
      <c r="C209" s="242"/>
      <c r="D209" s="243"/>
      <c r="E209" s="72" t="s">
        <v>4</v>
      </c>
      <c r="F209" s="74">
        <f>IF($C$4="National Currency",IF('Premiums DATA'!E346=0,0,'Premiums DATA'!E346),IF($C$4="Current Exchange rate",IF('Premiums DATA'!E346=0,0,'Premiums DATA'!E346/ECO!O14),IF($C$4="Constant Exchange rate",IF('Premiums DATA'!E346=0,0,'Premiums DATA'!E346/ECO!O49))))</f>
        <v>194.78189553539394</v>
      </c>
      <c r="G209" s="74">
        <f>IF($C$4="National Currency",IF('Premiums DATA'!F346=0,0,'Premiums DATA'!F346),IF($C$4="Current Exchange rate",IF('Premiums DATA'!F346=0,0,'Premiums DATA'!F346/ECO!P14),IF($C$4="Constant Exchange rate",IF('Premiums DATA'!F346=0,0,'Premiums DATA'!F346/ECO!P49))))</f>
        <v>196.49050865412545</v>
      </c>
      <c r="H209" s="74">
        <f>IF($C$4="National Currency",IF('Premiums DATA'!G346=0,0,'Premiums DATA'!G346),IF($C$4="Current Exchange rate",IF('Premiums DATA'!G346=0,0,'Premiums DATA'!G346/ECO!Q14),IF($C$4="Constant Exchange rate",IF('Premiums DATA'!G346=0,0,'Premiums DATA'!G346/ECO!Q49))))</f>
        <v>210.15941360397767</v>
      </c>
      <c r="I209" s="208">
        <f>IF($C$4="National Currency",IF('Premiums DATA'!H346=0,0,'Premiums DATA'!H346),IF($C$4="Current Exchange rate",IF('Premiums DATA'!H346=0,0,'Premiums DATA'!H346/ECO!R14),IF($C$4="Constant Exchange rate",IF('Premiums DATA'!H346=0,0,'Premiums DATA'!H346/ECO!R49))))</f>
        <v>263.80986553214757</v>
      </c>
      <c r="J209" s="208">
        <f>IF($C$4="National Currency",IF('Premiums DATA'!I346=0,0,'Premiums DATA'!I346),IF($C$4="Current Exchange rate",IF('Premiums DATA'!I346=0,0,'Premiums DATA'!I346/ECO!S14),IF($C$4="Constant Exchange rate",IF('Premiums DATA'!I346=0,0,'Premiums DATA'!I346/ECO!S49))))</f>
        <v>185.8</v>
      </c>
      <c r="K209" s="208">
        <f>IF($C$4="National Currency",IF('Premiums DATA'!J346=0,0,'Premiums DATA'!J346),IF($C$4="Current Exchange rate",IF('Premiums DATA'!J346=0,0,'Premiums DATA'!J346/ECO!T14),IF($C$4="Constant Exchange rate",IF('Premiums DATA'!J346=0,0,'Premiums DATA'!J346/ECO!T49))))</f>
        <v>217.20000000000002</v>
      </c>
      <c r="L209" s="208">
        <f>IF($C$4="National Currency",IF('Premiums DATA'!K346=0,0,'Premiums DATA'!K346),IF($C$4="Current Exchange rate",IF('Premiums DATA'!K346=0,0,'Premiums DATA'!K346/ECO!U14),IF($C$4="Constant Exchange rate",IF('Premiums DATA'!K346=0,0,'Premiums DATA'!K346/ECO!U49))))</f>
        <v>248.60000000000002</v>
      </c>
      <c r="M209" s="74">
        <f>IF($C$4="National Currency",IF('Premiums DATA'!L346=0,0,'Premiums DATA'!L346),IF($C$4="Current Exchange rate",IF('Premiums DATA'!L346=0,0,'Premiums DATA'!L346/ECO!V14),IF($C$4="Constant Exchange rate",IF('Premiums DATA'!L346=0,0,'Premiums DATA'!L346/ECO!V49))))</f>
        <v>280</v>
      </c>
      <c r="N209" s="74">
        <f>IF($C$4="National Currency",IF('Premiums DATA'!M346=0,0,'Premiums DATA'!M346),IF($C$4="Current Exchange rate",IF('Premiums DATA'!M346=0,0,'Premiums DATA'!M346/ECO!W14),IF($C$4="Constant Exchange rate",IF('Premiums DATA'!M346=0,0,'Premiums DATA'!M346/ECO!W49))))</f>
        <v>251</v>
      </c>
      <c r="O209" s="208">
        <f>IF($C$4="National Currency",IF('Premiums DATA'!N346=0,0,'Premiums DATA'!N346),IF($C$4="Current Exchange rate",IF('Premiums DATA'!N346=0,0,'Premiums DATA'!N346/ECO!X14),IF($C$4="Constant Exchange rate",IF('Premiums DATA'!N346=0,0,'Premiums DATA'!N346/ECO!X49))))</f>
        <v>251</v>
      </c>
      <c r="P209" s="210">
        <f>IF($C$4="National Currency",IF('Premiums DATA'!O346=0,0,'Premiums DATA'!O346),IF($C$4="Current Exchange rate",IF('Premiums DATA'!O346=0,0,'Premiums DATA'!O346/ECO!Y14),IF($C$4="Constant Exchange rate",IF('Premiums DATA'!O346=0,0,'Premiums DATA'!O346/ECO!Y49))))</f>
        <v>0</v>
      </c>
      <c r="Q209" s="77">
        <f t="shared" si="31"/>
        <v>1.9931758864969525E-3</v>
      </c>
      <c r="R209" s="77">
        <f t="shared" si="32"/>
        <v>0</v>
      </c>
      <c r="S209" s="77">
        <f t="shared" si="33"/>
        <v>0.28862078947368408</v>
      </c>
    </row>
    <row r="210" spans="3:19" ht="15" x14ac:dyDescent="0.25">
      <c r="C210" s="242"/>
      <c r="D210" s="243"/>
      <c r="E210" s="72" t="s">
        <v>5</v>
      </c>
      <c r="F210" s="74">
        <f>IF($C$4="National Currency",IF('Premiums DATA'!E347=0,0,'Premiums DATA'!E347),IF($C$4="Current Exchange rate",IF('Premiums DATA'!E347=0,0,'Premiums DATA'!E347/ECO!O15),IF($C$4="Constant Exchange rate",IF('Premiums DATA'!E347=0,0,'Premiums DATA'!E347/ECO!O50))))</f>
        <v>218.20804038218859</v>
      </c>
      <c r="G210" s="74">
        <f>IF($C$4="National Currency",IF('Premiums DATA'!F347=0,0,'Premiums DATA'!F347),IF($C$4="Current Exchange rate",IF('Premiums DATA'!F347=0,0,'Premiums DATA'!F347/ECO!P15),IF($C$4="Constant Exchange rate",IF('Premiums DATA'!F347=0,0,'Premiums DATA'!F347/ECO!P50))))</f>
        <v>272.21921759509644</v>
      </c>
      <c r="H210" s="74">
        <f>IF($C$4="National Currency",IF('Premiums DATA'!G347=0,0,'Premiums DATA'!G347),IF($C$4="Current Exchange rate",IF('Premiums DATA'!G347=0,0,'Premiums DATA'!G347/ECO!Q15),IF($C$4="Constant Exchange rate",IF('Premiums DATA'!G347=0,0,'Premiums DATA'!G347/ECO!Q50))))</f>
        <v>408.7254371732468</v>
      </c>
      <c r="I210" s="74">
        <f>IF($C$4="National Currency",IF('Premiums DATA'!H347=0,0,'Premiums DATA'!H347),IF($C$4="Current Exchange rate",IF('Premiums DATA'!H347=0,0,'Premiums DATA'!H347/ECO!R15),IF($C$4="Constant Exchange rate",IF('Premiums DATA'!H347=0,0,'Premiums DATA'!H347/ECO!R50))))</f>
        <v>515.01712637461696</v>
      </c>
      <c r="J210" s="74">
        <f>IF($C$4="National Currency",IF('Premiums DATA'!I347=0,0,'Premiums DATA'!I347),IF($C$4="Current Exchange rate",IF('Premiums DATA'!I347=0,0,'Premiums DATA'!I347/ECO!S15),IF($C$4="Constant Exchange rate",IF('Premiums DATA'!I347=0,0,'Premiums DATA'!I347/ECO!S50))))</f>
        <v>604.65116279069764</v>
      </c>
      <c r="K210" s="74">
        <f>IF($C$4="National Currency",IF('Premiums DATA'!J347=0,0,'Premiums DATA'!J347),IF($C$4="Current Exchange rate",IF('Premiums DATA'!J347=0,0,'Premiums DATA'!J347/ECO!T15),IF($C$4="Constant Exchange rate",IF('Premiums DATA'!J347=0,0,'Premiums DATA'!J347/ECO!T50))))</f>
        <v>762.14169821525149</v>
      </c>
      <c r="L210" s="74">
        <f>IF($C$4="National Currency",IF('Premiums DATA'!K347=0,0,'Premiums DATA'!K347),IF($C$4="Current Exchange rate",IF('Premiums DATA'!K347=0,0,'Premiums DATA'!K347/ECO!U15),IF($C$4="Constant Exchange rate",IF('Premiums DATA'!K347=0,0,'Premiums DATA'!K347/ECO!U50))))</f>
        <v>1109.5366864972057</v>
      </c>
      <c r="M210" s="74">
        <f>IF($C$4="National Currency",IF('Premiums DATA'!L347=0,0,'Premiums DATA'!L347),IF($C$4="Current Exchange rate",IF('Premiums DATA'!L347=0,0,'Premiums DATA'!L347/ECO!V15),IF($C$4="Constant Exchange rate",IF('Premiums DATA'!L347=0,0,'Premiums DATA'!L347/ECO!V50))))</f>
        <v>1196.4665585000901</v>
      </c>
      <c r="N210" s="74">
        <f>IF($C$4="National Currency",IF('Premiums DATA'!M347=0,0,'Premiums DATA'!M347),IF($C$4="Current Exchange rate",IF('Premiums DATA'!M347=0,0,'Premiums DATA'!M347/ECO!W15),IF($C$4="Constant Exchange rate",IF('Premiums DATA'!M347=0,0,'Premiums DATA'!M347/ECO!W50))))</f>
        <v>1199.855777897963</v>
      </c>
      <c r="O210" s="74">
        <f>IF($C$4="National Currency",IF('Premiums DATA'!N347=0,0,'Premiums DATA'!N347),IF($C$4="Current Exchange rate",IF('Premiums DATA'!N347=0,0,'Premiums DATA'!N347/ECO!X15),IF($C$4="Constant Exchange rate",IF('Premiums DATA'!N347=0,0,'Premiums DATA'!N347/ECO!X50))))</f>
        <v>1092.8069226608977</v>
      </c>
      <c r="P210" s="210">
        <f>IF($C$4="National Currency",IF('Premiums DATA'!O347=0,0,'Premiums DATA'!O347),IF($C$4="Current Exchange rate",IF('Premiums DATA'!O347=0,0,'Premiums DATA'!O347/ECO!Y15),IF($C$4="Constant Exchange rate",IF('Premiums DATA'!O347=0,0,'Premiums DATA'!O347/ECO!Y50))))</f>
        <v>1203.1728862448169</v>
      </c>
      <c r="Q210" s="77">
        <f t="shared" si="31"/>
        <v>8.6779139714925953E-3</v>
      </c>
      <c r="R210" s="77">
        <f t="shared" si="32"/>
        <v>-8.921810204940217E-2</v>
      </c>
      <c r="S210" s="77">
        <f t="shared" si="33"/>
        <v>4.0080964970257762</v>
      </c>
    </row>
    <row r="211" spans="3:19" ht="15" x14ac:dyDescent="0.25">
      <c r="C211" s="242"/>
      <c r="D211" s="243"/>
      <c r="E211" s="72" t="s">
        <v>6</v>
      </c>
      <c r="F211" s="74">
        <f>IF($C$4="National Currency",IF('Premiums DATA'!E348=0,0,'Premiums DATA'!E348),IF($C$4="Current Exchange rate",IF('Premiums DATA'!E348=0,0,'Premiums DATA'!E348/ECO!O16),IF($C$4="Constant Exchange rate",IF('Premiums DATA'!E348=0,0,'Premiums DATA'!E348/ECO!O51))))</f>
        <v>6585</v>
      </c>
      <c r="G211" s="74">
        <f>IF($C$4="National Currency",IF('Premiums DATA'!F348=0,0,'Premiums DATA'!F348),IF($C$4="Current Exchange rate",IF('Premiums DATA'!F348=0,0,'Premiums DATA'!F348/ECO!P16),IF($C$4="Constant Exchange rate",IF('Premiums DATA'!F348=0,0,'Premiums DATA'!F348/ECO!P51))))</f>
        <v>7853</v>
      </c>
      <c r="H211" s="74">
        <f>IF($C$4="National Currency",IF('Premiums DATA'!G348=0,0,'Premiums DATA'!G348),IF($C$4="Current Exchange rate",IF('Premiums DATA'!G348=0,0,'Premiums DATA'!G348/ECO!Q16),IF($C$4="Constant Exchange rate",IF('Premiums DATA'!G348=0,0,'Premiums DATA'!G348/ECO!Q51))))</f>
        <v>9182</v>
      </c>
      <c r="I211" s="74">
        <f>IF($C$4="National Currency",IF('Premiums DATA'!H348=0,0,'Premiums DATA'!H348),IF($C$4="Current Exchange rate",IF('Premiums DATA'!H348=0,0,'Premiums DATA'!H348/ECO!R16),IF($C$4="Constant Exchange rate",IF('Premiums DATA'!H348=0,0,'Premiums DATA'!H348/ECO!R51))))</f>
        <v>10477</v>
      </c>
      <c r="J211" s="74">
        <f>IF($C$4="National Currency",IF('Premiums DATA'!I348=0,0,'Premiums DATA'!I348),IF($C$4="Current Exchange rate",IF('Premiums DATA'!I348=0,0,'Premiums DATA'!I348/ECO!S16),IF($C$4="Constant Exchange rate",IF('Premiums DATA'!I348=0,0,'Premiums DATA'!I348/ECO!S51))))</f>
        <v>11522</v>
      </c>
      <c r="K211" s="74">
        <f>IF($C$4="National Currency",IF('Premiums DATA'!J348=0,0,'Premiums DATA'!J348),IF($C$4="Current Exchange rate",IF('Premiums DATA'!J348=0,0,'Premiums DATA'!J348/ECO!T16),IF($C$4="Constant Exchange rate",IF('Premiums DATA'!J348=0,0,'Premiums DATA'!J348/ECO!T51))))</f>
        <v>11321</v>
      </c>
      <c r="L211" s="74">
        <f>IF($C$4="National Currency",IF('Premiums DATA'!K348=0,0,'Premiums DATA'!K348),IF($C$4="Current Exchange rate",IF('Premiums DATA'!K348=0,0,'Premiums DATA'!K348/ECO!U16),IF($C$4="Constant Exchange rate",IF('Premiums DATA'!K348=0,0,'Premiums DATA'!K348/ECO!U51))))</f>
        <v>11754</v>
      </c>
      <c r="M211" s="74">
        <f>IF($C$4="National Currency",IF('Premiums DATA'!L348=0,0,'Premiums DATA'!L348),IF($C$4="Current Exchange rate",IF('Premiums DATA'!L348=0,0,'Premiums DATA'!L348/ECO!V16),IF($C$4="Constant Exchange rate",IF('Premiums DATA'!L348=0,0,'Premiums DATA'!L348/ECO!V51))))</f>
        <v>12833</v>
      </c>
      <c r="N211" s="74">
        <f>IF($C$4="National Currency",IF('Premiums DATA'!M348=0,0,'Premiums DATA'!M348),IF($C$4="Current Exchange rate",IF('Premiums DATA'!M348=0,0,'Premiums DATA'!M348/ECO!W16),IF($C$4="Constant Exchange rate",IF('Premiums DATA'!M348=0,0,'Premiums DATA'!M348/ECO!W51))))</f>
        <v>12751</v>
      </c>
      <c r="O211" s="74">
        <f>IF($C$4="National Currency",IF('Premiums DATA'!N348=0,0,'Premiums DATA'!N348),IF($C$4="Current Exchange rate",IF('Premiums DATA'!N348=0,0,'Premiums DATA'!N348/ECO!X16),IF($C$4="Constant Exchange rate",IF('Premiums DATA'!N348=0,0,'Premiums DATA'!N348/ECO!X51))))</f>
        <v>13013</v>
      </c>
      <c r="P211" s="210">
        <f>IF($C$4="National Currency",IF('Premiums DATA'!O348=0,0,'Premiums DATA'!O348),IF($C$4="Current Exchange rate",IF('Premiums DATA'!O348=0,0,'Premiums DATA'!O348/ECO!Y16),IF($C$4="Constant Exchange rate",IF('Premiums DATA'!O348=0,0,'Premiums DATA'!O348/ECO!Y51))))</f>
        <v>13842</v>
      </c>
      <c r="Q211" s="77">
        <f t="shared" si="31"/>
        <v>0.10333544944615476</v>
      </c>
      <c r="R211" s="77">
        <f t="shared" si="32"/>
        <v>2.0547408046427629E-2</v>
      </c>
      <c r="S211" s="77">
        <f t="shared" si="33"/>
        <v>0.97615793470007595</v>
      </c>
    </row>
    <row r="212" spans="3:19" ht="15" x14ac:dyDescent="0.25">
      <c r="C212" s="242"/>
      <c r="D212" s="243"/>
      <c r="E212" s="72" t="s">
        <v>7</v>
      </c>
      <c r="F212" s="74">
        <f>IF($C$4="National Currency",IF('Premiums DATA'!E349=0,0,'Premiums DATA'!E349),IF($C$4="Current Exchange rate",IF('Premiums DATA'!E349=0,0,'Premiums DATA'!E349/ECO!O17),IF($C$4="Constant Exchange rate",IF('Premiums DATA'!E349=0,0,'Premiums DATA'!E349/ECO!O52))))</f>
        <v>1070.0710515358683</v>
      </c>
      <c r="G212" s="74">
        <f>IF($C$4="National Currency",IF('Premiums DATA'!F349=0,0,'Premiums DATA'!F349),IF($C$4="Current Exchange rate",IF('Premiums DATA'!F349=0,0,'Premiums DATA'!F349/ECO!P17),IF($C$4="Constant Exchange rate",IF('Premiums DATA'!F349=0,0,'Premiums DATA'!F349/ECO!P52))))</f>
        <v>1400.2122144171492</v>
      </c>
      <c r="H212" s="74">
        <f>IF($C$4="National Currency",IF('Premiums DATA'!G349=0,0,'Premiums DATA'!G349),IF($C$4="Current Exchange rate",IF('Premiums DATA'!G349=0,0,'Premiums DATA'!G349/ECO!Q17),IF($C$4="Constant Exchange rate",IF('Premiums DATA'!G349=0,0,'Premiums DATA'!G349/ECO!Q52))))</f>
        <v>2257.1286583482197</v>
      </c>
      <c r="I212" s="74">
        <f>IF($C$4="National Currency",IF('Premiums DATA'!H349=0,0,'Premiums DATA'!H349),IF($C$4="Current Exchange rate",IF('Premiums DATA'!H349=0,0,'Premiums DATA'!H349/ECO!R17),IF($C$4="Constant Exchange rate",IF('Premiums DATA'!H349=0,0,'Premiums DATA'!H349/ECO!R52))))</f>
        <v>2741.8639947349334</v>
      </c>
      <c r="J212" s="74">
        <f>IF($C$4="National Currency",IF('Premiums DATA'!I349=0,0,'Premiums DATA'!I349),IF($C$4="Current Exchange rate",IF('Premiums DATA'!I349=0,0,'Premiums DATA'!I349/ECO!S17),IF($C$4="Constant Exchange rate",IF('Premiums DATA'!I349=0,0,'Premiums DATA'!I349/ECO!S52))))</f>
        <v>3090.9432796529354</v>
      </c>
      <c r="K212" s="74">
        <f>IF($C$4="National Currency",IF('Premiums DATA'!J349=0,0,'Premiums DATA'!J349),IF($C$4="Current Exchange rate",IF('Premiums DATA'!J349=0,0,'Premiums DATA'!J349/ECO!T17),IF($C$4="Constant Exchange rate",IF('Premiums DATA'!J349=0,0,'Premiums DATA'!J349/ECO!T52))))</f>
        <v>3591.1246020979679</v>
      </c>
      <c r="L212" s="74">
        <f>IF($C$4="National Currency",IF('Premiums DATA'!K349=0,0,'Premiums DATA'!K349),IF($C$4="Current Exchange rate",IF('Premiums DATA'!K349=0,0,'Premiums DATA'!K349/ECO!U17),IF($C$4="Constant Exchange rate",IF('Premiums DATA'!K349=0,0,'Premiums DATA'!K349/ECO!U52))))</f>
        <v>5256.8834029521986</v>
      </c>
      <c r="M212" s="74">
        <f>IF($C$4="National Currency",IF('Premiums DATA'!L349=0,0,'Premiums DATA'!L349),IF($C$4="Current Exchange rate",IF('Premiums DATA'!L349=0,0,'Premiums DATA'!L349/ECO!V17),IF($C$4="Constant Exchange rate",IF('Premiums DATA'!L349=0,0,'Premiums DATA'!L349/ECO!V52))))</f>
        <v>6645.4004539776779</v>
      </c>
      <c r="N212" s="74">
        <f>IF($C$4="National Currency",IF('Premiums DATA'!M349=0,0,'Premiums DATA'!M349),IF($C$4="Current Exchange rate",IF('Premiums DATA'!M349=0,0,'Premiums DATA'!M349/ECO!W17),IF($C$4="Constant Exchange rate",IF('Premiums DATA'!M349=0,0,'Premiums DATA'!M349/ECO!W52))))</f>
        <v>8472.3248223711616</v>
      </c>
      <c r="O212" s="208">
        <f>IF($C$4="National Currency",IF('Premiums DATA'!N349=0,0,'Premiums DATA'!N349),IF($C$4="Current Exchange rate",IF('Premiums DATA'!N349=0,0,'Premiums DATA'!N349/ECO!X17),IF($C$4="Constant Exchange rate",IF('Premiums DATA'!N349=0,0,'Premiums DATA'!N349/ECO!X52))))</f>
        <v>8472.3248223711616</v>
      </c>
      <c r="P212" s="210">
        <f>IF($C$4="National Currency",IF('Premiums DATA'!O349=0,0,'Premiums DATA'!O349),IF($C$4="Current Exchange rate",IF('Premiums DATA'!O349=0,0,'Premiums DATA'!O349/ECO!Y17),IF($C$4="Constant Exchange rate",IF('Premiums DATA'!O349=0,0,'Premiums DATA'!O349/ECO!Y52))))</f>
        <v>0</v>
      </c>
      <c r="Q212" s="77">
        <f t="shared" si="31"/>
        <v>6.7278221269003097E-2</v>
      </c>
      <c r="R212" s="77">
        <f t="shared" si="32"/>
        <v>0</v>
      </c>
      <c r="S212" s="77">
        <f t="shared" si="33"/>
        <v>6.9175348311786129</v>
      </c>
    </row>
    <row r="213" spans="3:19" ht="15" x14ac:dyDescent="0.25">
      <c r="C213" s="242"/>
      <c r="D213" s="243"/>
      <c r="E213" s="72" t="s">
        <v>8</v>
      </c>
      <c r="F213" s="74">
        <f>IF($C$4="National Currency",IF('Premiums DATA'!E350=0,0,'Premiums DATA'!E350),IF($C$4="Current Exchange rate",IF('Premiums DATA'!E350=0,0,'Premiums DATA'!E350/ECO!O18),IF($C$4="Constant Exchange rate",IF('Premiums DATA'!E350=0,0,'Premiums DATA'!E350/ECO!O53))))</f>
        <v>17.332839083251315</v>
      </c>
      <c r="G213" s="74">
        <f>IF($C$4="National Currency",IF('Premiums DATA'!F350=0,0,'Premiums DATA'!F350),IF($C$4="Current Exchange rate",IF('Premiums DATA'!F350=0,0,'Premiums DATA'!F350/ECO!P18),IF($C$4="Constant Exchange rate",IF('Premiums DATA'!F350=0,0,'Premiums DATA'!F350/ECO!P53))))</f>
        <v>42.456508123170529</v>
      </c>
      <c r="H213" s="74">
        <f>IF($C$4="National Currency",IF('Premiums DATA'!G350=0,0,'Premiums DATA'!G350),IF($C$4="Current Exchange rate",IF('Premiums DATA'!G350=0,0,'Premiums DATA'!G350/ECO!Q18),IF($C$4="Constant Exchange rate",IF('Premiums DATA'!G350=0,0,'Premiums DATA'!G350/ECO!Q53))))</f>
        <v>48.151036007822789</v>
      </c>
      <c r="I213" s="74">
        <f>IF($C$4="National Currency",IF('Premiums DATA'!H350=0,0,'Premiums DATA'!H350),IF($C$4="Current Exchange rate",IF('Premiums DATA'!H350=0,0,'Premiums DATA'!H350/ECO!R18),IF($C$4="Constant Exchange rate",IF('Premiums DATA'!H350=0,0,'Premiums DATA'!H350/ECO!R53))))</f>
        <v>142.49875372285354</v>
      </c>
      <c r="J213" s="74">
        <f>IF($C$4="National Currency",IF('Premiums DATA'!I350=0,0,'Premiums DATA'!I350),IF($C$4="Current Exchange rate",IF('Premiums DATA'!I350=0,0,'Premiums DATA'!I350/ECO!S18),IF($C$4="Constant Exchange rate",IF('Premiums DATA'!I350=0,0,'Premiums DATA'!I350/ECO!S53))))</f>
        <v>37.142000000000003</v>
      </c>
      <c r="K213" s="74">
        <f>IF($C$4="National Currency",IF('Premiums DATA'!J350=0,0,'Premiums DATA'!J350),IF($C$4="Current Exchange rate",IF('Premiums DATA'!J350=0,0,'Premiums DATA'!J350/ECO!T18),IF($C$4="Constant Exchange rate",IF('Premiums DATA'!J350=0,0,'Premiums DATA'!J350/ECO!T53))))</f>
        <v>32.131</v>
      </c>
      <c r="L213" s="74">
        <f>IF($C$4="National Currency",IF('Premiums DATA'!K350=0,0,'Premiums DATA'!K350),IF($C$4="Current Exchange rate",IF('Premiums DATA'!K350=0,0,'Premiums DATA'!K350/ECO!U18),IF($C$4="Constant Exchange rate",IF('Premiums DATA'!K350=0,0,'Premiums DATA'!K350/ECO!U53))))</f>
        <v>39.465000000000003</v>
      </c>
      <c r="M213" s="74">
        <f>IF($C$4="National Currency",IF('Premiums DATA'!L350=0,0,'Premiums DATA'!L350),IF($C$4="Current Exchange rate",IF('Premiums DATA'!L350=0,0,'Premiums DATA'!L350/ECO!V18),IF($C$4="Constant Exchange rate",IF('Premiums DATA'!L350=0,0,'Premiums DATA'!L350/ECO!V53))))</f>
        <v>27.606000000000002</v>
      </c>
      <c r="N213" s="74">
        <f>IF($C$4="National Currency",IF('Premiums DATA'!M350=0,0,'Premiums DATA'!M350),IF($C$4="Current Exchange rate",IF('Premiums DATA'!M350=0,0,'Premiums DATA'!M350/ECO!W18),IF($C$4="Constant Exchange rate",IF('Premiums DATA'!M350=0,0,'Premiums DATA'!M350/ECO!W53))))</f>
        <v>26.818999999999999</v>
      </c>
      <c r="O213" s="74">
        <f>IF($C$4="National Currency",IF('Premiums DATA'!N350=0,0,'Premiums DATA'!N350),IF($C$4="Current Exchange rate",IF('Premiums DATA'!N350=0,0,'Premiums DATA'!N350/ECO!X18),IF($C$4="Constant Exchange rate",IF('Premiums DATA'!N350=0,0,'Premiums DATA'!N350/ECO!X53))))</f>
        <v>29.613</v>
      </c>
      <c r="P213" s="210">
        <f>IF($C$4="National Currency",IF('Premiums DATA'!O350=0,0,'Premiums DATA'!O350),IF($C$4="Current Exchange rate",IF('Premiums DATA'!O350=0,0,'Premiums DATA'!O350/ECO!Y18),IF($C$4="Constant Exchange rate",IF('Premiums DATA'!O350=0,0,'Premiums DATA'!O350/ECO!Y53))))</f>
        <v>0</v>
      </c>
      <c r="Q213" s="77">
        <f t="shared" si="31"/>
        <v>2.3515504990770619E-4</v>
      </c>
      <c r="R213" s="77">
        <f t="shared" si="32"/>
        <v>0.10417987247846683</v>
      </c>
      <c r="S213" s="77">
        <f t="shared" si="33"/>
        <v>0.70849102433628297</v>
      </c>
    </row>
    <row r="214" spans="3:19" ht="15" x14ac:dyDescent="0.25">
      <c r="C214" s="242"/>
      <c r="D214" s="243"/>
      <c r="E214" s="72" t="s">
        <v>9</v>
      </c>
      <c r="F214" s="74">
        <f>IF($C$4="National Currency",IF('Premiums DATA'!E351=0,0,'Premiums DATA'!E351),IF($C$4="Current Exchange rate",IF('Premiums DATA'!E351=0,0,'Premiums DATA'!E351/ECO!O19),IF($C$4="Constant Exchange rate",IF('Premiums DATA'!E351=0,0,'Premiums DATA'!E351/ECO!O54))))</f>
        <v>1610</v>
      </c>
      <c r="G214" s="74">
        <f>IF($C$4="National Currency",IF('Premiums DATA'!F351=0,0,'Premiums DATA'!F351),IF($C$4="Current Exchange rate",IF('Premiums DATA'!F351=0,0,'Premiums DATA'!F351/ECO!P19),IF($C$4="Constant Exchange rate",IF('Premiums DATA'!F351=0,0,'Premiums DATA'!F351/ECO!P54))))</f>
        <v>2369</v>
      </c>
      <c r="H214" s="74">
        <f>IF($C$4="National Currency",IF('Premiums DATA'!G351=0,0,'Premiums DATA'!G351),IF($C$4="Current Exchange rate",IF('Premiums DATA'!G351=0,0,'Premiums DATA'!G351/ECO!Q19),IF($C$4="Constant Exchange rate",IF('Premiums DATA'!G351=0,0,'Premiums DATA'!G351/ECO!Q54))))</f>
        <v>3533</v>
      </c>
      <c r="I214" s="74">
        <f>IF($C$4="National Currency",IF('Premiums DATA'!H351=0,0,'Premiums DATA'!H351),IF($C$4="Current Exchange rate",IF('Premiums DATA'!H351=0,0,'Premiums DATA'!H351/ECO!R19),IF($C$4="Constant Exchange rate",IF('Premiums DATA'!H351=0,0,'Premiums DATA'!H351/ECO!R54))))</f>
        <v>4030</v>
      </c>
      <c r="J214" s="74">
        <f>IF($C$4="National Currency",IF('Premiums DATA'!I351=0,0,'Premiums DATA'!I351),IF($C$4="Current Exchange rate",IF('Premiums DATA'!I351=0,0,'Premiums DATA'!I351/ECO!S19),IF($C$4="Constant Exchange rate",IF('Premiums DATA'!I351=0,0,'Premiums DATA'!I351/ECO!S54))))</f>
        <v>5748</v>
      </c>
      <c r="K214" s="74">
        <f>IF($C$4="National Currency",IF('Premiums DATA'!J351=0,0,'Premiums DATA'!J351),IF($C$4="Current Exchange rate",IF('Premiums DATA'!J351=0,0,'Premiums DATA'!J351/ECO!T19),IF($C$4="Constant Exchange rate",IF('Premiums DATA'!J351=0,0,'Premiums DATA'!J351/ECO!T54))))</f>
        <v>4153</v>
      </c>
      <c r="L214" s="74">
        <f>IF($C$4="National Currency",IF('Premiums DATA'!K351=0,0,'Premiums DATA'!K351),IF($C$4="Current Exchange rate",IF('Premiums DATA'!K351=0,0,'Premiums DATA'!K351/ECO!U19),IF($C$4="Constant Exchange rate",IF('Premiums DATA'!K351=0,0,'Premiums DATA'!K351/ECO!U54))))</f>
        <v>4573</v>
      </c>
      <c r="M214" s="74">
        <f>IF($C$4="National Currency",IF('Premiums DATA'!L351=0,0,'Premiums DATA'!L351),IF($C$4="Current Exchange rate",IF('Premiums DATA'!L351=0,0,'Premiums DATA'!L351/ECO!V19),IF($C$4="Constant Exchange rate",IF('Premiums DATA'!L351=0,0,'Premiums DATA'!L351/ECO!V54))))</f>
        <v>3972</v>
      </c>
      <c r="N214" s="74">
        <f>IF($C$4="National Currency",IF('Premiums DATA'!M351=0,0,'Premiums DATA'!M351),IF($C$4="Current Exchange rate",IF('Premiums DATA'!M351=0,0,'Premiums DATA'!M351/ECO!W19),IF($C$4="Constant Exchange rate",IF('Premiums DATA'!M351=0,0,'Premiums DATA'!M351/ECO!W54))))</f>
        <v>3743</v>
      </c>
      <c r="O214" s="74">
        <f>IF($C$4="National Currency",IF('Premiums DATA'!N351=0,0,'Premiums DATA'!N351),IF($C$4="Current Exchange rate",IF('Premiums DATA'!N351=0,0,'Premiums DATA'!N351/ECO!X19),IF($C$4="Constant Exchange rate",IF('Premiums DATA'!N351=0,0,'Premiums DATA'!N351/ECO!X54))))</f>
        <v>3638</v>
      </c>
      <c r="P214" s="210">
        <f>IF($C$4="National Currency",IF('Premiums DATA'!O351=0,0,'Premiums DATA'!O351),IF($C$4="Current Exchange rate",IF('Premiums DATA'!O351=0,0,'Premiums DATA'!O351/ECO!Y19),IF($C$4="Constant Exchange rate",IF('Premiums DATA'!O351=0,0,'Premiums DATA'!O351/ECO!Y54))))</f>
        <v>3028</v>
      </c>
      <c r="Q214" s="77">
        <f t="shared" si="31"/>
        <v>2.888913894452555E-2</v>
      </c>
      <c r="R214" s="77">
        <f t="shared" si="32"/>
        <v>-2.8052364413571951E-2</v>
      </c>
      <c r="S214" s="77">
        <f t="shared" si="33"/>
        <v>1.2596273291925466</v>
      </c>
    </row>
    <row r="215" spans="3:19" ht="15" x14ac:dyDescent="0.25">
      <c r="C215" s="242"/>
      <c r="D215" s="243"/>
      <c r="E215" s="72" t="s">
        <v>10</v>
      </c>
      <c r="F215" s="74">
        <f>IF($C$4="National Currency",IF('Premiums DATA'!E352=0,0,'Premiums DATA'!E352),IF($C$4="Current Exchange rate",IF('Premiums DATA'!E352=0,0,'Premiums DATA'!E352/ECO!O20),IF($C$4="Constant Exchange rate",IF('Premiums DATA'!E352=0,0,'Premiums DATA'!E352/ECO!O55))))</f>
        <v>1101.2489999999998</v>
      </c>
      <c r="G215" s="74">
        <f>IF($C$4="National Currency",IF('Premiums DATA'!F352=0,0,'Premiums DATA'!F352),IF($C$4="Current Exchange rate",IF('Premiums DATA'!F352=0,0,'Premiums DATA'!F352/ECO!P20),IF($C$4="Constant Exchange rate",IF('Premiums DATA'!F352=0,0,'Premiums DATA'!F352/ECO!P55))))</f>
        <v>1323.172</v>
      </c>
      <c r="H215" s="74">
        <f>IF($C$4="National Currency",IF('Premiums DATA'!G352=0,0,'Premiums DATA'!G352),IF($C$4="Current Exchange rate",IF('Premiums DATA'!G352=0,0,'Premiums DATA'!G352/ECO!Q20),IF($C$4="Constant Exchange rate",IF('Premiums DATA'!G352=0,0,'Premiums DATA'!G352/ECO!Q55))))</f>
        <v>1599.6559999999999</v>
      </c>
      <c r="I215" s="74">
        <f>IF($C$4="National Currency",IF('Premiums DATA'!H352=0,0,'Premiums DATA'!H352),IF($C$4="Current Exchange rate",IF('Premiums DATA'!H352=0,0,'Premiums DATA'!H352/ECO!R20),IF($C$4="Constant Exchange rate",IF('Premiums DATA'!H352=0,0,'Premiums DATA'!H352/ECO!R55))))</f>
        <v>1592.9680000000001</v>
      </c>
      <c r="J215" s="74">
        <f>IF($C$4="National Currency",IF('Premiums DATA'!I352=0,0,'Premiums DATA'!I352),IF($C$4="Current Exchange rate",IF('Premiums DATA'!I352=0,0,'Premiums DATA'!I352/ECO!S20),IF($C$4="Constant Exchange rate",IF('Premiums DATA'!I352=0,0,'Premiums DATA'!I352/ECO!S55))))</f>
        <v>1225.0440000000001</v>
      </c>
      <c r="K215" s="74">
        <f>IF($C$4="National Currency",IF('Premiums DATA'!J352=0,0,'Premiums DATA'!J352),IF($C$4="Current Exchange rate",IF('Premiums DATA'!J352=0,0,'Premiums DATA'!J352/ECO!T20),IF($C$4="Constant Exchange rate",IF('Premiums DATA'!J352=0,0,'Premiums DATA'!J352/ECO!T55))))</f>
        <v>1920.2463625</v>
      </c>
      <c r="L215" s="74">
        <f>IF($C$4="National Currency",IF('Premiums DATA'!K352=0,0,'Premiums DATA'!K352),IF($C$4="Current Exchange rate",IF('Premiums DATA'!K352=0,0,'Premiums DATA'!K352/ECO!U20),IF($C$4="Constant Exchange rate",IF('Premiums DATA'!K352=0,0,'Premiums DATA'!K352/ECO!U55))))</f>
        <v>3196.144546</v>
      </c>
      <c r="M215" s="74">
        <f>IF($C$4="National Currency",IF('Premiums DATA'!L352=0,0,'Premiums DATA'!L352),IF($C$4="Current Exchange rate",IF('Premiums DATA'!L352=0,0,'Premiums DATA'!L352/ECO!V20),IF($C$4="Constant Exchange rate",IF('Premiums DATA'!L352=0,0,'Premiums DATA'!L352/ECO!V55))))</f>
        <v>2290.2463436899998</v>
      </c>
      <c r="N215" s="74">
        <f>IF($C$4="National Currency",IF('Premiums DATA'!M352=0,0,'Premiums DATA'!M352),IF($C$4="Current Exchange rate",IF('Premiums DATA'!M352=0,0,'Premiums DATA'!M352/ECO!W20),IF($C$4="Constant Exchange rate",IF('Premiums DATA'!M352=0,0,'Premiums DATA'!M352/ECO!W55))))</f>
        <v>2954.1453181100001</v>
      </c>
      <c r="O215" s="74">
        <f>IF($C$4="National Currency",IF('Premiums DATA'!N352=0,0,'Premiums DATA'!N352),IF($C$4="Current Exchange rate",IF('Premiums DATA'!N352=0,0,'Premiums DATA'!N352/ECO!X20),IF($C$4="Constant Exchange rate",IF('Premiums DATA'!N352=0,0,'Premiums DATA'!N352/ECO!X55))))</f>
        <v>4449</v>
      </c>
      <c r="P215" s="210">
        <f>IF($C$4="National Currency",IF('Premiums DATA'!O352=0,0,'Premiums DATA'!O352),IF($C$4="Current Exchange rate",IF('Premiums DATA'!O352=0,0,'Premiums DATA'!O352/ECO!Y20),IF($C$4="Constant Exchange rate",IF('Premiums DATA'!O352=0,0,'Premiums DATA'!O352/ECO!Y55))))</f>
        <v>5028</v>
      </c>
      <c r="Q215" s="77">
        <f t="shared" si="31"/>
        <v>3.5329241111653156E-2</v>
      </c>
      <c r="R215" s="77">
        <f t="shared" si="32"/>
        <v>0.50601934601049914</v>
      </c>
      <c r="S215" s="77">
        <f t="shared" si="33"/>
        <v>3.0399582655693678</v>
      </c>
    </row>
    <row r="216" spans="3:19" ht="15" x14ac:dyDescent="0.25">
      <c r="C216" s="242"/>
      <c r="D216" s="243"/>
      <c r="E216" s="72" t="s">
        <v>11</v>
      </c>
      <c r="F216" s="74">
        <f>IF($C$4="National Currency",IF('Premiums DATA'!E353=0,0,'Premiums DATA'!E353),IF($C$4="Current Exchange rate",IF('Premiums DATA'!E353=0,0,'Premiums DATA'!E353/ECO!O21),IF($C$4="Constant Exchange rate",IF('Premiums DATA'!E353=0,0,'Premiums DATA'!E353/ECO!O56))))</f>
        <v>16784</v>
      </c>
      <c r="G216" s="74">
        <f>IF($C$4="National Currency",IF('Premiums DATA'!F353=0,0,'Premiums DATA'!F353),IF($C$4="Current Exchange rate",IF('Premiums DATA'!F353=0,0,'Premiums DATA'!F353/ECO!P21),IF($C$4="Constant Exchange rate",IF('Premiums DATA'!F353=0,0,'Premiums DATA'!F353/ECO!P56))))</f>
        <v>24371</v>
      </c>
      <c r="H216" s="74">
        <f>IF($C$4="National Currency",IF('Premiums DATA'!G353=0,0,'Premiums DATA'!G353),IF($C$4="Current Exchange rate",IF('Premiums DATA'!G353=0,0,'Premiums DATA'!G353/ECO!Q21),IF($C$4="Constant Exchange rate",IF('Premiums DATA'!G353=0,0,'Premiums DATA'!G353/ECO!Q56))))</f>
        <v>34671</v>
      </c>
      <c r="I216" s="74">
        <f>IF($C$4="National Currency",IF('Premiums DATA'!H353=0,0,'Premiums DATA'!H353),IF($C$4="Current Exchange rate",IF('Premiums DATA'!H353=0,0,'Premiums DATA'!H353/ECO!R21),IF($C$4="Constant Exchange rate",IF('Premiums DATA'!H353=0,0,'Premiums DATA'!H353/ECO!R56))))</f>
        <v>34388</v>
      </c>
      <c r="J216" s="74">
        <f>IF($C$4="National Currency",IF('Premiums DATA'!I353=0,0,'Premiums DATA'!I353),IF($C$4="Current Exchange rate",IF('Premiums DATA'!I353=0,0,'Premiums DATA'!I353/ECO!S21),IF($C$4="Constant Exchange rate",IF('Premiums DATA'!I353=0,0,'Premiums DATA'!I353/ECO!S56))))</f>
        <v>20448</v>
      </c>
      <c r="K216" s="74">
        <f>IF($C$4="National Currency",IF('Premiums DATA'!J353=0,0,'Premiums DATA'!J353),IF($C$4="Current Exchange rate",IF('Premiums DATA'!J353=0,0,'Premiums DATA'!J353/ECO!T21),IF($C$4="Constant Exchange rate",IF('Premiums DATA'!J353=0,0,'Premiums DATA'!J353/ECO!T56))))</f>
        <v>17963</v>
      </c>
      <c r="L216" s="74">
        <f>IF($C$4="National Currency",IF('Premiums DATA'!K353=0,0,'Premiums DATA'!K353),IF($C$4="Current Exchange rate",IF('Premiums DATA'!K353=0,0,'Premiums DATA'!K353/ECO!U21),IF($C$4="Constant Exchange rate",IF('Premiums DATA'!K353=0,0,'Premiums DATA'!K353/ECO!U56))))</f>
        <v>19259</v>
      </c>
      <c r="M216" s="74">
        <f>IF($C$4="National Currency",IF('Premiums DATA'!L353=0,0,'Premiums DATA'!L353),IF($C$4="Current Exchange rate",IF('Premiums DATA'!L353=0,0,'Premiums DATA'!L353/ECO!V21),IF($C$4="Constant Exchange rate",IF('Premiums DATA'!L353=0,0,'Premiums DATA'!L353/ECO!V56))))</f>
        <v>16543</v>
      </c>
      <c r="N216" s="74">
        <f>IF($C$4="National Currency",IF('Premiums DATA'!M353=0,0,'Premiums DATA'!M353),IF($C$4="Current Exchange rate",IF('Premiums DATA'!M353=0,0,'Premiums DATA'!M353/ECO!W21),IF($C$4="Constant Exchange rate",IF('Premiums DATA'!M353=0,0,'Premiums DATA'!M353/ECO!W56))))</f>
        <v>13824</v>
      </c>
      <c r="O216" s="74">
        <f>IF($C$4="National Currency",IF('Premiums DATA'!N353=0,0,'Premiums DATA'!N353),IF($C$4="Current Exchange rate",IF('Premiums DATA'!N353=0,0,'Premiums DATA'!N353/ECO!X21),IF($C$4="Constant Exchange rate",IF('Premiums DATA'!N353=0,0,'Premiums DATA'!N353/ECO!X56))))</f>
        <v>16815</v>
      </c>
      <c r="P216" s="210">
        <f>IF($C$4="National Currency",IF('Premiums DATA'!O353=0,0,'Premiums DATA'!O353),IF($C$4="Current Exchange rate",IF('Premiums DATA'!O353=0,0,'Premiums DATA'!O353/ECO!Y21),IF($C$4="Constant Exchange rate",IF('Premiums DATA'!O353=0,0,'Premiums DATA'!O353/ECO!Y56))))</f>
        <v>0</v>
      </c>
      <c r="Q216" s="77">
        <f t="shared" si="31"/>
        <v>0.13352690251572213</v>
      </c>
      <c r="R216" s="77">
        <f t="shared" si="32"/>
        <v>0.21636284722222232</v>
      </c>
      <c r="S216" s="77">
        <f t="shared" si="33"/>
        <v>1.8469971401333662E-3</v>
      </c>
    </row>
    <row r="217" spans="3:19" ht="15" x14ac:dyDescent="0.25">
      <c r="C217" s="242"/>
      <c r="D217" s="243"/>
      <c r="E217" s="72" t="s">
        <v>12</v>
      </c>
      <c r="F217" s="74">
        <f>IF($C$4="National Currency",IF('Premiums DATA'!E354=0,0,'Premiums DATA'!E354),IF($C$4="Current Exchange rate",IF('Premiums DATA'!E354=0,0,'Premiums DATA'!E354/ECO!O22),IF($C$4="Constant Exchange rate",IF('Premiums DATA'!E354=0,0,'Premiums DATA'!E354/ECO!O57))))</f>
        <v>457</v>
      </c>
      <c r="G217" s="74">
        <f>IF($C$4="National Currency",IF('Premiums DATA'!F354=0,0,'Premiums DATA'!F354),IF($C$4="Current Exchange rate",IF('Premiums DATA'!F354=0,0,'Premiums DATA'!F354/ECO!P22),IF($C$4="Constant Exchange rate",IF('Premiums DATA'!F354=0,0,'Premiums DATA'!F354/ECO!P57))))</f>
        <v>529</v>
      </c>
      <c r="H217" s="74">
        <f>IF($C$4="National Currency",IF('Premiums DATA'!G354=0,0,'Premiums DATA'!G354),IF($C$4="Current Exchange rate",IF('Premiums DATA'!G354=0,0,'Premiums DATA'!G354/ECO!Q22),IF($C$4="Constant Exchange rate",IF('Premiums DATA'!G354=0,0,'Premiums DATA'!G354/ECO!Q57))))</f>
        <v>541</v>
      </c>
      <c r="I217" s="208">
        <f>IF($C$4="National Currency",IF('Premiums DATA'!H354=0,0,'Premiums DATA'!H354),IF($C$4="Current Exchange rate",IF('Premiums DATA'!H354=0,0,'Premiums DATA'!H354/ECO!R22),IF($C$4="Constant Exchange rate",IF('Premiums DATA'!H354=0,0,'Premiums DATA'!H354/ECO!R57))))</f>
        <v>512.16666666666663</v>
      </c>
      <c r="J217" s="208">
        <f>IF($C$4="National Currency",IF('Premiums DATA'!I354=0,0,'Premiums DATA'!I354),IF($C$4="Current Exchange rate",IF('Premiums DATA'!I354=0,0,'Premiums DATA'!I354/ECO!S22),IF($C$4="Constant Exchange rate",IF('Premiums DATA'!I354=0,0,'Premiums DATA'!I354/ECO!S57))))</f>
        <v>483.33333333333331</v>
      </c>
      <c r="K217" s="208">
        <f>IF($C$4="National Currency",IF('Premiums DATA'!J354=0,0,'Premiums DATA'!J354),IF($C$4="Current Exchange rate",IF('Premiums DATA'!J354=0,0,'Premiums DATA'!J354/ECO!T22),IF($C$4="Constant Exchange rate",IF('Premiums DATA'!J354=0,0,'Premiums DATA'!J354/ECO!T57))))</f>
        <v>454.5</v>
      </c>
      <c r="L217" s="208">
        <f>IF($C$4="National Currency",IF('Premiums DATA'!K354=0,0,'Premiums DATA'!K354),IF($C$4="Current Exchange rate",IF('Premiums DATA'!K354=0,0,'Premiums DATA'!K354/ECO!U22),IF($C$4="Constant Exchange rate",IF('Premiums DATA'!K354=0,0,'Premiums DATA'!K354/ECO!U57))))</f>
        <v>425.66666666666669</v>
      </c>
      <c r="M217" s="208">
        <f>IF($C$4="National Currency",IF('Premiums DATA'!L354=0,0,'Premiums DATA'!L354),IF($C$4="Current Exchange rate",IF('Premiums DATA'!L354=0,0,'Premiums DATA'!L354/ECO!V22),IF($C$4="Constant Exchange rate",IF('Premiums DATA'!L354=0,0,'Premiums DATA'!L354/ECO!V57))))</f>
        <v>396.83333333333337</v>
      </c>
      <c r="N217" s="74">
        <f>IF($C$4="National Currency",IF('Premiums DATA'!M354=0,0,'Premiums DATA'!M354),IF($C$4="Current Exchange rate",IF('Premiums DATA'!M354=0,0,'Premiums DATA'!M354/ECO!W22),IF($C$4="Constant Exchange rate",IF('Premiums DATA'!M354=0,0,'Premiums DATA'!M354/ECO!W57))))</f>
        <v>368</v>
      </c>
      <c r="O217" s="74">
        <f>IF($C$4="National Currency",IF('Premiums DATA'!N354=0,0,'Premiums DATA'!N354),IF($C$4="Current Exchange rate",IF('Premiums DATA'!N354=0,0,'Premiums DATA'!N354/ECO!X22),IF($C$4="Constant Exchange rate",IF('Premiums DATA'!N354=0,0,'Premiums DATA'!N354/ECO!X57))))</f>
        <v>247</v>
      </c>
      <c r="P217" s="210">
        <f>IF($C$4="National Currency",IF('Premiums DATA'!O354=0,0,'Premiums DATA'!O354),IF($C$4="Current Exchange rate",IF('Premiums DATA'!O354=0,0,'Premiums DATA'!O354/ECO!Y22),IF($C$4="Constant Exchange rate",IF('Premiums DATA'!O354=0,0,'Premiums DATA'!O354/ECO!Y57))))</f>
        <v>0</v>
      </c>
      <c r="Q217" s="77">
        <f t="shared" si="31"/>
        <v>1.9614121273495906E-3</v>
      </c>
      <c r="R217" s="77">
        <f t="shared" si="32"/>
        <v>-0.32880434782608692</v>
      </c>
      <c r="S217" s="77">
        <f t="shared" si="33"/>
        <v>-0.45951859956236318</v>
      </c>
    </row>
    <row r="218" spans="3:19" ht="15" x14ac:dyDescent="0.25">
      <c r="C218" s="242"/>
      <c r="D218" s="243"/>
      <c r="E218" s="72" t="s">
        <v>13</v>
      </c>
      <c r="F218" s="74">
        <f>IF($C$4="National Currency",IF('Premiums DATA'!E355=0,0,'Premiums DATA'!E355),IF($C$4="Current Exchange rate",IF('Premiums DATA'!E355=0,0,'Premiums DATA'!E355/ECO!O23),IF($C$4="Constant Exchange rate",IF('Premiums DATA'!E355=0,0,'Premiums DATA'!E355/ECO!O58))))</f>
        <v>0</v>
      </c>
      <c r="G218" s="74">
        <f>IF($C$4="National Currency",IF('Premiums DATA'!F355=0,0,'Premiums DATA'!F355),IF($C$4="Current Exchange rate",IF('Premiums DATA'!F355=0,0,'Premiums DATA'!F355/ECO!P23),IF($C$4="Constant Exchange rate",IF('Premiums DATA'!F355=0,0,'Premiums DATA'!F355/ECO!P58))))</f>
        <v>7.0514494646121699</v>
      </c>
      <c r="H218" s="74">
        <f>IF($C$4="National Currency",IF('Premiums DATA'!G355=0,0,'Premiums DATA'!G355),IF($C$4="Current Exchange rate",IF('Premiums DATA'!G355=0,0,'Premiums DATA'!G355/ECO!Q23),IF($C$4="Constant Exchange rate",IF('Premiums DATA'!G355=0,0,'Premiums DATA'!G355/ECO!Q58))))</f>
        <v>13.580569339253069</v>
      </c>
      <c r="I218" s="74">
        <f>IF($C$4="National Currency",IF('Premiums DATA'!H355=0,0,'Premiums DATA'!H355),IF($C$4="Current Exchange rate",IF('Premiums DATA'!H355=0,0,'Premiums DATA'!H355/ECO!R23),IF($C$4="Constant Exchange rate",IF('Premiums DATA'!H355=0,0,'Premiums DATA'!H355/ECO!R58))))</f>
        <v>30.164533820840948</v>
      </c>
      <c r="J218" s="74">
        <f>IF($C$4="National Currency",IF('Premiums DATA'!I355=0,0,'Premiums DATA'!I355),IF($C$4="Current Exchange rate",IF('Premiums DATA'!I355=0,0,'Premiums DATA'!I355/ECO!S23),IF($C$4="Constant Exchange rate",IF('Premiums DATA'!I355=0,0,'Premiums DATA'!I355/ECO!S58))))</f>
        <v>29.250457038391225</v>
      </c>
      <c r="K218" s="74">
        <f>IF($C$4="National Currency",IF('Premiums DATA'!J355=0,0,'Premiums DATA'!J355),IF($C$4="Current Exchange rate",IF('Premiums DATA'!J355=0,0,'Premiums DATA'!J355/ECO!T23),IF($C$4="Constant Exchange rate",IF('Premiums DATA'!J355=0,0,'Premiums DATA'!J355/ECO!T58))))</f>
        <v>21.284930791329327</v>
      </c>
      <c r="L218" s="74">
        <f>IF($C$4="National Currency",IF('Premiums DATA'!K355=0,0,'Premiums DATA'!K355),IF($C$4="Current Exchange rate",IF('Premiums DATA'!K355=0,0,'Premiums DATA'!K355/ECO!U23),IF($C$4="Constant Exchange rate",IF('Premiums DATA'!K355=0,0,'Premiums DATA'!K355/ECO!U58))))</f>
        <v>21.807260381300601</v>
      </c>
      <c r="M218" s="74">
        <f>IF($C$4="National Currency",IF('Premiums DATA'!L355=0,0,'Premiums DATA'!L355),IF($C$4="Current Exchange rate",IF('Premiums DATA'!L355=0,0,'Premiums DATA'!L355/ECO!V23),IF($C$4="Constant Exchange rate",IF('Premiums DATA'!L355=0,0,'Premiums DATA'!L355/ECO!V58))))</f>
        <v>21.415513188822146</v>
      </c>
      <c r="N218" s="74">
        <f>IF($C$4="National Currency",IF('Premiums DATA'!M355=0,0,'Premiums DATA'!M355),IF($C$4="Current Exchange rate",IF('Premiums DATA'!M355=0,0,'Premiums DATA'!M355/ECO!W23),IF($C$4="Constant Exchange rate",IF('Premiums DATA'!M355=0,0,'Premiums DATA'!M355/ECO!W58))))</f>
        <v>18.934447636458604</v>
      </c>
      <c r="O218" s="74">
        <f>IF($C$4="National Currency",IF('Premiums DATA'!N355=0,0,'Premiums DATA'!N355),IF($C$4="Current Exchange rate",IF('Premiums DATA'!N355=0,0,'Premiums DATA'!N355/ECO!X23),IF($C$4="Constant Exchange rate",IF('Premiums DATA'!N355=0,0,'Premiums DATA'!N355/ECO!X58))))</f>
        <v>16.845129276573516</v>
      </c>
      <c r="P218" s="210">
        <f>IF($C$4="National Currency",IF('Premiums DATA'!O355=0,0,'Premiums DATA'!O355),IF($C$4="Current Exchange rate",IF('Premiums DATA'!O355=0,0,'Premiums DATA'!O355/ECO!Y23),IF($C$4="Constant Exchange rate",IF('Premiums DATA'!O355=0,0,'Premiums DATA'!O355/ECO!Y58))))</f>
        <v>0</v>
      </c>
      <c r="Q218" s="77">
        <f t="shared" si="31"/>
        <v>1.3376615728681349E-4</v>
      </c>
      <c r="R218" s="77">
        <f t="shared" si="32"/>
        <v>-0.1103448275862069</v>
      </c>
      <c r="S218" s="77" t="str">
        <f t="shared" si="33"/>
        <v>-</v>
      </c>
    </row>
    <row r="219" spans="3:19" ht="15" x14ac:dyDescent="0.25">
      <c r="C219" s="242"/>
      <c r="D219" s="243"/>
      <c r="E219" s="72" t="s">
        <v>14</v>
      </c>
      <c r="F219" s="74">
        <f>IF($C$4="National Currency",IF('Premiums DATA'!E356=0,0,'Premiums DATA'!E356),IF($C$4="Current Exchange rate",IF('Premiums DATA'!E356=0,0,'Premiums DATA'!E356/ECO!O24),IF($C$4="Constant Exchange rate",IF('Premiums DATA'!E356=0,0,'Premiums DATA'!E356/ECO!O59))))</f>
        <v>277.02034607339795</v>
      </c>
      <c r="G219" s="74">
        <f>IF($C$4="National Currency",IF('Premiums DATA'!F356=0,0,'Premiums DATA'!F356),IF($C$4="Current Exchange rate",IF('Premiums DATA'!F356=0,0,'Premiums DATA'!F356/ECO!P24),IF($C$4="Constant Exchange rate",IF('Premiums DATA'!F356=0,0,'Premiums DATA'!F356/ECO!P59))))</f>
        <v>423.85751410280784</v>
      </c>
      <c r="H219" s="74">
        <f>IF($C$4="National Currency",IF('Premiums DATA'!G356=0,0,'Premiums DATA'!G356),IF($C$4="Current Exchange rate",IF('Premiums DATA'!G356=0,0,'Premiums DATA'!G356/ECO!Q24),IF($C$4="Constant Exchange rate",IF('Premiums DATA'!G356=0,0,'Premiums DATA'!G356/ECO!Q59))))</f>
        <v>785.05102364201048</v>
      </c>
      <c r="I219" s="74">
        <f>IF($C$4="National Currency",IF('Premiums DATA'!H356=0,0,'Premiums DATA'!H356),IF($C$4="Current Exchange rate",IF('Premiums DATA'!H356=0,0,'Premiums DATA'!H356/ECO!R24),IF($C$4="Constant Exchange rate",IF('Premiums DATA'!H356=0,0,'Premiums DATA'!H356/ECO!R59))))</f>
        <v>1083.688280408189</v>
      </c>
      <c r="J219" s="74">
        <f>IF($C$4="National Currency",IF('Premiums DATA'!I356=0,0,'Premiums DATA'!I356),IF($C$4="Current Exchange rate",IF('Premiums DATA'!I356=0,0,'Premiums DATA'!I356/ECO!S24),IF($C$4="Constant Exchange rate",IF('Premiums DATA'!I356=0,0,'Premiums DATA'!I356/ECO!S59))))</f>
        <v>925.44526842872529</v>
      </c>
      <c r="K219" s="74">
        <f>IF($C$4="National Currency",IF('Premiums DATA'!J356=0,0,'Premiums DATA'!J356),IF($C$4="Current Exchange rate",IF('Premiums DATA'!J356=0,0,'Premiums DATA'!J356/ECO!T24),IF($C$4="Constant Exchange rate",IF('Premiums DATA'!J356=0,0,'Premiums DATA'!J356/ECO!T59))))</f>
        <v>745.28427457691566</v>
      </c>
      <c r="L219" s="74">
        <f>IF($C$4="National Currency",IF('Premiums DATA'!K356=0,0,'Premiums DATA'!K356),IF($C$4="Current Exchange rate",IF('Premiums DATA'!K356=0,0,'Premiums DATA'!K356/ECO!U24),IF($C$4="Constant Exchange rate",IF('Premiums DATA'!K356=0,0,'Premiums DATA'!K356/ECO!U59))))</f>
        <v>860.23325093490519</v>
      </c>
      <c r="M219" s="74">
        <f>IF($C$4="National Currency",IF('Premiums DATA'!L356=0,0,'Premiums DATA'!L356),IF($C$4="Current Exchange rate",IF('Premiums DATA'!L356=0,0,'Premiums DATA'!L356/ECO!V24),IF($C$4="Constant Exchange rate",IF('Premiums DATA'!L356=0,0,'Premiums DATA'!L356/ECO!V59))))</f>
        <v>950.57995816695188</v>
      </c>
      <c r="N219" s="74">
        <f>IF($C$4="National Currency",IF('Premiums DATA'!M356=0,0,'Premiums DATA'!M356),IF($C$4="Current Exchange rate",IF('Premiums DATA'!M356=0,0,'Premiums DATA'!M356/ECO!W24),IF($C$4="Constant Exchange rate",IF('Premiums DATA'!M356=0,0,'Premiums DATA'!M356/ECO!W59))))</f>
        <v>839.82696330100771</v>
      </c>
      <c r="O219" s="74">
        <f>IF($C$4="National Currency",IF('Premiums DATA'!N356=0,0,'Premiums DATA'!N356),IF($C$4="Current Exchange rate",IF('Premiums DATA'!N356=0,0,'Premiums DATA'!N356/ECO!X24),IF($C$4="Constant Exchange rate",IF('Premiums DATA'!N356=0,0,'Premiums DATA'!N356/ECO!X59))))</f>
        <v>922.34898903467069</v>
      </c>
      <c r="P219" s="210">
        <f>IF($C$4="National Currency",IF('Premiums DATA'!O356=0,0,'Premiums DATA'!O356),IF($C$4="Current Exchange rate",IF('Premiums DATA'!O356=0,0,'Premiums DATA'!O356/ECO!Y24),IF($C$4="Constant Exchange rate",IF('Premiums DATA'!O356=0,0,'Premiums DATA'!O356/ECO!Y59))))</f>
        <v>0</v>
      </c>
      <c r="Q219" s="77">
        <f t="shared" si="31"/>
        <v>7.3243177843774808E-3</v>
      </c>
      <c r="R219" s="77">
        <f t="shared" si="32"/>
        <v>9.826074815376673E-2</v>
      </c>
      <c r="S219" s="77">
        <f t="shared" si="33"/>
        <v>2.3295351843589485</v>
      </c>
    </row>
    <row r="220" spans="3:19" ht="15" x14ac:dyDescent="0.25">
      <c r="C220" s="242"/>
      <c r="D220" s="243"/>
      <c r="E220" s="72" t="s">
        <v>15</v>
      </c>
      <c r="F220" s="74">
        <f>IF($C$4="National Currency",IF('Premiums DATA'!E357=0,0,'Premiums DATA'!E357),IF($C$4="Current Exchange rate",IF('Premiums DATA'!E357=0,0,'Premiums DATA'!E357/ECO!O25),IF($C$4="Constant Exchange rate",IF('Premiums DATA'!E357=0,0,'Premiums DATA'!E357/ECO!O60))))</f>
        <v>0</v>
      </c>
      <c r="G220" s="74">
        <f>IF($C$4="National Currency",IF('Premiums DATA'!F357=0,0,'Premiums DATA'!F357),IF($C$4="Current Exchange rate",IF('Premiums DATA'!F357=0,0,'Premiums DATA'!F357/ECO!P25),IF($C$4="Constant Exchange rate",IF('Premiums DATA'!F357=0,0,'Premiums DATA'!F357/ECO!P60))))</f>
        <v>0</v>
      </c>
      <c r="H220" s="74">
        <f>IF($C$4="National Currency",IF('Premiums DATA'!G357=0,0,'Premiums DATA'!G357),IF($C$4="Current Exchange rate",IF('Premiums DATA'!G357=0,0,'Premiums DATA'!G357/ECO!Q25),IF($C$4="Constant Exchange rate",IF('Premiums DATA'!G357=0,0,'Premiums DATA'!G357/ECO!Q60))))</f>
        <v>0</v>
      </c>
      <c r="I220" s="74">
        <f>IF($C$4="National Currency",IF('Premiums DATA'!H357=0,0,'Premiums DATA'!H357),IF($C$4="Current Exchange rate",IF('Premiums DATA'!H357=0,0,'Premiums DATA'!H357/ECO!R25),IF($C$4="Constant Exchange rate",IF('Premiums DATA'!H357=0,0,'Premiums DATA'!H357/ECO!R60))))</f>
        <v>0</v>
      </c>
      <c r="J220" s="74">
        <f>IF($C$4="National Currency",IF('Premiums DATA'!I357=0,0,'Premiums DATA'!I357),IF($C$4="Current Exchange rate",IF('Premiums DATA'!I357=0,0,'Premiums DATA'!I357/ECO!S25),IF($C$4="Constant Exchange rate",IF('Premiums DATA'!I357=0,0,'Premiums DATA'!I357/ECO!S60))))</f>
        <v>0</v>
      </c>
      <c r="K220" s="74">
        <f>IF($C$4="National Currency",IF('Premiums DATA'!J357=0,0,'Premiums DATA'!J357),IF($C$4="Current Exchange rate",IF('Premiums DATA'!J357=0,0,'Premiums DATA'!J357/ECO!T25),IF($C$4="Constant Exchange rate",IF('Premiums DATA'!J357=0,0,'Premiums DATA'!J357/ECO!T60))))</f>
        <v>0</v>
      </c>
      <c r="L220" s="74">
        <f>IF($C$4="National Currency",IF('Premiums DATA'!K357=0,0,'Premiums DATA'!K357),IF($C$4="Current Exchange rate",IF('Premiums DATA'!K357=0,0,'Premiums DATA'!K357/ECO!U25),IF($C$4="Constant Exchange rate",IF('Premiums DATA'!K357=0,0,'Premiums DATA'!K357/ECO!U60))))</f>
        <v>0</v>
      </c>
      <c r="M220" s="74">
        <f>IF($C$4="National Currency",IF('Premiums DATA'!L357=0,0,'Premiums DATA'!L357),IF($C$4="Current Exchange rate",IF('Premiums DATA'!L357=0,0,'Premiums DATA'!L357/ECO!V25),IF($C$4="Constant Exchange rate",IF('Premiums DATA'!L357=0,0,'Premiums DATA'!L357/ECO!V60))))</f>
        <v>0</v>
      </c>
      <c r="N220" s="74">
        <f>IF($C$4="National Currency",IF('Premiums DATA'!M357=0,0,'Premiums DATA'!M357),IF($C$4="Current Exchange rate",IF('Premiums DATA'!M357=0,0,'Premiums DATA'!M357/ECO!W25),IF($C$4="Constant Exchange rate",IF('Premiums DATA'!M357=0,0,'Premiums DATA'!M357/ECO!W60))))</f>
        <v>0</v>
      </c>
      <c r="O220" s="74">
        <f>IF($C$4="National Currency",IF('Premiums DATA'!N357=0,0,'Premiums DATA'!N357),IF($C$4="Current Exchange rate",IF('Premiums DATA'!N357=0,0,'Premiums DATA'!N357/ECO!X25),IF($C$4="Constant Exchange rate",IF('Premiums DATA'!N357=0,0,'Premiums DATA'!N357/ECO!X60))))</f>
        <v>0</v>
      </c>
      <c r="P220" s="210">
        <f>IF($C$4="National Currency",IF('Premiums DATA'!O357=0,0,'Premiums DATA'!O357),IF($C$4="Current Exchange rate",IF('Premiums DATA'!O357=0,0,'Premiums DATA'!O357/ECO!Y25),IF($C$4="Constant Exchange rate",IF('Premiums DATA'!O357=0,0,'Premiums DATA'!O357/ECO!Y60))))</f>
        <v>0</v>
      </c>
      <c r="Q220" s="77">
        <f t="shared" si="31"/>
        <v>0</v>
      </c>
      <c r="R220" s="77" t="str">
        <f t="shared" si="32"/>
        <v>-</v>
      </c>
      <c r="S220" s="77" t="str">
        <f t="shared" si="33"/>
        <v>-</v>
      </c>
    </row>
    <row r="221" spans="3:19" ht="15" x14ac:dyDescent="0.25">
      <c r="C221" s="242"/>
      <c r="D221" s="243"/>
      <c r="E221" s="72" t="s">
        <v>16</v>
      </c>
      <c r="F221" s="74">
        <f>IF($C$4="National Currency",IF('Premiums DATA'!E358=0,0,'Premiums DATA'!E358),IF($C$4="Current Exchange rate",IF('Premiums DATA'!E358=0,0,'Premiums DATA'!E358/ECO!O26),IF($C$4="Constant Exchange rate",IF('Premiums DATA'!E358=0,0,'Premiums DATA'!E358/ECO!O61))))</f>
        <v>0</v>
      </c>
      <c r="G221" s="74">
        <f>IF($C$4="National Currency",IF('Premiums DATA'!F358=0,0,'Premiums DATA'!F358),IF($C$4="Current Exchange rate",IF('Premiums DATA'!F358=0,0,'Premiums DATA'!F358/ECO!P26),IF($C$4="Constant Exchange rate",IF('Premiums DATA'!F358=0,0,'Premiums DATA'!F358/ECO!P61))))</f>
        <v>0</v>
      </c>
      <c r="H221" s="74">
        <f>IF($C$4="National Currency",IF('Premiums DATA'!G358=0,0,'Premiums DATA'!G358),IF($C$4="Current Exchange rate",IF('Premiums DATA'!G358=0,0,'Premiums DATA'!G358/ECO!Q26),IF($C$4="Constant Exchange rate",IF('Premiums DATA'!G358=0,0,'Premiums DATA'!G358/ECO!Q61))))</f>
        <v>0</v>
      </c>
      <c r="I221" s="74">
        <f>IF($C$4="National Currency",IF('Premiums DATA'!H358=0,0,'Premiums DATA'!H358),IF($C$4="Current Exchange rate",IF('Premiums DATA'!H358=0,0,'Premiums DATA'!H358/ECO!R26),IF($C$4="Constant Exchange rate",IF('Premiums DATA'!H358=0,0,'Premiums DATA'!H358/ECO!R61))))</f>
        <v>0</v>
      </c>
      <c r="J221" s="74">
        <f>IF($C$4="National Currency",IF('Premiums DATA'!I358=0,0,'Premiums DATA'!I358),IF($C$4="Current Exchange rate",IF('Premiums DATA'!I358=0,0,'Premiums DATA'!I358/ECO!S26),IF($C$4="Constant Exchange rate",IF('Premiums DATA'!I358=0,0,'Premiums DATA'!I358/ECO!S61))))</f>
        <v>0</v>
      </c>
      <c r="K221" s="74">
        <f>IF($C$4="National Currency",IF('Premiums DATA'!J358=0,0,'Premiums DATA'!J358),IF($C$4="Current Exchange rate",IF('Premiums DATA'!J358=0,0,'Premiums DATA'!J358/ECO!T26),IF($C$4="Constant Exchange rate",IF('Premiums DATA'!J358=0,0,'Premiums DATA'!J358/ECO!T61))))</f>
        <v>0</v>
      </c>
      <c r="L221" s="74">
        <f>IF($C$4="National Currency",IF('Premiums DATA'!K358=0,0,'Premiums DATA'!K358),IF($C$4="Current Exchange rate",IF('Premiums DATA'!K358=0,0,'Premiums DATA'!K358/ECO!U26),IF($C$4="Constant Exchange rate",IF('Premiums DATA'!K358=0,0,'Premiums DATA'!K358/ECO!U61))))</f>
        <v>0</v>
      </c>
      <c r="M221" s="74">
        <f>IF($C$4="National Currency",IF('Premiums DATA'!L358=0,0,'Premiums DATA'!L358),IF($C$4="Current Exchange rate",IF('Premiums DATA'!L358=0,0,'Premiums DATA'!L358/ECO!V26),IF($C$4="Constant Exchange rate",IF('Premiums DATA'!L358=0,0,'Premiums DATA'!L358/ECO!V61))))</f>
        <v>0</v>
      </c>
      <c r="N221" s="74">
        <f>IF($C$4="National Currency",IF('Premiums DATA'!M358=0,0,'Premiums DATA'!M358),IF($C$4="Current Exchange rate",IF('Premiums DATA'!M358=0,0,'Premiums DATA'!M358/ECO!W26),IF($C$4="Constant Exchange rate",IF('Premiums DATA'!M358=0,0,'Premiums DATA'!M358/ECO!W61))))</f>
        <v>0</v>
      </c>
      <c r="O221" s="74">
        <f>IF($C$4="National Currency",IF('Premiums DATA'!N358=0,0,'Premiums DATA'!N358),IF($C$4="Current Exchange rate",IF('Premiums DATA'!N358=0,0,'Premiums DATA'!N358/ECO!X26),IF($C$4="Constant Exchange rate",IF('Premiums DATA'!N358=0,0,'Premiums DATA'!N358/ECO!X61))))</f>
        <v>0</v>
      </c>
      <c r="P221" s="210">
        <f>IF($C$4="National Currency",IF('Premiums DATA'!O358=0,0,'Premiums DATA'!O358),IF($C$4="Current Exchange rate",IF('Premiums DATA'!O358=0,0,'Premiums DATA'!O358/ECO!Y26),IF($C$4="Constant Exchange rate",IF('Premiums DATA'!O358=0,0,'Premiums DATA'!O358/ECO!Y61))))</f>
        <v>0</v>
      </c>
      <c r="Q221" s="77">
        <f t="shared" si="31"/>
        <v>0</v>
      </c>
      <c r="R221" s="77" t="str">
        <f t="shared" si="32"/>
        <v>-</v>
      </c>
      <c r="S221" s="77" t="str">
        <f t="shared" si="33"/>
        <v>-</v>
      </c>
    </row>
    <row r="222" spans="3:19" ht="15" x14ac:dyDescent="0.25">
      <c r="C222" s="242"/>
      <c r="D222" s="243"/>
      <c r="E222" s="72" t="s">
        <v>17</v>
      </c>
      <c r="F222" s="74">
        <f>IF($C$4="National Currency",IF('Premiums DATA'!E359=0,0,'Premiums DATA'!E359),IF($C$4="Current Exchange rate",IF('Premiums DATA'!E359=0,0,'Premiums DATA'!E359/ECO!O27),IF($C$4="Constant Exchange rate",IF('Premiums DATA'!E359=0,0,'Premiums DATA'!E359/ECO!O62))))</f>
        <v>24756</v>
      </c>
      <c r="G222" s="74">
        <f>IF($C$4="National Currency",IF('Premiums DATA'!F359=0,0,'Premiums DATA'!F359),IF($C$4="Current Exchange rate",IF('Premiums DATA'!F359=0,0,'Premiums DATA'!F359/ECO!P27),IF($C$4="Constant Exchange rate",IF('Premiums DATA'!F359=0,0,'Premiums DATA'!F359/ECO!P62))))</f>
        <v>26389</v>
      </c>
      <c r="H222" s="74">
        <f>IF($C$4="National Currency",IF('Premiums DATA'!G359=0,0,'Premiums DATA'!G359),IF($C$4="Current Exchange rate",IF('Premiums DATA'!G359=0,0,'Premiums DATA'!G359/ECO!Q27),IF($C$4="Constant Exchange rate",IF('Premiums DATA'!G359=0,0,'Premiums DATA'!G359/ECO!Q62))))</f>
        <v>27385</v>
      </c>
      <c r="I222" s="74">
        <f>IF($C$4="National Currency",IF('Premiums DATA'!H359=0,0,'Premiums DATA'!H359),IF($C$4="Current Exchange rate",IF('Premiums DATA'!H359=0,0,'Premiums DATA'!H359/ECO!R27),IF($C$4="Constant Exchange rate",IF('Premiums DATA'!H359=0,0,'Premiums DATA'!H359/ECO!R62))))</f>
        <v>29053</v>
      </c>
      <c r="J222" s="74">
        <f>IF($C$4="National Currency",IF('Premiums DATA'!I359=0,0,'Premiums DATA'!I359),IF($C$4="Current Exchange rate",IF('Premiums DATA'!I359=0,0,'Premiums DATA'!I359/ECO!S27),IF($C$4="Constant Exchange rate",IF('Premiums DATA'!I359=0,0,'Premiums DATA'!I359/ECO!S62))))</f>
        <v>18558</v>
      </c>
      <c r="K222" s="74">
        <f>IF($C$4="National Currency",IF('Premiums DATA'!J359=0,0,'Premiums DATA'!J359),IF($C$4="Current Exchange rate",IF('Premiums DATA'!J359=0,0,'Premiums DATA'!J359/ECO!T27),IF($C$4="Constant Exchange rate",IF('Premiums DATA'!J359=0,0,'Premiums DATA'!J359/ECO!T62))))</f>
        <v>9732</v>
      </c>
      <c r="L222" s="74">
        <f>IF($C$4="National Currency",IF('Premiums DATA'!K359=0,0,'Premiums DATA'!K359),IF($C$4="Current Exchange rate",IF('Premiums DATA'!K359=0,0,'Premiums DATA'!K359/ECO!U27),IF($C$4="Constant Exchange rate",IF('Premiums DATA'!K359=0,0,'Premiums DATA'!K359/ECO!U62))))</f>
        <v>15409</v>
      </c>
      <c r="M222" s="74">
        <f>IF($C$4="National Currency",IF('Premiums DATA'!L359=0,0,'Premiums DATA'!L359),IF($C$4="Current Exchange rate",IF('Premiums DATA'!L359=0,0,'Premiums DATA'!L359/ECO!V27),IF($C$4="Constant Exchange rate",IF('Premiums DATA'!L359=0,0,'Premiums DATA'!L359/ECO!V62))))</f>
        <v>12496</v>
      </c>
      <c r="N222" s="74">
        <f>IF($C$4="National Currency",IF('Premiums DATA'!M359=0,0,'Premiums DATA'!M359),IF($C$4="Current Exchange rate",IF('Premiums DATA'!M359=0,0,'Premiums DATA'!M359/ECO!W27),IF($C$4="Constant Exchange rate",IF('Premiums DATA'!M359=0,0,'Premiums DATA'!M359/ECO!W62))))</f>
        <v>13800</v>
      </c>
      <c r="O222" s="74">
        <f>IF($C$4="National Currency",IF('Premiums DATA'!N359=0,0,'Premiums DATA'!N359),IF($C$4="Current Exchange rate",IF('Premiums DATA'!N359=0,0,'Premiums DATA'!N359/ECO!X27),IF($C$4="Constant Exchange rate",IF('Premiums DATA'!N359=0,0,'Premiums DATA'!N359/ECO!X62))))</f>
        <v>15514</v>
      </c>
      <c r="P222" s="210">
        <f>IF($C$4="National Currency",IF('Premiums DATA'!O359=0,0,'Premiums DATA'!O359),IF($C$4="Current Exchange rate",IF('Premiums DATA'!O359=0,0,'Premiums DATA'!O359/ECO!Y27),IF($C$4="Constant Exchange rate",IF('Premiums DATA'!O359=0,0,'Premiums DATA'!O359/ECO!Y62))))</f>
        <v>21837</v>
      </c>
      <c r="Q222" s="77">
        <f t="shared" si="31"/>
        <v>0.12319573985304272</v>
      </c>
      <c r="R222" s="77">
        <f t="shared" si="32"/>
        <v>0.12420289855072464</v>
      </c>
      <c r="S222" s="77">
        <f t="shared" si="33"/>
        <v>-0.37332363871384711</v>
      </c>
    </row>
    <row r="223" spans="3:19" ht="15" x14ac:dyDescent="0.25">
      <c r="C223" s="242"/>
      <c r="D223" s="243"/>
      <c r="E223" s="72" t="s">
        <v>18</v>
      </c>
      <c r="F223" s="74">
        <f>IF($C$4="National Currency",IF('Premiums DATA'!E360=0,0,'Premiums DATA'!E360),IF($C$4="Current Exchange rate",IF('Premiums DATA'!E360=0,0,'Premiums DATA'!E360/ECO!O28),IF($C$4="Constant Exchange rate",IF('Premiums DATA'!E360=0,0,'Premiums DATA'!E360/ECO!O63))))</f>
        <v>0</v>
      </c>
      <c r="G223" s="74">
        <f>IF($C$4="National Currency",IF('Premiums DATA'!F360=0,0,'Premiums DATA'!F360),IF($C$4="Current Exchange rate",IF('Premiums DATA'!F360=0,0,'Premiums DATA'!F360/ECO!P28),IF($C$4="Constant Exchange rate",IF('Premiums DATA'!F360=0,0,'Premiums DATA'!F360/ECO!P63))))</f>
        <v>0</v>
      </c>
      <c r="H223" s="74">
        <f>IF($C$4="National Currency",IF('Premiums DATA'!G360=0,0,'Premiums DATA'!G360),IF($C$4="Current Exchange rate",IF('Premiums DATA'!G360=0,0,'Premiums DATA'!G360/ECO!Q28),IF($C$4="Constant Exchange rate",IF('Premiums DATA'!G360=0,0,'Premiums DATA'!G360/ECO!Q63))))</f>
        <v>0</v>
      </c>
      <c r="I223" s="74">
        <f>IF($C$4="National Currency",IF('Premiums DATA'!H360=0,0,'Premiums DATA'!H360),IF($C$4="Current Exchange rate",IF('Premiums DATA'!H360=0,0,'Premiums DATA'!H360/ECO!R28),IF($C$4="Constant Exchange rate",IF('Premiums DATA'!H360=0,0,'Premiums DATA'!H360/ECO!R63))))</f>
        <v>0</v>
      </c>
      <c r="J223" s="74">
        <f>IF($C$4="National Currency",IF('Premiums DATA'!I360=0,0,'Premiums DATA'!I360),IF($C$4="Current Exchange rate",IF('Premiums DATA'!I360=0,0,'Premiums DATA'!I360/ECO!S28),IF($C$4="Constant Exchange rate",IF('Premiums DATA'!I360=0,0,'Premiums DATA'!I360/ECO!S63))))</f>
        <v>0</v>
      </c>
      <c r="K223" s="74">
        <f>IF($C$4="National Currency",IF('Premiums DATA'!J360=0,0,'Premiums DATA'!J360),IF($C$4="Current Exchange rate",IF('Premiums DATA'!J360=0,0,'Premiums DATA'!J360/ECO!T28),IF($C$4="Constant Exchange rate",IF('Premiums DATA'!J360=0,0,'Premiums DATA'!J360/ECO!T63))))</f>
        <v>0</v>
      </c>
      <c r="L223" s="74">
        <f>IF($C$4="National Currency",IF('Premiums DATA'!K360=0,0,'Premiums DATA'!K360),IF($C$4="Current Exchange rate",IF('Premiums DATA'!K360=0,0,'Premiums DATA'!K360/ECO!U28),IF($C$4="Constant Exchange rate",IF('Premiums DATA'!K360=0,0,'Premiums DATA'!K360/ECO!U63))))</f>
        <v>0</v>
      </c>
      <c r="M223" s="74">
        <f>IF($C$4="National Currency",IF('Premiums DATA'!L360=0,0,'Premiums DATA'!L360),IF($C$4="Current Exchange rate",IF('Premiums DATA'!L360=0,0,'Premiums DATA'!L360/ECO!V28),IF($C$4="Constant Exchange rate",IF('Premiums DATA'!L360=0,0,'Premiums DATA'!L360/ECO!V63))))</f>
        <v>0</v>
      </c>
      <c r="N223" s="74">
        <f>IF($C$4="National Currency",IF('Premiums DATA'!M360=0,0,'Premiums DATA'!M360),IF($C$4="Current Exchange rate",IF('Premiums DATA'!M360=0,0,'Premiums DATA'!M360/ECO!W28),IF($C$4="Constant Exchange rate",IF('Premiums DATA'!M360=0,0,'Premiums DATA'!M360/ECO!W63))))</f>
        <v>0</v>
      </c>
      <c r="O223" s="74">
        <f>IF($C$4="National Currency",IF('Premiums DATA'!N360=0,0,'Premiums DATA'!N360),IF($C$4="Current Exchange rate",IF('Premiums DATA'!N360=0,0,'Premiums DATA'!N360/ECO!X28),IF($C$4="Constant Exchange rate",IF('Premiums DATA'!N360=0,0,'Premiums DATA'!N360/ECO!X63))))</f>
        <v>0</v>
      </c>
      <c r="P223" s="210">
        <f>IF($C$4="National Currency",IF('Premiums DATA'!O360=0,0,'Premiums DATA'!O360),IF($C$4="Current Exchange rate",IF('Premiums DATA'!O360=0,0,'Premiums DATA'!O360/ECO!Y28),IF($C$4="Constant Exchange rate",IF('Premiums DATA'!O360=0,0,'Premiums DATA'!O360/ECO!Y63))))</f>
        <v>0</v>
      </c>
      <c r="Q223" s="77">
        <f t="shared" si="31"/>
        <v>0</v>
      </c>
      <c r="R223" s="77" t="str">
        <f t="shared" si="32"/>
        <v>-</v>
      </c>
      <c r="S223" s="77" t="str">
        <f t="shared" si="33"/>
        <v>-</v>
      </c>
    </row>
    <row r="224" spans="3:19" ht="15" x14ac:dyDescent="0.25">
      <c r="C224" s="242"/>
      <c r="D224" s="243"/>
      <c r="E224" s="72" t="s">
        <v>19</v>
      </c>
      <c r="F224" s="74">
        <f>IF($C$4="National Currency",IF('Premiums DATA'!E361=0,0,'Premiums DATA'!E361),IF($C$4="Current Exchange rate",IF('Premiums DATA'!E361=0,0,'Premiums DATA'!E361/ECO!O29),IF($C$4="Constant Exchange rate",IF('Premiums DATA'!E361=0,0,'Premiums DATA'!E361/ECO!O64))))</f>
        <v>0</v>
      </c>
      <c r="G224" s="74">
        <f>IF($C$4="National Currency",IF('Premiums DATA'!F361=0,0,'Premiums DATA'!F361),IF($C$4="Current Exchange rate",IF('Premiums DATA'!F361=0,0,'Premiums DATA'!F361/ECO!P29),IF($C$4="Constant Exchange rate",IF('Premiums DATA'!F361=0,0,'Premiums DATA'!F361/ECO!P64))))</f>
        <v>0</v>
      </c>
      <c r="H224" s="74">
        <f>IF($C$4="National Currency",IF('Premiums DATA'!G361=0,0,'Premiums DATA'!G361),IF($C$4="Current Exchange rate",IF('Premiums DATA'!G361=0,0,'Premiums DATA'!G361/ECO!Q29),IF($C$4="Constant Exchange rate",IF('Premiums DATA'!G361=0,0,'Premiums DATA'!G361/ECO!Q64))))</f>
        <v>0</v>
      </c>
      <c r="I224" s="74">
        <f>IF($C$4="National Currency",IF('Premiums DATA'!H361=0,0,'Premiums DATA'!H361),IF($C$4="Current Exchange rate",IF('Premiums DATA'!H361=0,0,'Premiums DATA'!H361/ECO!R29),IF($C$4="Constant Exchange rate",IF('Premiums DATA'!H361=0,0,'Premiums DATA'!H361/ECO!R64))))</f>
        <v>0</v>
      </c>
      <c r="J224" s="74">
        <f>IF($C$4="National Currency",IF('Premiums DATA'!I361=0,0,'Premiums DATA'!I361),IF($C$4="Current Exchange rate",IF('Premiums DATA'!I361=0,0,'Premiums DATA'!I361/ECO!S29),IF($C$4="Constant Exchange rate",IF('Premiums DATA'!I361=0,0,'Premiums DATA'!I361/ECO!S64))))</f>
        <v>0</v>
      </c>
      <c r="K224" s="74">
        <f>IF($C$4="National Currency",IF('Premiums DATA'!J361=0,0,'Premiums DATA'!J361),IF($C$4="Current Exchange rate",IF('Premiums DATA'!J361=0,0,'Premiums DATA'!J361/ECO!T29),IF($C$4="Constant Exchange rate",IF('Premiums DATA'!J361=0,0,'Premiums DATA'!J361/ECO!T64))))</f>
        <v>0</v>
      </c>
      <c r="L224" s="74">
        <f>IF($C$4="National Currency",IF('Premiums DATA'!K361=0,0,'Premiums DATA'!K361),IF($C$4="Current Exchange rate",IF('Premiums DATA'!K361=0,0,'Premiums DATA'!K361/ECO!U29),IF($C$4="Constant Exchange rate",IF('Premiums DATA'!K361=0,0,'Premiums DATA'!K361/ECO!U64))))</f>
        <v>0</v>
      </c>
      <c r="M224" s="74">
        <f>IF($C$4="National Currency",IF('Premiums DATA'!L361=0,0,'Premiums DATA'!L361),IF($C$4="Current Exchange rate",IF('Premiums DATA'!L361=0,0,'Premiums DATA'!L361/ECO!V29),IF($C$4="Constant Exchange rate",IF('Premiums DATA'!L361=0,0,'Premiums DATA'!L361/ECO!V64))))</f>
        <v>0</v>
      </c>
      <c r="N224" s="74">
        <f>IF($C$4="National Currency",IF('Premiums DATA'!M361=0,0,'Premiums DATA'!M361),IF($C$4="Current Exchange rate",IF('Premiums DATA'!M361=0,0,'Premiums DATA'!M361/ECO!W29),IF($C$4="Constant Exchange rate",IF('Premiums DATA'!M361=0,0,'Premiums DATA'!M361/ECO!W64))))</f>
        <v>0</v>
      </c>
      <c r="O224" s="74">
        <f>IF($C$4="National Currency",IF('Premiums DATA'!N361=0,0,'Premiums DATA'!N361),IF($C$4="Current Exchange rate",IF('Premiums DATA'!N361=0,0,'Premiums DATA'!N361/ECO!X29),IF($C$4="Constant Exchange rate",IF('Premiums DATA'!N361=0,0,'Premiums DATA'!N361/ECO!X64))))</f>
        <v>0</v>
      </c>
      <c r="P224" s="210">
        <f>IF($C$4="National Currency",IF('Premiums DATA'!O361=0,0,'Premiums DATA'!O361),IF($C$4="Current Exchange rate",IF('Premiums DATA'!O361=0,0,'Premiums DATA'!O361/ECO!Y29),IF($C$4="Constant Exchange rate",IF('Premiums DATA'!O361=0,0,'Premiums DATA'!O361/ECO!Y64))))</f>
        <v>0</v>
      </c>
      <c r="Q224" s="77">
        <f t="shared" si="31"/>
        <v>0</v>
      </c>
      <c r="R224" s="77" t="str">
        <f t="shared" si="32"/>
        <v>-</v>
      </c>
      <c r="S224" s="77" t="str">
        <f t="shared" si="33"/>
        <v>-</v>
      </c>
    </row>
    <row r="225" spans="3:19" ht="15" x14ac:dyDescent="0.25">
      <c r="C225" s="242"/>
      <c r="D225" s="243"/>
      <c r="E225" s="72" t="s">
        <v>20</v>
      </c>
      <c r="F225" s="74">
        <f>IF($C$4="National Currency",IF('Premiums DATA'!E362=0,0,'Premiums DATA'!E362),IF($C$4="Current Exchange rate",IF('Premiums DATA'!E362=0,0,'Premiums DATA'!E362/ECO!O30),IF($C$4="Constant Exchange rate",IF('Premiums DATA'!E362=0,0,'Premiums DATA'!E362/ECO!O65))))</f>
        <v>0</v>
      </c>
      <c r="G225" s="74">
        <f>IF($C$4="National Currency",IF('Premiums DATA'!F362=0,0,'Premiums DATA'!F362),IF($C$4="Current Exchange rate",IF('Premiums DATA'!F362=0,0,'Premiums DATA'!F362/ECO!P30),IF($C$4="Constant Exchange rate",IF('Premiums DATA'!F362=0,0,'Premiums DATA'!F362/ECO!P65))))</f>
        <v>3.414911781445646</v>
      </c>
      <c r="H225" s="74">
        <f>IF($C$4="National Currency",IF('Premiums DATA'!G362=0,0,'Premiums DATA'!G362),IF($C$4="Current Exchange rate",IF('Premiums DATA'!G362=0,0,'Premiums DATA'!G362/ECO!Q30),IF($C$4="Constant Exchange rate",IF('Premiums DATA'!G362=0,0,'Premiums DATA'!G362/ECO!Q65))))</f>
        <v>7.9396698918611275</v>
      </c>
      <c r="I225" s="74">
        <f>IF($C$4="National Currency",IF('Premiums DATA'!H362=0,0,'Premiums DATA'!H362),IF($C$4="Current Exchange rate",IF('Premiums DATA'!H362=0,0,'Premiums DATA'!H362/ECO!R30),IF($C$4="Constant Exchange rate",IF('Premiums DATA'!H362=0,0,'Premiums DATA'!H362/ECO!R65))))</f>
        <v>21.428571428571431</v>
      </c>
      <c r="J225" s="74">
        <f>IF($C$4="National Currency",IF('Premiums DATA'!I362=0,0,'Premiums DATA'!I362),IF($C$4="Current Exchange rate",IF('Premiums DATA'!I362=0,0,'Premiums DATA'!I362/ECO!S30),IF($C$4="Constant Exchange rate",IF('Premiums DATA'!I362=0,0,'Premiums DATA'!I362/ECO!S65))))</f>
        <v>4.9800796812749004</v>
      </c>
      <c r="K225" s="74">
        <f>IF($C$4="National Currency",IF('Premiums DATA'!J362=0,0,'Premiums DATA'!J362),IF($C$4="Current Exchange rate",IF('Premiums DATA'!J362=0,0,'Premiums DATA'!J362/ECO!T30),IF($C$4="Constant Exchange rate",IF('Premiums DATA'!J362=0,0,'Premiums DATA'!J362/ECO!T65))))</f>
        <v>3.4575981787137171</v>
      </c>
      <c r="L225" s="74">
        <f>IF($C$4="National Currency",IF('Premiums DATA'!K362=0,0,'Premiums DATA'!K362),IF($C$4="Current Exchange rate",IF('Premiums DATA'!K362=0,0,'Premiums DATA'!K362/ECO!U30),IF($C$4="Constant Exchange rate",IF('Premiums DATA'!K362=0,0,'Premiums DATA'!K362/ECO!U65))))</f>
        <v>8.9499146272054642</v>
      </c>
      <c r="M225" s="74">
        <f>IF($C$4="National Currency",IF('Premiums DATA'!L362=0,0,'Premiums DATA'!L362),IF($C$4="Current Exchange rate",IF('Premiums DATA'!L362=0,0,'Premiums DATA'!L362/ECO!V30),IF($C$4="Constant Exchange rate",IF('Premiums DATA'!L362=0,0,'Premiums DATA'!L362/ECO!V65))))</f>
        <v>10.557768924302788</v>
      </c>
      <c r="N225" s="74">
        <f>IF($C$4="National Currency",IF('Premiums DATA'!M362=0,0,'Premiums DATA'!M362),IF($C$4="Current Exchange rate",IF('Premiums DATA'!M362=0,0,'Premiums DATA'!M362/ECO!W30),IF($C$4="Constant Exchange rate",IF('Premiums DATA'!M362=0,0,'Premiums DATA'!M362/ECO!W65))))</f>
        <v>7.5924871940808201</v>
      </c>
      <c r="O225" s="74">
        <f>IF($C$4="National Currency",IF('Premiums DATA'!N362=0,0,'Premiums DATA'!N362),IF($C$4="Current Exchange rate",IF('Premiums DATA'!N362=0,0,'Premiums DATA'!N362/ECO!X30),IF($C$4="Constant Exchange rate",IF('Premiums DATA'!N362=0,0,'Premiums DATA'!N362/ECO!X65))))</f>
        <v>8.4775184974388171</v>
      </c>
      <c r="P225" s="210">
        <f>IF($C$4="National Currency",IF('Premiums DATA'!O362=0,0,'Premiums DATA'!O362),IF($C$4="Current Exchange rate",IF('Premiums DATA'!O362=0,0,'Premiums DATA'!O362/ECO!Y30),IF($C$4="Constant Exchange rate",IF('Premiums DATA'!O362=0,0,'Premiums DATA'!O362/ECO!Y65))))</f>
        <v>0</v>
      </c>
      <c r="Q225" s="77">
        <f t="shared" si="31"/>
        <v>6.7319463929987753E-5</v>
      </c>
      <c r="R225" s="77">
        <f t="shared" si="32"/>
        <v>0.11656671664167928</v>
      </c>
      <c r="S225" s="77" t="str">
        <f t="shared" si="33"/>
        <v>-</v>
      </c>
    </row>
    <row r="226" spans="3:19" ht="15" x14ac:dyDescent="0.25">
      <c r="C226" s="242"/>
      <c r="D226" s="243"/>
      <c r="E226" s="72" t="s">
        <v>21</v>
      </c>
      <c r="F226" s="74">
        <f>IF($C$4="National Currency",IF('Premiums DATA'!E363=0,0,'Premiums DATA'!E363),IF($C$4="Current Exchange rate",IF('Premiums DATA'!E363=0,0,'Premiums DATA'!E363/ECO!O31),IF($C$4="Constant Exchange rate",IF('Premiums DATA'!E363=0,0,'Premiums DATA'!E363/ECO!O66))))</f>
        <v>88.98206382483113</v>
      </c>
      <c r="G226" s="74">
        <f>IF($C$4="National Currency",IF('Premiums DATA'!F363=0,0,'Premiums DATA'!F363),IF($C$4="Current Exchange rate",IF('Premiums DATA'!F363=0,0,'Premiums DATA'!F363/ECO!P31),IF($C$4="Constant Exchange rate",IF('Premiums DATA'!F363=0,0,'Premiums DATA'!F363/ECO!P66))))</f>
        <v>74.307011413929644</v>
      </c>
      <c r="H226" s="74">
        <f>IF($C$4="National Currency",IF('Premiums DATA'!G363=0,0,'Premiums DATA'!G363),IF($C$4="Current Exchange rate",IF('Premiums DATA'!G363=0,0,'Premiums DATA'!G363/ECO!Q31),IF($C$4="Constant Exchange rate",IF('Premiums DATA'!G363=0,0,'Premiums DATA'!G363/ECO!Q66))))</f>
        <v>117.16748194735615</v>
      </c>
      <c r="I226" s="74">
        <f>IF($C$4="National Currency",IF('Premiums DATA'!H363=0,0,'Premiums DATA'!H363),IF($C$4="Current Exchange rate",IF('Premiums DATA'!H363=0,0,'Premiums DATA'!H363/ECO!R31),IF($C$4="Constant Exchange rate",IF('Premiums DATA'!H363=0,0,'Premiums DATA'!H363/ECO!R66))))</f>
        <v>115.07104588865595</v>
      </c>
      <c r="J226" s="74">
        <f>IF($C$4="National Currency",IF('Premiums DATA'!I363=0,0,'Premiums DATA'!I363),IF($C$4="Current Exchange rate",IF('Premiums DATA'!I363=0,0,'Premiums DATA'!I363/ECO!S31),IF($C$4="Constant Exchange rate",IF('Premiums DATA'!I363=0,0,'Premiums DATA'!I363/ECO!S66))))</f>
        <v>28.4</v>
      </c>
      <c r="K226" s="74">
        <f>IF($C$4="National Currency",IF('Premiums DATA'!J363=0,0,'Premiums DATA'!J363),IF($C$4="Current Exchange rate",IF('Premiums DATA'!J363=0,0,'Premiums DATA'!J363/ECO!T31),IF($C$4="Constant Exchange rate",IF('Premiums DATA'!J363=0,0,'Premiums DATA'!J363/ECO!T66))))</f>
        <v>24.9</v>
      </c>
      <c r="L226" s="74">
        <f>IF($C$4="National Currency",IF('Premiums DATA'!K363=0,0,'Premiums DATA'!K363),IF($C$4="Current Exchange rate",IF('Premiums DATA'!K363=0,0,'Premiums DATA'!K363/ECO!U31),IF($C$4="Constant Exchange rate",IF('Premiums DATA'!K363=0,0,'Premiums DATA'!K363/ECO!U66))))</f>
        <v>33.5</v>
      </c>
      <c r="M226" s="74">
        <f>IF($C$4="National Currency",IF('Premiums DATA'!L363=0,0,'Premiums DATA'!L363),IF($C$4="Current Exchange rate",IF('Premiums DATA'!L363=0,0,'Premiums DATA'!L363/ECO!V31),IF($C$4="Constant Exchange rate",IF('Premiums DATA'!L363=0,0,'Premiums DATA'!L363/ECO!V66))))</f>
        <v>35.799999999999997</v>
      </c>
      <c r="N226" s="74">
        <f>IF($C$4="National Currency",IF('Premiums DATA'!M363=0,0,'Premiums DATA'!M363),IF($C$4="Current Exchange rate",IF('Premiums DATA'!M363=0,0,'Premiums DATA'!M363/ECO!W31),IF($C$4="Constant Exchange rate",IF('Premiums DATA'!M363=0,0,'Premiums DATA'!M363/ECO!W66))))</f>
        <v>36.299999999999997</v>
      </c>
      <c r="O226" s="74">
        <f>IF($C$4="National Currency",IF('Premiums DATA'!N363=0,0,'Premiums DATA'!N363),IF($C$4="Current Exchange rate",IF('Premiums DATA'!N363=0,0,'Premiums DATA'!N363/ECO!X31),IF($C$4="Constant Exchange rate",IF('Premiums DATA'!N363=0,0,'Premiums DATA'!N363/ECO!X66))))</f>
        <v>38.9</v>
      </c>
      <c r="P226" s="210">
        <f>IF($C$4="National Currency",IF('Premiums DATA'!O363=0,0,'Premiums DATA'!O363),IF($C$4="Current Exchange rate",IF('Premiums DATA'!O363=0,0,'Premiums DATA'!O363/ECO!Y31),IF($C$4="Constant Exchange rate",IF('Premiums DATA'!O363=0,0,'Premiums DATA'!O363/ECO!Y66))))</f>
        <v>39.6</v>
      </c>
      <c r="Q226" s="77">
        <f t="shared" si="31"/>
        <v>3.0890255770809342E-4</v>
      </c>
      <c r="R226" s="77">
        <f t="shared" si="32"/>
        <v>7.1625344352617137E-2</v>
      </c>
      <c r="S226" s="77">
        <f t="shared" si="33"/>
        <v>-0.56283324607329854</v>
      </c>
    </row>
    <row r="227" spans="3:19" ht="15" x14ac:dyDescent="0.25">
      <c r="C227" s="242"/>
      <c r="D227" s="243"/>
      <c r="E227" s="72" t="s">
        <v>22</v>
      </c>
      <c r="F227" s="74">
        <f>IF($C$4="National Currency",IF('Premiums DATA'!E364=0,0,'Premiums DATA'!E364),IF($C$4="Current Exchange rate",IF('Premiums DATA'!E364=0,0,'Premiums DATA'!E364/ECO!O32),IF($C$4="Constant Exchange rate",IF('Premiums DATA'!E364=0,0,'Premiums DATA'!E364/ECO!O67))))</f>
        <v>10746</v>
      </c>
      <c r="G227" s="74">
        <f>IF($C$4="National Currency",IF('Premiums DATA'!F364=0,0,'Premiums DATA'!F364),IF($C$4="Current Exchange rate",IF('Premiums DATA'!F364=0,0,'Premiums DATA'!F364/ECO!P32),IF($C$4="Constant Exchange rate",IF('Premiums DATA'!F364=0,0,'Premiums DATA'!F364/ECO!P67))))</f>
        <v>10916</v>
      </c>
      <c r="H227" s="74">
        <f>IF($C$4="National Currency",IF('Premiums DATA'!G364=0,0,'Premiums DATA'!G364),IF($C$4="Current Exchange rate",IF('Premiums DATA'!G364=0,0,'Premiums DATA'!G364/ECO!Q32),IF($C$4="Constant Exchange rate",IF('Premiums DATA'!G364=0,0,'Premiums DATA'!G364/ECO!Q67))))</f>
        <v>10766</v>
      </c>
      <c r="I227" s="74">
        <f>IF($C$4="National Currency",IF('Premiums DATA'!H364=0,0,'Premiums DATA'!H364),IF($C$4="Current Exchange rate",IF('Premiums DATA'!H364=0,0,'Premiums DATA'!H364/ECO!R32),IF($C$4="Constant Exchange rate",IF('Premiums DATA'!H364=0,0,'Premiums DATA'!H364/ECO!R67))))</f>
        <v>11090</v>
      </c>
      <c r="J227" s="74">
        <f>IF($C$4="National Currency",IF('Premiums DATA'!I364=0,0,'Premiums DATA'!I364),IF($C$4="Current Exchange rate",IF('Premiums DATA'!I364=0,0,'Premiums DATA'!I364/ECO!S32),IF($C$4="Constant Exchange rate",IF('Premiums DATA'!I364=0,0,'Premiums DATA'!I364/ECO!S67))))</f>
        <v>10146</v>
      </c>
      <c r="K227" s="74">
        <f>IF($C$4="National Currency",IF('Premiums DATA'!J364=0,0,'Premiums DATA'!J364),IF($C$4="Current Exchange rate",IF('Premiums DATA'!J364=0,0,'Premiums DATA'!J364/ECO!T32),IF($C$4="Constant Exchange rate",IF('Premiums DATA'!J364=0,0,'Premiums DATA'!J364/ECO!T67))))</f>
        <v>9771</v>
      </c>
      <c r="L227" s="74">
        <f>IF($C$4="National Currency",IF('Premiums DATA'!K364=0,0,'Premiums DATA'!K364),IF($C$4="Current Exchange rate",IF('Premiums DATA'!K364=0,0,'Premiums DATA'!K364/ECO!U32),IF($C$4="Constant Exchange rate",IF('Premiums DATA'!K364=0,0,'Premiums DATA'!K364/ECO!U67))))</f>
        <v>9276</v>
      </c>
      <c r="M227" s="74">
        <f>IF($C$4="National Currency",IF('Premiums DATA'!L364=0,0,'Premiums DATA'!L364),IF($C$4="Current Exchange rate",IF('Premiums DATA'!L364=0,0,'Premiums DATA'!L364/ECO!V32),IF($C$4="Constant Exchange rate",IF('Premiums DATA'!L364=0,0,'Premiums DATA'!L364/ECO!V67))))</f>
        <v>9036</v>
      </c>
      <c r="N227" s="74">
        <f>IF($C$4="National Currency",IF('Premiums DATA'!M364=0,0,'Premiums DATA'!M364),IF($C$4="Current Exchange rate",IF('Premiums DATA'!M364=0,0,'Premiums DATA'!M364/ECO!W32),IF($C$4="Constant Exchange rate",IF('Premiums DATA'!M364=0,0,'Premiums DATA'!M364/ECO!W67))))</f>
        <v>7883</v>
      </c>
      <c r="O227" s="74">
        <f>IF($C$4="National Currency",IF('Premiums DATA'!N364=0,0,'Premiums DATA'!N364),IF($C$4="Current Exchange rate",IF('Premiums DATA'!N364=0,0,'Premiums DATA'!N364/ECO!X32),IF($C$4="Constant Exchange rate",IF('Premiums DATA'!N364=0,0,'Premiums DATA'!N364/ECO!X67))))</f>
        <v>7085</v>
      </c>
      <c r="P227" s="210">
        <f>IF($C$4="National Currency",IF('Premiums DATA'!O364=0,0,'Premiums DATA'!O364),IF($C$4="Current Exchange rate",IF('Premiums DATA'!O364=0,0,'Premiums DATA'!O364/ECO!Y32),IF($C$4="Constant Exchange rate",IF('Premiums DATA'!O364=0,0,'Premiums DATA'!O364/ECO!Y67))))</f>
        <v>6504</v>
      </c>
      <c r="Q227" s="77">
        <f t="shared" si="31"/>
        <v>5.6261558389764578E-2</v>
      </c>
      <c r="R227" s="77">
        <f t="shared" si="32"/>
        <v>-0.10123049600405942</v>
      </c>
      <c r="S227" s="77">
        <f t="shared" si="33"/>
        <v>-0.34068490601153922</v>
      </c>
    </row>
    <row r="228" spans="3:19" ht="15" x14ac:dyDescent="0.25">
      <c r="C228" s="242"/>
      <c r="D228" s="243"/>
      <c r="E228" s="72" t="s">
        <v>23</v>
      </c>
      <c r="F228" s="74">
        <f>IF($C$4="National Currency",IF('Premiums DATA'!E365=0,0,'Premiums DATA'!E365),IF($C$4="Current Exchange rate",IF('Premiums DATA'!E365=0,0,'Premiums DATA'!E365/ECO!O33),IF($C$4="Constant Exchange rate",IF('Premiums DATA'!E365=0,0,'Premiums DATA'!E365/ECO!O68))))</f>
        <v>430.65693430656933</v>
      </c>
      <c r="G228" s="74">
        <f>IF($C$4="National Currency",IF('Premiums DATA'!F365=0,0,'Premiums DATA'!F365),IF($C$4="Current Exchange rate",IF('Premiums DATA'!F365=0,0,'Premiums DATA'!F365/ECO!P33),IF($C$4="Constant Exchange rate",IF('Premiums DATA'!F365=0,0,'Premiums DATA'!F365/ECO!P68))))</f>
        <v>550.76310550763105</v>
      </c>
      <c r="H228" s="74">
        <f>IF($C$4="National Currency",IF('Premiums DATA'!G365=0,0,'Premiums DATA'!G365),IF($C$4="Current Exchange rate",IF('Premiums DATA'!G365=0,0,'Premiums DATA'!G365/ECO!Q33),IF($C$4="Constant Exchange rate",IF('Premiums DATA'!G365=0,0,'Premiums DATA'!G365/ECO!Q68))))</f>
        <v>817.62884317628846</v>
      </c>
      <c r="I228" s="74">
        <f>IF($C$4="National Currency",IF('Premiums DATA'!H365=0,0,'Premiums DATA'!H365),IF($C$4="Current Exchange rate",IF('Premiums DATA'!H365=0,0,'Premiums DATA'!H365/ECO!R33),IF($C$4="Constant Exchange rate",IF('Premiums DATA'!H365=0,0,'Premiums DATA'!H365/ECO!R68))))</f>
        <v>1052.4220305242204</v>
      </c>
      <c r="J228" s="74">
        <f>IF($C$4="National Currency",IF('Premiums DATA'!I365=0,0,'Premiums DATA'!I365),IF($C$4="Current Exchange rate",IF('Premiums DATA'!I365=0,0,'Premiums DATA'!I365/ECO!S33),IF($C$4="Constant Exchange rate",IF('Premiums DATA'!I365=0,0,'Premiums DATA'!I365/ECO!S68))))</f>
        <v>1050.2101305021013</v>
      </c>
      <c r="K228" s="74">
        <f>IF($C$4="National Currency",IF('Premiums DATA'!J365=0,0,'Premiums DATA'!J365),IF($C$4="Current Exchange rate",IF('Premiums DATA'!J365=0,0,'Premiums DATA'!J365/ECO!T33),IF($C$4="Constant Exchange rate",IF('Premiums DATA'!J365=0,0,'Premiums DATA'!J365/ECO!T68))))</f>
        <v>1381.4421588144216</v>
      </c>
      <c r="L228" s="74">
        <f>IF($C$4="National Currency",IF('Premiums DATA'!K365=0,0,'Premiums DATA'!K365),IF($C$4="Current Exchange rate",IF('Premiums DATA'!K365=0,0,'Premiums DATA'!K365/ECO!U33),IF($C$4="Constant Exchange rate",IF('Premiums DATA'!K365=0,0,'Premiums DATA'!K365/ECO!U68))))</f>
        <v>1483.3001548330017</v>
      </c>
      <c r="M228" s="74">
        <f>IF($C$4="National Currency",IF('Premiums DATA'!L365=0,0,'Premiums DATA'!L365),IF($C$4="Current Exchange rate",IF('Premiums DATA'!L365=0,0,'Premiums DATA'!L365/ECO!V33),IF($C$4="Constant Exchange rate",IF('Premiums DATA'!L365=0,0,'Premiums DATA'!L365/ECO!V68))))</f>
        <v>1543.5744304357443</v>
      </c>
      <c r="N228" s="74">
        <f>IF($C$4="National Currency",IF('Premiums DATA'!M365=0,0,'Premiums DATA'!M365),IF($C$4="Current Exchange rate",IF('Premiums DATA'!M365=0,0,'Premiums DATA'!M365/ECO!W33),IF($C$4="Constant Exchange rate",IF('Premiums DATA'!M365=0,0,'Premiums DATA'!M365/ECO!W68))))</f>
        <v>1947.6885644768856</v>
      </c>
      <c r="O228" s="74">
        <f>IF($C$4="National Currency",IF('Premiums DATA'!N365=0,0,'Premiums DATA'!N365),IF($C$4="Current Exchange rate",IF('Premiums DATA'!N365=0,0,'Premiums DATA'!N365/ECO!X33),IF($C$4="Constant Exchange rate",IF('Premiums DATA'!N365=0,0,'Premiums DATA'!N365/ECO!X68))))</f>
        <v>2134.8153063481532</v>
      </c>
      <c r="P228" s="210">
        <f>IF($C$4="National Currency",IF('Premiums DATA'!O365=0,0,'Premiums DATA'!O365),IF($C$4="Current Exchange rate",IF('Premiums DATA'!O365=0,0,'Premiums DATA'!O365/ECO!Y33),IF($C$4="Constant Exchange rate",IF('Premiums DATA'!O365=0,0,'Premiums DATA'!O365/ECO!Y68))))</f>
        <v>2480.9776598097765</v>
      </c>
      <c r="Q228" s="77">
        <f t="shared" si="31"/>
        <v>1.6952439803736029E-2</v>
      </c>
      <c r="R228" s="77">
        <f t="shared" si="32"/>
        <v>9.6076315938901979E-2</v>
      </c>
      <c r="S228" s="77">
        <f t="shared" si="33"/>
        <v>3.9571135079609663</v>
      </c>
    </row>
    <row r="229" spans="3:19" ht="15" x14ac:dyDescent="0.25">
      <c r="C229" s="242"/>
      <c r="D229" s="243"/>
      <c r="E229" s="72" t="s">
        <v>24</v>
      </c>
      <c r="F229" s="74">
        <f>IF($C$4="National Currency",IF('Premiums DATA'!E366=0,0,'Premiums DATA'!E366),IF($C$4="Current Exchange rate",IF('Premiums DATA'!E366=0,0,'Premiums DATA'!E366/ECO!O34),IF($C$4="Constant Exchange rate",IF('Premiums DATA'!E366=0,0,'Premiums DATA'!E366/ECO!O69))))</f>
        <v>0</v>
      </c>
      <c r="G229" s="74">
        <f>IF($C$4="National Currency",IF('Premiums DATA'!F366=0,0,'Premiums DATA'!F366),IF($C$4="Current Exchange rate",IF('Premiums DATA'!F366=0,0,'Premiums DATA'!F366/ECO!P34),IF($C$4="Constant Exchange rate",IF('Premiums DATA'!F366=0,0,'Premiums DATA'!F366/ECO!P69))))</f>
        <v>1312.8334737433304</v>
      </c>
      <c r="H229" s="74">
        <f>IF($C$4="National Currency",IF('Premiums DATA'!G366=0,0,'Premiums DATA'!G366),IF($C$4="Current Exchange rate",IF('Premiums DATA'!G366=0,0,'Premiums DATA'!G366/ECO!Q34),IF($C$4="Constant Exchange rate",IF('Premiums DATA'!G366=0,0,'Premiums DATA'!G366/ECO!Q69))))</f>
        <v>2270.4296545914067</v>
      </c>
      <c r="I229" s="74">
        <f>IF($C$4="National Currency",IF('Premiums DATA'!H366=0,0,'Premiums DATA'!H366),IF($C$4="Current Exchange rate",IF('Premiums DATA'!H366=0,0,'Premiums DATA'!H366/ECO!R34),IF($C$4="Constant Exchange rate",IF('Premiums DATA'!H366=0,0,'Premiums DATA'!H366/ECO!R69))))</f>
        <v>2798.4217916315642</v>
      </c>
      <c r="J229" s="74">
        <f>IF($C$4="National Currency",IF('Premiums DATA'!I366=0,0,'Premiums DATA'!I366),IF($C$4="Current Exchange rate",IF('Premiums DATA'!I366=0,0,'Premiums DATA'!I366/ECO!S34),IF($C$4="Constant Exchange rate",IF('Premiums DATA'!I366=0,0,'Premiums DATA'!I366/ECO!S69))))</f>
        <v>1471.7307872320509</v>
      </c>
      <c r="K229" s="74">
        <f>IF($C$4="National Currency",IF('Premiums DATA'!J366=0,0,'Premiums DATA'!J366),IF($C$4="Current Exchange rate",IF('Premiums DATA'!J366=0,0,'Premiums DATA'!J366/ECO!T34),IF($C$4="Constant Exchange rate",IF('Premiums DATA'!J366=0,0,'Premiums DATA'!J366/ECO!T69))))</f>
        <v>1511.2796031077412</v>
      </c>
      <c r="L229" s="74">
        <f>IF($C$4="National Currency",IF('Premiums DATA'!K366=0,0,'Premiums DATA'!K366),IF($C$4="Current Exchange rate",IF('Premiums DATA'!K366=0,0,'Premiums DATA'!K366/ECO!U34),IF($C$4="Constant Exchange rate",IF('Premiums DATA'!K366=0,0,'Premiums DATA'!K366/ECO!U69))))</f>
        <v>1899.7472620050546</v>
      </c>
      <c r="M229" s="74">
        <f>IF($C$4="National Currency",IF('Premiums DATA'!L366=0,0,'Premiums DATA'!L366),IF($C$4="Current Exchange rate",IF('Premiums DATA'!L366=0,0,'Premiums DATA'!L366/ECO!V34),IF($C$4="Constant Exchange rate",IF('Premiums DATA'!L366=0,0,'Premiums DATA'!L366/ECO!V69))))</f>
        <v>2412.0097350931387</v>
      </c>
      <c r="N229" s="74">
        <f>IF($C$4="National Currency",IF('Premiums DATA'!M366=0,0,'Premiums DATA'!M366),IF($C$4="Current Exchange rate",IF('Premiums DATA'!M366=0,0,'Premiums DATA'!M366/ECO!W34),IF($C$4="Constant Exchange rate",IF('Premiums DATA'!M366=0,0,'Premiums DATA'!M366/ECO!W69))))</f>
        <v>2819.4327436113449</v>
      </c>
      <c r="O229" s="208">
        <f>IF($C$4="National Currency",IF('Premiums DATA'!N366=0,0,'Premiums DATA'!N366),IF($C$4="Current Exchange rate",IF('Premiums DATA'!N366=0,0,'Premiums DATA'!N366/ECO!X34),IF($C$4="Constant Exchange rate",IF('Premiums DATA'!N366=0,0,'Premiums DATA'!N366/ECO!X69))))</f>
        <v>2819.4327436113449</v>
      </c>
      <c r="P229" s="210">
        <f>IF($C$4="National Currency",IF('Premiums DATA'!O366=0,0,'Premiums DATA'!O366),IF($C$4="Current Exchange rate",IF('Premiums DATA'!O366=0,0,'Premiums DATA'!O366/ECO!Y34),IF($C$4="Constant Exchange rate",IF('Premiums DATA'!O366=0,0,'Premiums DATA'!O366/ECO!Y69))))</f>
        <v>0</v>
      </c>
      <c r="Q229" s="77">
        <f t="shared" si="31"/>
        <v>2.2388945650064055E-2</v>
      </c>
      <c r="R229" s="77">
        <f t="shared" si="32"/>
        <v>0</v>
      </c>
      <c r="S229" s="77" t="str">
        <f t="shared" si="33"/>
        <v>-</v>
      </c>
    </row>
    <row r="230" spans="3:19" ht="15" x14ac:dyDescent="0.25">
      <c r="C230" s="242"/>
      <c r="D230" s="243"/>
      <c r="E230" s="72" t="s">
        <v>25</v>
      </c>
      <c r="F230" s="74">
        <f>IF($C$4="National Currency",IF('Premiums DATA'!E367=0,0,'Premiums DATA'!E367),IF($C$4="Current Exchange rate",IF('Premiums DATA'!E367=0,0,'Premiums DATA'!E367/ECO!O35),IF($C$4="Constant Exchange rate",IF('Premiums DATA'!E367=0,0,'Premiums DATA'!E367/ECO!O70))))</f>
        <v>1742.595</v>
      </c>
      <c r="G230" s="74">
        <f>IF($C$4="National Currency",IF('Premiums DATA'!F367=0,0,'Premiums DATA'!F367),IF($C$4="Current Exchange rate",IF('Premiums DATA'!F367=0,0,'Premiums DATA'!F367/ECO!P35),IF($C$4="Constant Exchange rate",IF('Premiums DATA'!F367=0,0,'Premiums DATA'!F367/ECO!P70))))</f>
        <v>3334.8118043199997</v>
      </c>
      <c r="H230" s="74">
        <f>IF($C$4="National Currency",IF('Premiums DATA'!G367=0,0,'Premiums DATA'!G367),IF($C$4="Current Exchange rate",IF('Premiums DATA'!G367=0,0,'Premiums DATA'!G367/ECO!Q35),IF($C$4="Constant Exchange rate",IF('Premiums DATA'!G367=0,0,'Premiums DATA'!G367/ECO!Q70))))</f>
        <v>3553.0250908182647</v>
      </c>
      <c r="I230" s="74">
        <f>IF($C$4="National Currency",IF('Premiums DATA'!H367=0,0,'Premiums DATA'!H367),IF($C$4="Current Exchange rate",IF('Premiums DATA'!H367=0,0,'Premiums DATA'!H367/ECO!R35),IF($C$4="Constant Exchange rate",IF('Premiums DATA'!H367=0,0,'Premiums DATA'!H367/ECO!R70))))</f>
        <v>3611.3306537899994</v>
      </c>
      <c r="J230" s="74">
        <f>IF($C$4="National Currency",IF('Premiums DATA'!I367=0,0,'Premiums DATA'!I367),IF($C$4="Current Exchange rate",IF('Premiums DATA'!I367=0,0,'Premiums DATA'!I367/ECO!S35),IF($C$4="Constant Exchange rate",IF('Premiums DATA'!I367=0,0,'Premiums DATA'!I367/ECO!S70))))</f>
        <v>4654.6057973499992</v>
      </c>
      <c r="K230" s="74">
        <f>IF($C$4="National Currency",IF('Premiums DATA'!J367=0,0,'Premiums DATA'!J367),IF($C$4="Current Exchange rate",IF('Premiums DATA'!J367=0,0,'Premiums DATA'!J367/ECO!T35),IF($C$4="Constant Exchange rate",IF('Premiums DATA'!J367=0,0,'Premiums DATA'!J367/ECO!T70))))</f>
        <v>2886.8703666036454</v>
      </c>
      <c r="L230" s="74">
        <f>IF($C$4="National Currency",IF('Premiums DATA'!K367=0,0,'Premiums DATA'!K367),IF($C$4="Current Exchange rate",IF('Premiums DATA'!K367=0,0,'Premiums DATA'!K367/ECO!U35),IF($C$4="Constant Exchange rate",IF('Premiums DATA'!K367=0,0,'Premiums DATA'!K367/ECO!U70))))</f>
        <v>2393.4290806100003</v>
      </c>
      <c r="M230" s="74">
        <f>IF($C$4="National Currency",IF('Premiums DATA'!L367=0,0,'Premiums DATA'!L367),IF($C$4="Current Exchange rate",IF('Premiums DATA'!L367=0,0,'Premiums DATA'!L367/ECO!V35),IF($C$4="Constant Exchange rate",IF('Premiums DATA'!L367=0,0,'Premiums DATA'!L367/ECO!V70))))</f>
        <v>1952.9576303399992</v>
      </c>
      <c r="N230" s="74">
        <f>IF($C$4="National Currency",IF('Premiums DATA'!M367=0,0,'Premiums DATA'!M367),IF($C$4="Current Exchange rate",IF('Premiums DATA'!M367=0,0,'Premiums DATA'!M367/ECO!W35),IF($C$4="Constant Exchange rate",IF('Premiums DATA'!M367=0,0,'Premiums DATA'!M367/ECO!W70))))</f>
        <v>1998.8039139300008</v>
      </c>
      <c r="O230" s="74">
        <f>IF($C$4="National Currency",IF('Premiums DATA'!N367=0,0,'Premiums DATA'!N367),IF($C$4="Current Exchange rate",IF('Premiums DATA'!N367=0,0,'Premiums DATA'!N367/ECO!X35),IF($C$4="Constant Exchange rate",IF('Premiums DATA'!N367=0,0,'Premiums DATA'!N367/ECO!X70))))</f>
        <v>1849.55845138936</v>
      </c>
      <c r="P230" s="210">
        <f>IF($C$4="National Currency",IF('Premiums DATA'!O367=0,0,'Premiums DATA'!O367),IF($C$4="Current Exchange rate",IF('Premiums DATA'!O367=0,0,'Premiums DATA'!O367/ECO!Y35),IF($C$4="Constant Exchange rate",IF('Premiums DATA'!O367=0,0,'Premiums DATA'!O367/ECO!Y70))))</f>
        <v>1964.0262331484003</v>
      </c>
      <c r="Q230" s="77">
        <f t="shared" si="31"/>
        <v>1.4687232294724774E-2</v>
      </c>
      <c r="R230" s="77">
        <f t="shared" si="32"/>
        <v>-7.4667385580208245E-2</v>
      </c>
      <c r="S230" s="77">
        <f t="shared" si="33"/>
        <v>6.1381704520763636E-2</v>
      </c>
    </row>
    <row r="231" spans="3:19" ht="15" x14ac:dyDescent="0.25">
      <c r="C231" s="242"/>
      <c r="D231" s="243"/>
      <c r="E231" s="72" t="s">
        <v>26</v>
      </c>
      <c r="F231" s="74">
        <f>IF($C$4="National Currency",IF('Premiums DATA'!E368=0,0,'Premiums DATA'!E368),IF($C$4="Current Exchange rate",IF('Premiums DATA'!E368=0,0,'Premiums DATA'!E368/ECO!O36),IF($C$4="Constant Exchange rate",IF('Premiums DATA'!E368=0,0,'Premiums DATA'!E368/ECO!O71))))</f>
        <v>54.261065829392344</v>
      </c>
      <c r="G231" s="74">
        <f>IF($C$4="National Currency",IF('Premiums DATA'!F368=0,0,'Premiums DATA'!F368),IF($C$4="Current Exchange rate",IF('Premiums DATA'!F368=0,0,'Premiums DATA'!F368/ECO!P36),IF($C$4="Constant Exchange rate",IF('Premiums DATA'!F368=0,0,'Premiums DATA'!F368/ECO!P71))))</f>
        <v>97.348360213854434</v>
      </c>
      <c r="H231" s="74">
        <f>IF($C$4="National Currency",IF('Premiums DATA'!G368=0,0,'Premiums DATA'!G368),IF($C$4="Current Exchange rate",IF('Premiums DATA'!G368=0,0,'Premiums DATA'!G368/ECO!Q36),IF($C$4="Constant Exchange rate",IF('Premiums DATA'!G368=0,0,'Premiums DATA'!G368/ECO!Q71))))</f>
        <v>86.551075111510031</v>
      </c>
      <c r="I231" s="208">
        <f>IF($C$4="National Currency",IF('Premiums DATA'!H368=0,0,'Premiums DATA'!H368),IF($C$4="Current Exchange rate",IF('Premiums DATA'!H368=0,0,'Premiums DATA'!H368/ECO!R36),IF($C$4="Constant Exchange rate",IF('Premiums DATA'!H368=0,0,'Premiums DATA'!H368/ECO!R71))))</f>
        <v>85.882343542519834</v>
      </c>
      <c r="J231" s="208">
        <f>IF($C$4="National Currency",IF('Premiums DATA'!I368=0,0,'Premiums DATA'!I368),IF($C$4="Current Exchange rate",IF('Premiums DATA'!I368=0,0,'Premiums DATA'!I368/ECO!S36),IF($C$4="Constant Exchange rate",IF('Premiums DATA'!I368=0,0,'Premiums DATA'!I368/ECO!S71))))</f>
        <v>85.213611973529623</v>
      </c>
      <c r="K231" s="208">
        <f>IF($C$4="National Currency",IF('Premiums DATA'!J368=0,0,'Premiums DATA'!J368),IF($C$4="Current Exchange rate",IF('Premiums DATA'!J368=0,0,'Premiums DATA'!J368/ECO!T36),IF($C$4="Constant Exchange rate",IF('Premiums DATA'!J368=0,0,'Premiums DATA'!J368/ECO!T71))))</f>
        <v>84.544880404539413</v>
      </c>
      <c r="L231" s="74">
        <f>IF($C$4="National Currency",IF('Premiums DATA'!K368=0,0,'Premiums DATA'!K368),IF($C$4="Current Exchange rate",IF('Premiums DATA'!K368=0,0,'Premiums DATA'!K368/ECO!U36),IF($C$4="Constant Exchange rate",IF('Premiums DATA'!K368=0,0,'Premiums DATA'!K368/ECO!U71))))</f>
        <v>83.876148835549202</v>
      </c>
      <c r="M231" s="74">
        <f>IF($C$4="National Currency",IF('Premiums DATA'!L368=0,0,'Premiums DATA'!L368),IF($C$4="Current Exchange rate",IF('Premiums DATA'!L368=0,0,'Premiums DATA'!L368/ECO!V36),IF($C$4="Constant Exchange rate",IF('Premiums DATA'!L368=0,0,'Premiums DATA'!L368/ECO!V71))))</f>
        <v>82.983849379851875</v>
      </c>
      <c r="N231" s="74">
        <f>IF($C$4="National Currency",IF('Premiums DATA'!M368=0,0,'Premiums DATA'!M368),IF($C$4="Current Exchange rate",IF('Premiums DATA'!M368=0,0,'Premiums DATA'!M368/ECO!W36),IF($C$4="Constant Exchange rate",IF('Premiums DATA'!M368=0,0,'Premiums DATA'!M368/ECO!W71))))</f>
        <v>0</v>
      </c>
      <c r="O231" s="74">
        <f>IF($C$4="National Currency",IF('Premiums DATA'!N368=0,0,'Premiums DATA'!N368),IF($C$4="Current Exchange rate",IF('Premiums DATA'!N368=0,0,'Premiums DATA'!N368/ECO!X36),IF($C$4="Constant Exchange rate",IF('Premiums DATA'!N368=0,0,'Premiums DATA'!N368/ECO!X71))))</f>
        <v>0</v>
      </c>
      <c r="P231" s="210">
        <f>IF($C$4="National Currency",IF('Premiums DATA'!O368=0,0,'Premiums DATA'!O368),IF($C$4="Current Exchange rate",IF('Premiums DATA'!O368=0,0,'Premiums DATA'!O368/ECO!Y36),IF($C$4="Constant Exchange rate",IF('Premiums DATA'!O368=0,0,'Premiums DATA'!O368/ECO!Y71))))</f>
        <v>0</v>
      </c>
      <c r="Q231" s="77">
        <f t="shared" si="31"/>
        <v>0</v>
      </c>
      <c r="R231" s="77" t="str">
        <f t="shared" si="32"/>
        <v>-</v>
      </c>
      <c r="S231" s="77" t="str">
        <f t="shared" si="33"/>
        <v>-</v>
      </c>
    </row>
    <row r="232" spans="3:19" ht="15" x14ac:dyDescent="0.25">
      <c r="C232" s="242"/>
      <c r="D232" s="243"/>
      <c r="E232" s="72" t="s">
        <v>27</v>
      </c>
      <c r="F232" s="74">
        <f>IF($C$4="National Currency",IF('Premiums DATA'!E369=0,0,'Premiums DATA'!E369),IF($C$4="Current Exchange rate",IF('Premiums DATA'!E369=0,0,'Premiums DATA'!E369/ECO!O37),IF($C$4="Constant Exchange rate",IF('Premiums DATA'!E369=0,0,'Premiums DATA'!E369/ECO!O72))))</f>
        <v>6660.5983178963052</v>
      </c>
      <c r="G232" s="74">
        <f>IF($C$4="National Currency",IF('Premiums DATA'!F369=0,0,'Premiums DATA'!F369),IF($C$4="Current Exchange rate",IF('Premiums DATA'!F369=0,0,'Premiums DATA'!F369/ECO!P37),IF($C$4="Constant Exchange rate",IF('Premiums DATA'!F369=0,0,'Premiums DATA'!F369/ECO!P72))))</f>
        <v>9062.5998083679333</v>
      </c>
      <c r="H232" s="74">
        <f>IF($C$4="National Currency",IF('Premiums DATA'!G369=0,0,'Premiums DATA'!G369),IF($C$4="Current Exchange rate",IF('Premiums DATA'!G369=0,0,'Premiums DATA'!G369/ECO!Q37),IF($C$4="Constant Exchange rate",IF('Premiums DATA'!G369=0,0,'Premiums DATA'!G369/ECO!Q72))))</f>
        <v>6515.9161077398057</v>
      </c>
      <c r="I232" s="74">
        <f>IF($C$4="National Currency",IF('Premiums DATA'!H369=0,0,'Premiums DATA'!H369),IF($C$4="Current Exchange rate",IF('Premiums DATA'!H369=0,0,'Premiums DATA'!H369/ECO!R37),IF($C$4="Constant Exchange rate",IF('Premiums DATA'!H369=0,0,'Premiums DATA'!H369/ECO!R72))))</f>
        <v>6148.8342382625351</v>
      </c>
      <c r="J232" s="74">
        <f>IF($C$4="National Currency",IF('Premiums DATA'!I369=0,0,'Premiums DATA'!I369),IF($C$4="Current Exchange rate",IF('Premiums DATA'!I369=0,0,'Premiums DATA'!I369/ECO!S37),IF($C$4="Constant Exchange rate",IF('Premiums DATA'!I369=0,0,'Premiums DATA'!I369/ECO!S72))))</f>
        <v>6515.9161077398057</v>
      </c>
      <c r="K232" s="74">
        <f>IF($C$4="National Currency",IF('Premiums DATA'!J369=0,0,'Premiums DATA'!J369),IF($C$4="Current Exchange rate",IF('Premiums DATA'!J369=0,0,'Premiums DATA'!J369/ECO!T37),IF($C$4="Constant Exchange rate",IF('Premiums DATA'!J369=0,0,'Premiums DATA'!J369/ECO!T72))))</f>
        <v>7368.2529543276905</v>
      </c>
      <c r="L232" s="74">
        <f>IF($C$4="National Currency",IF('Premiums DATA'!K369=0,0,'Premiums DATA'!K369),IF($C$4="Current Exchange rate",IF('Premiums DATA'!K369=0,0,'Premiums DATA'!K369/ECO!U37),IF($C$4="Constant Exchange rate",IF('Premiums DATA'!K369=0,0,'Premiums DATA'!K369/ECO!U72))))</f>
        <v>7750.5589268604272</v>
      </c>
      <c r="M232" s="74">
        <f>IF($C$4="National Currency",IF('Premiums DATA'!L369=0,0,'Premiums DATA'!L369),IF($C$4="Current Exchange rate",IF('Premiums DATA'!L369=0,0,'Premiums DATA'!L369/ECO!V37),IF($C$4="Constant Exchange rate",IF('Premiums DATA'!L369=0,0,'Premiums DATA'!L369/ECO!V72))))</f>
        <v>7127.0094751410616</v>
      </c>
      <c r="N232" s="74">
        <f>IF($C$4="National Currency",IF('Premiums DATA'!M369=0,0,'Premiums DATA'!M369),IF($C$4="Current Exchange rate",IF('Premiums DATA'!M369=0,0,'Premiums DATA'!M369/ECO!W37),IF($C$4="Constant Exchange rate",IF('Premiums DATA'!M369=0,0,'Premiums DATA'!M369/ECO!W72))))</f>
        <v>7095.6031086979665</v>
      </c>
      <c r="O232" s="74">
        <f>IF($C$4="National Currency",IF('Premiums DATA'!N369=0,0,'Premiums DATA'!N369),IF($C$4="Current Exchange rate",IF('Premiums DATA'!N369=0,0,'Premiums DATA'!N369/ECO!X37),IF($C$4="Constant Exchange rate",IF('Premiums DATA'!N369=0,0,'Premiums DATA'!N369/ECO!X72))))</f>
        <v>7281.3797508783127</v>
      </c>
      <c r="P232" s="210">
        <f>IF($C$4="National Currency",IF('Premiums DATA'!O369=0,0,'Premiums DATA'!O369),IF($C$4="Current Exchange rate",IF('Premiums DATA'!O369=0,0,'Premiums DATA'!O369/ECO!Y37),IF($C$4="Constant Exchange rate",IF('Premiums DATA'!O369=0,0,'Premiums DATA'!O369/ECO!Y72))))</f>
        <v>0</v>
      </c>
      <c r="Q232" s="77">
        <f t="shared" si="31"/>
        <v>5.7820998166843988E-2</v>
      </c>
      <c r="R232" s="77">
        <f t="shared" si="32"/>
        <v>2.6181938213626577E-2</v>
      </c>
      <c r="S232" s="77">
        <f t="shared" si="33"/>
        <v>9.3202052331250007E-2</v>
      </c>
    </row>
    <row r="233" spans="3:19" ht="15" x14ac:dyDescent="0.25">
      <c r="C233" s="242"/>
      <c r="D233" s="243"/>
      <c r="E233" s="72" t="s">
        <v>28</v>
      </c>
      <c r="F233" s="74">
        <f>IF($C$4="National Currency",IF('Premiums DATA'!E370=0,0,'Premiums DATA'!E370),IF($C$4="Current Exchange rate",IF('Premiums DATA'!E370=0,0,'Premiums DATA'!E370/ECO!O38),IF($C$4="Constant Exchange rate",IF('Premiums DATA'!E370=0,0,'Premiums DATA'!E370/ECO!O73))))</f>
        <v>169.38324152896013</v>
      </c>
      <c r="G233" s="74">
        <f>IF($C$4="National Currency",IF('Premiums DATA'!F370=0,0,'Premiums DATA'!F370),IF($C$4="Current Exchange rate",IF('Premiums DATA'!F370=0,0,'Premiums DATA'!F370/ECO!P38),IF($C$4="Constant Exchange rate",IF('Premiums DATA'!F370=0,0,'Premiums DATA'!F370/ECO!P73))))</f>
        <v>199.40744450008347</v>
      </c>
      <c r="H233" s="74">
        <f>IF($C$4="National Currency",IF('Premiums DATA'!G370=0,0,'Premiums DATA'!G370),IF($C$4="Current Exchange rate",IF('Premiums DATA'!G370=0,0,'Premiums DATA'!G370/ECO!Q38),IF($C$4="Constant Exchange rate",IF('Premiums DATA'!G370=0,0,'Premiums DATA'!G370/ECO!Q73))))</f>
        <v>281.75596728425973</v>
      </c>
      <c r="I233" s="74">
        <f>IF($C$4="National Currency",IF('Premiums DATA'!H370=0,0,'Premiums DATA'!H370),IF($C$4="Current Exchange rate",IF('Premiums DATA'!H370=0,0,'Premiums DATA'!H370/ECO!R38),IF($C$4="Constant Exchange rate",IF('Premiums DATA'!H370=0,0,'Premiums DATA'!H370/ECO!R73))))</f>
        <v>351</v>
      </c>
      <c r="J233" s="74">
        <f>IF($C$4="National Currency",IF('Premiums DATA'!I370=0,0,'Premiums DATA'!I370),IF($C$4="Current Exchange rate",IF('Premiums DATA'!I370=0,0,'Premiums DATA'!I370/ECO!S38),IF($C$4="Constant Exchange rate",IF('Premiums DATA'!I370=0,0,'Premiums DATA'!I370/ECO!S73))))</f>
        <v>376</v>
      </c>
      <c r="K233" s="74">
        <f>IF($C$4="National Currency",IF('Premiums DATA'!J370=0,0,'Premiums DATA'!J370),IF($C$4="Current Exchange rate",IF('Premiums DATA'!J370=0,0,'Premiums DATA'!J370/ECO!T38),IF($C$4="Constant Exchange rate",IF('Premiums DATA'!J370=0,0,'Premiums DATA'!J370/ECO!T73))))</f>
        <v>369</v>
      </c>
      <c r="L233" s="74">
        <f>IF($C$4="National Currency",IF('Premiums DATA'!K370=0,0,'Premiums DATA'!K370),IF($C$4="Current Exchange rate",IF('Premiums DATA'!K370=0,0,'Premiums DATA'!K370/ECO!U38),IF($C$4="Constant Exchange rate",IF('Premiums DATA'!K370=0,0,'Premiums DATA'!K370/ECO!U73))))</f>
        <v>396</v>
      </c>
      <c r="M233" s="74">
        <f>IF($C$4="National Currency",IF('Premiums DATA'!L370=0,0,'Premiums DATA'!L370),IF($C$4="Current Exchange rate",IF('Premiums DATA'!L370=0,0,'Premiums DATA'!L370/ECO!V38),IF($C$4="Constant Exchange rate",IF('Premiums DATA'!L370=0,0,'Premiums DATA'!L370/ECO!V73))))</f>
        <v>342</v>
      </c>
      <c r="N233" s="74">
        <f>IF($C$4="National Currency",IF('Premiums DATA'!M370=0,0,'Premiums DATA'!M370),IF($C$4="Current Exchange rate",IF('Premiums DATA'!M370=0,0,'Premiums DATA'!M370/ECO!W38),IF($C$4="Constant Exchange rate",IF('Premiums DATA'!M370=0,0,'Premiums DATA'!M370/ECO!W73))))</f>
        <v>332</v>
      </c>
      <c r="O233" s="74">
        <f>IF($C$4="National Currency",IF('Premiums DATA'!N370=0,0,'Premiums DATA'!N370),IF($C$4="Current Exchange rate",IF('Premiums DATA'!N370=0,0,'Premiums DATA'!N370/ECO!X38),IF($C$4="Constant Exchange rate",IF('Premiums DATA'!N370=0,0,'Premiums DATA'!N370/ECO!X73))))</f>
        <v>285</v>
      </c>
      <c r="P233" s="210">
        <f>IF($C$4="National Currency",IF('Premiums DATA'!O370=0,0,'Premiums DATA'!O370),IF($C$4="Current Exchange rate",IF('Premiums DATA'!O370=0,0,'Premiums DATA'!O370/ECO!Y38),IF($C$4="Constant Exchange rate",IF('Premiums DATA'!O370=0,0,'Premiums DATA'!O370/ECO!Y73))))</f>
        <v>0</v>
      </c>
      <c r="Q233" s="77">
        <f t="shared" si="31"/>
        <v>2.2631678392495279E-3</v>
      </c>
      <c r="R233" s="77">
        <f t="shared" si="32"/>
        <v>-0.14156626506024095</v>
      </c>
      <c r="S233" s="77">
        <f t="shared" si="33"/>
        <v>0.68257495503929433</v>
      </c>
    </row>
    <row r="234" spans="3:19" ht="15" x14ac:dyDescent="0.25">
      <c r="C234" s="242"/>
      <c r="D234" s="243"/>
      <c r="E234" s="72" t="s">
        <v>29</v>
      </c>
      <c r="F234" s="74">
        <f>IF($C$4="National Currency",IF('Premiums DATA'!E371=0,0,'Premiums DATA'!E371),IF($C$4="Current Exchange rate",IF('Premiums DATA'!E371=0,0,'Premiums DATA'!E371/ECO!O39),IF($C$4="Constant Exchange rate",IF('Premiums DATA'!E371=0,0,'Premiums DATA'!E371/ECO!O74))))</f>
        <v>0</v>
      </c>
      <c r="G234" s="74">
        <f>IF($C$4="National Currency",IF('Premiums DATA'!F371=0,0,'Premiums DATA'!F371),IF($C$4="Current Exchange rate",IF('Premiums DATA'!F371=0,0,'Premiums DATA'!F371/ECO!P39),IF($C$4="Constant Exchange rate",IF('Premiums DATA'!F371=0,0,'Premiums DATA'!F371/ECO!P74))))</f>
        <v>0</v>
      </c>
      <c r="H234" s="74">
        <f>IF($C$4="National Currency",IF('Premiums DATA'!G371=0,0,'Premiums DATA'!G371),IF($C$4="Current Exchange rate",IF('Premiums DATA'!G371=0,0,'Premiums DATA'!G371/ECO!Q39),IF($C$4="Constant Exchange rate",IF('Premiums DATA'!G371=0,0,'Premiums DATA'!G371/ECO!Q74))))</f>
        <v>0</v>
      </c>
      <c r="I234" s="74">
        <f>IF($C$4="National Currency",IF('Premiums DATA'!H371=0,0,'Premiums DATA'!H371),IF($C$4="Current Exchange rate",IF('Premiums DATA'!H371=0,0,'Premiums DATA'!H371/ECO!R39),IF($C$4="Constant Exchange rate",IF('Premiums DATA'!H371=0,0,'Premiums DATA'!H371/ECO!R74))))</f>
        <v>0</v>
      </c>
      <c r="J234" s="74">
        <f>IF($C$4="National Currency",IF('Premiums DATA'!I371=0,0,'Premiums DATA'!I371),IF($C$4="Current Exchange rate",IF('Premiums DATA'!I371=0,0,'Premiums DATA'!I371/ECO!S39),IF($C$4="Constant Exchange rate",IF('Premiums DATA'!I371=0,0,'Premiums DATA'!I371/ECO!S74))))</f>
        <v>0</v>
      </c>
      <c r="K234" s="74">
        <f>IF($C$4="National Currency",IF('Premiums DATA'!J371=0,0,'Premiums DATA'!J371),IF($C$4="Current Exchange rate",IF('Premiums DATA'!J371=0,0,'Premiums DATA'!J371/ECO!T39),IF($C$4="Constant Exchange rate",IF('Premiums DATA'!J371=0,0,'Premiums DATA'!J371/ECO!T74))))</f>
        <v>0</v>
      </c>
      <c r="L234" s="74">
        <f>IF($C$4="National Currency",IF('Premiums DATA'!K371=0,0,'Premiums DATA'!K371),IF($C$4="Current Exchange rate",IF('Premiums DATA'!K371=0,0,'Premiums DATA'!K371/ECO!U39),IF($C$4="Constant Exchange rate",IF('Premiums DATA'!K371=0,0,'Premiums DATA'!K371/ECO!U74))))</f>
        <v>0</v>
      </c>
      <c r="M234" s="74">
        <f>IF($C$4="National Currency",IF('Premiums DATA'!L371=0,0,'Premiums DATA'!L371),IF($C$4="Current Exchange rate",IF('Premiums DATA'!L371=0,0,'Premiums DATA'!L371/ECO!V39),IF($C$4="Constant Exchange rate",IF('Premiums DATA'!L371=0,0,'Premiums DATA'!L371/ECO!V74))))</f>
        <v>0</v>
      </c>
      <c r="N234" s="74">
        <f>IF($C$4="National Currency",IF('Premiums DATA'!M371=0,0,'Premiums DATA'!M371),IF($C$4="Current Exchange rate",IF('Premiums DATA'!M371=0,0,'Premiums DATA'!M371/ECO!W39),IF($C$4="Constant Exchange rate",IF('Premiums DATA'!M371=0,0,'Premiums DATA'!M371/ECO!W74))))</f>
        <v>0</v>
      </c>
      <c r="O234" s="74">
        <f>IF($C$4="National Currency",IF('Premiums DATA'!N371=0,0,'Premiums DATA'!N371),IF($C$4="Current Exchange rate",IF('Premiums DATA'!N371=0,0,'Premiums DATA'!N371/ECO!X39),IF($C$4="Constant Exchange rate",IF('Premiums DATA'!N371=0,0,'Premiums DATA'!N371/ECO!X74))))</f>
        <v>0</v>
      </c>
      <c r="P234" s="210">
        <f>IF($C$4="National Currency",IF('Premiums DATA'!O371=0,0,'Premiums DATA'!O371),IF($C$4="Current Exchange rate",IF('Premiums DATA'!O371=0,0,'Premiums DATA'!O371/ECO!Y39),IF($C$4="Constant Exchange rate",IF('Premiums DATA'!O371=0,0,'Premiums DATA'!O371/ECO!Y74))))</f>
        <v>0</v>
      </c>
      <c r="Q234" s="77">
        <f t="shared" si="31"/>
        <v>0</v>
      </c>
      <c r="R234" s="77" t="str">
        <f t="shared" si="32"/>
        <v>-</v>
      </c>
      <c r="S234" s="77" t="str">
        <f t="shared" si="33"/>
        <v>-</v>
      </c>
    </row>
    <row r="235" spans="3:19" ht="15" x14ac:dyDescent="0.25">
      <c r="C235" s="242"/>
      <c r="D235" s="243"/>
      <c r="E235" s="72" t="s">
        <v>30</v>
      </c>
      <c r="F235" s="74">
        <f>IF($C$4="National Currency",IF('Premiums DATA'!E372=0,0,'Premiums DATA'!E372),IF($C$4="Current Exchange rate",IF('Premiums DATA'!E372=0,0,'Premiums DATA'!E372/ECO!O40),IF($C$4="Constant Exchange rate",IF('Premiums DATA'!E372=0,0,'Premiums DATA'!E372/ECO!O75))))</f>
        <v>0</v>
      </c>
      <c r="G235" s="74">
        <f>IF($C$4="National Currency",IF('Premiums DATA'!F372=0,0,'Premiums DATA'!F372),IF($C$4="Current Exchange rate",IF('Premiums DATA'!F372=0,0,'Premiums DATA'!F372/ECO!P40),IF($C$4="Constant Exchange rate",IF('Premiums DATA'!F372=0,0,'Premiums DATA'!F372/ECO!P75))))</f>
        <v>0</v>
      </c>
      <c r="H235" s="74">
        <f>IF($C$4="National Currency",IF('Premiums DATA'!G372=0,0,'Premiums DATA'!G372),IF($C$4="Current Exchange rate",IF('Premiums DATA'!G372=0,0,'Premiums DATA'!G372/ECO!Q40),IF($C$4="Constant Exchange rate",IF('Premiums DATA'!G372=0,0,'Premiums DATA'!G372/ECO!Q75))))</f>
        <v>0</v>
      </c>
      <c r="I235" s="74">
        <f>IF($C$4="National Currency",IF('Premiums DATA'!H372=0,0,'Premiums DATA'!H372),IF($C$4="Current Exchange rate",IF('Premiums DATA'!H372=0,0,'Premiums DATA'!H372/ECO!R40),IF($C$4="Constant Exchange rate",IF('Premiums DATA'!H372=0,0,'Premiums DATA'!H372/ECO!R75))))</f>
        <v>0</v>
      </c>
      <c r="J235" s="74">
        <f>IF($C$4="National Currency",IF('Premiums DATA'!I372=0,0,'Premiums DATA'!I372),IF($C$4="Current Exchange rate",IF('Premiums DATA'!I372=0,0,'Premiums DATA'!I372/ECO!S40),IF($C$4="Constant Exchange rate",IF('Premiums DATA'!I372=0,0,'Premiums DATA'!I372/ECO!S75))))</f>
        <v>0</v>
      </c>
      <c r="K235" s="74">
        <f>IF($C$4="National Currency",IF('Premiums DATA'!J372=0,0,'Premiums DATA'!J372),IF($C$4="Current Exchange rate",IF('Premiums DATA'!J372=0,0,'Premiums DATA'!J372/ECO!T40),IF($C$4="Constant Exchange rate",IF('Premiums DATA'!J372=0,0,'Premiums DATA'!J372/ECO!T75))))</f>
        <v>0</v>
      </c>
      <c r="L235" s="74">
        <f>IF($C$4="National Currency",IF('Premiums DATA'!K372=0,0,'Premiums DATA'!K372),IF($C$4="Current Exchange rate",IF('Premiums DATA'!K372=0,0,'Premiums DATA'!K372/ECO!U40),IF($C$4="Constant Exchange rate",IF('Premiums DATA'!K372=0,0,'Premiums DATA'!K372/ECO!U75))))</f>
        <v>0</v>
      </c>
      <c r="M235" s="74">
        <f>IF($C$4="National Currency",IF('Premiums DATA'!L372=0,0,'Premiums DATA'!L372),IF($C$4="Current Exchange rate",IF('Premiums DATA'!L372=0,0,'Premiums DATA'!L372/ECO!V40),IF($C$4="Constant Exchange rate",IF('Premiums DATA'!L372=0,0,'Premiums DATA'!L372/ECO!V75))))</f>
        <v>0</v>
      </c>
      <c r="N235" s="74">
        <f>IF($C$4="National Currency",IF('Premiums DATA'!M372=0,0,'Premiums DATA'!M372),IF($C$4="Current Exchange rate",IF('Premiums DATA'!M372=0,0,'Premiums DATA'!M372/ECO!W40),IF($C$4="Constant Exchange rate",IF('Premiums DATA'!M372=0,0,'Premiums DATA'!M372/ECO!W75))))</f>
        <v>0</v>
      </c>
      <c r="O235" s="74">
        <f>IF($C$4="National Currency",IF('Premiums DATA'!N372=0,0,'Premiums DATA'!N372),IF($C$4="Current Exchange rate",IF('Premiums DATA'!N372=0,0,'Premiums DATA'!N372/ECO!X40),IF($C$4="Constant Exchange rate",IF('Premiums DATA'!N372=0,0,'Premiums DATA'!N372/ECO!X75))))</f>
        <v>0</v>
      </c>
      <c r="P235" s="210">
        <f>IF($C$4="National Currency",IF('Premiums DATA'!O372=0,0,'Premiums DATA'!O372),IF($C$4="Current Exchange rate",IF('Premiums DATA'!O372=0,0,'Premiums DATA'!O372/ECO!Y40),IF($C$4="Constant Exchange rate",IF('Premiums DATA'!O372=0,0,'Premiums DATA'!O372/ECO!Y75))))</f>
        <v>0</v>
      </c>
      <c r="Q235" s="77">
        <f t="shared" si="31"/>
        <v>0</v>
      </c>
      <c r="R235" s="77" t="str">
        <f t="shared" si="32"/>
        <v>-</v>
      </c>
      <c r="S235" s="77" t="str">
        <f t="shared" si="33"/>
        <v>-</v>
      </c>
    </row>
    <row r="236" spans="3:19" ht="15" x14ac:dyDescent="0.25">
      <c r="C236" s="242"/>
      <c r="D236" s="243"/>
      <c r="E236" s="72" t="s">
        <v>180</v>
      </c>
      <c r="F236" s="75">
        <f>IF($C$4="National Currency",IF('Premiums DATA'!E373=0,0,'Premiums DATA'!E373),IF($C$4="Current Exchange rate",IF('Premiums DATA'!E373=0,0,'Premiums DATA'!E373/ECO!O41),IF($C$4="Constant Exchange rate",IF('Premiums DATA'!E373=0,0,'Premiums DATA'!E373/ECO!O76))))</f>
        <v>34913.339324688663</v>
      </c>
      <c r="G236" s="75">
        <f>IF($C$4="National Currency",IF('Premiums DATA'!F373=0,0,'Premiums DATA'!F373),IF($C$4="Current Exchange rate",IF('Premiums DATA'!F373=0,0,'Premiums DATA'!F373/ECO!P41),IF($C$4="Constant Exchange rate",IF('Premiums DATA'!F373=0,0,'Premiums DATA'!F373/ECO!P76))))</f>
        <v>35118.184904154754</v>
      </c>
      <c r="H236" s="75">
        <f>IF($C$4="National Currency",IF('Premiums DATA'!G373=0,0,'Premiums DATA'!G373),IF($C$4="Current Exchange rate",IF('Premiums DATA'!G373=0,0,'Premiums DATA'!G373/ECO!Q41),IF($C$4="Constant Exchange rate",IF('Premiums DATA'!G373=0,0,'Premiums DATA'!G373/ECO!Q76))))</f>
        <v>42474.865758444881</v>
      </c>
      <c r="I236" s="75">
        <f>IF($C$4="National Currency",IF('Premiums DATA'!H373=0,0,'Premiums DATA'!H373),IF($C$4="Current Exchange rate",IF('Premiums DATA'!H373=0,0,'Premiums DATA'!H373/ECO!R41),IF($C$4="Constant Exchange rate",IF('Premiums DATA'!H373=0,0,'Premiums DATA'!H373/ECO!R76))))</f>
        <v>51214.408405184411</v>
      </c>
      <c r="J236" s="75">
        <f>IF($C$4="National Currency",IF('Premiums DATA'!I373=0,0,'Premiums DATA'!I373),IF($C$4="Current Exchange rate",IF('Premiums DATA'!I373=0,0,'Premiums DATA'!I373/ECO!S41),IF($C$4="Constant Exchange rate",IF('Premiums DATA'!I373=0,0,'Premiums DATA'!I373/ECO!S76))))</f>
        <v>40741.949007374358</v>
      </c>
      <c r="K236" s="75">
        <f>IF($C$4="National Currency",IF('Premiums DATA'!J373=0,0,'Premiums DATA'!J373),IF($C$4="Current Exchange rate",IF('Premiums DATA'!J373=0,0,'Premiums DATA'!J373/ECO!T41),IF($C$4="Constant Exchange rate",IF('Premiums DATA'!J373=0,0,'Premiums DATA'!J373/ECO!T76))))</f>
        <v>30212.74091448899</v>
      </c>
      <c r="L236" s="75">
        <f>IF($C$4="National Currency",IF('Premiums DATA'!K373=0,0,'Premiums DATA'!K373),IF($C$4="Current Exchange rate",IF('Premiums DATA'!K373=0,0,'Premiums DATA'!K373/ECO!U41),IF($C$4="Constant Exchange rate",IF('Premiums DATA'!K373=0,0,'Premiums DATA'!K373/ECO!U76))))</f>
        <v>25103.226322128361</v>
      </c>
      <c r="M236" s="75">
        <f>IF($C$4="National Currency",IF('Premiums DATA'!L373=0,0,'Premiums DATA'!L373),IF($C$4="Current Exchange rate",IF('Premiums DATA'!L373=0,0,'Premiums DATA'!L373/ECO!V41),IF($C$4="Constant Exchange rate",IF('Premiums DATA'!L373=0,0,'Premiums DATA'!L373/ECO!V76))))</f>
        <v>25508.531665670784</v>
      </c>
      <c r="N236" s="75">
        <f>IF($C$4="National Currency",IF('Premiums DATA'!M373=0,0,'Premiums DATA'!M373),IF($C$4="Current Exchange rate",IF('Premiums DATA'!M373=0,0,'Premiums DATA'!M373/ECO!W41),IF($C$4="Constant Exchange rate",IF('Premiums DATA'!M373=0,0,'Premiums DATA'!M373/ECO!W76))))</f>
        <v>32970.853741655024</v>
      </c>
      <c r="O236" s="212">
        <f>IF($C$4="National Currency",IF('Premiums DATA'!N373=0,0,'Premiums DATA'!N373),IF($C$4="Current Exchange rate",IF('Premiums DATA'!N373=0,0,'Premiums DATA'!N373/ECO!X41),IF($C$4="Constant Exchange rate",IF('Premiums DATA'!N373=0,0,'Premiums DATA'!N373/ECO!X76))))</f>
        <v>32970.853741655024</v>
      </c>
      <c r="P236" s="211">
        <f>IF($C$4="National Currency",IF('Premiums DATA'!O373=0,0,'Premiums DATA'!O373),IF($C$4="Current Exchange rate",IF('Premiums DATA'!O373=0,0,'Premiums DATA'!O373/ECO!Y41),IF($C$4="Constant Exchange rate",IF('Premiums DATA'!O373=0,0,'Premiums DATA'!O373/ECO!Y76))))</f>
        <v>0</v>
      </c>
      <c r="Q236" s="77">
        <f t="shared" si="31"/>
        <v>0.26181956428320563</v>
      </c>
      <c r="R236" s="77">
        <f t="shared" si="32"/>
        <v>0</v>
      </c>
      <c r="S236" s="77">
        <f t="shared" si="33"/>
        <v>-5.5637347231922485E-2</v>
      </c>
    </row>
    <row r="237" spans="3:19" ht="15.75" thickBot="1" x14ac:dyDescent="0.3">
      <c r="C237" s="246"/>
      <c r="D237" s="247"/>
      <c r="E237" s="78" t="s">
        <v>221</v>
      </c>
      <c r="F237" s="86">
        <f t="shared" ref="F237:O237" si="34">SUM(F205:F236)</f>
        <v>112268.42428183364</v>
      </c>
      <c r="G237" s="86">
        <f t="shared" si="34"/>
        <v>135041.85427782964</v>
      </c>
      <c r="H237" s="86">
        <f t="shared" si="34"/>
        <v>153516.14241270395</v>
      </c>
      <c r="I237" s="86">
        <f t="shared" si="34"/>
        <v>166657.84903796512</v>
      </c>
      <c r="J237" s="86">
        <f t="shared" si="34"/>
        <v>132088.18806048221</v>
      </c>
      <c r="K237" s="86">
        <f t="shared" si="34"/>
        <v>108521.45791844223</v>
      </c>
      <c r="L237" s="86">
        <f t="shared" si="34"/>
        <v>115174.55123073708</v>
      </c>
      <c r="M237" s="86">
        <f t="shared" si="34"/>
        <v>109870.77455973471</v>
      </c>
      <c r="N237" s="86">
        <f t="shared" si="34"/>
        <v>122677.75916007615</v>
      </c>
      <c r="O237" s="86">
        <f t="shared" si="34"/>
        <v>125929.67921217311</v>
      </c>
      <c r="P237" s="86" t="s">
        <v>375</v>
      </c>
      <c r="Q237" s="77">
        <f t="shared" si="31"/>
        <v>1</v>
      </c>
    </row>
    <row r="238" spans="3:19" ht="16.5" thickTop="1" thickBot="1" x14ac:dyDescent="0.3">
      <c r="C238" s="248"/>
      <c r="D238" s="249"/>
      <c r="E238" s="113" t="s">
        <v>222</v>
      </c>
      <c r="F238" s="93">
        <v>112214.171875</v>
      </c>
      <c r="G238" s="93">
        <v>133621.203125</v>
      </c>
      <c r="H238" s="93">
        <v>151137.625</v>
      </c>
      <c r="I238" s="93">
        <v>163708.34375</v>
      </c>
      <c r="J238" s="93">
        <v>130487.59375</v>
      </c>
      <c r="K238" s="93">
        <v>106895.4296875</v>
      </c>
      <c r="L238" s="93">
        <v>113153.6953125</v>
      </c>
      <c r="M238" s="93">
        <v>107333.5859375</v>
      </c>
      <c r="N238" s="93">
        <v>117473.578125</v>
      </c>
      <c r="O238" s="93">
        <v>120793.6875</v>
      </c>
      <c r="P238" s="93" t="s">
        <v>375</v>
      </c>
      <c r="Q238" s="77">
        <f t="shared" si="31"/>
        <v>0.95921539906792175</v>
      </c>
      <c r="R238" s="77">
        <f>IF(OR(O238=0, N238=0),"-",O238/N238-1)</f>
        <v>2.8262605327873613E-2</v>
      </c>
      <c r="S238" s="77">
        <f>IF(OR(O238=0, F238=0),"-",O238/F238-1)</f>
        <v>7.6456614005556034E-2</v>
      </c>
    </row>
    <row r="239" spans="3:19" ht="15.75" thickTop="1" x14ac:dyDescent="0.25">
      <c r="E239" s="89" t="s">
        <v>223</v>
      </c>
      <c r="F239" s="111"/>
      <c r="G239" s="111">
        <f t="shared" ref="G239:N239" si="35">G238/F238-1</f>
        <v>0.19076940899983796</v>
      </c>
      <c r="H239" s="111">
        <f t="shared" si="35"/>
        <v>0.13109013738346409</v>
      </c>
      <c r="I239" s="111">
        <f t="shared" si="35"/>
        <v>8.3173986292294888E-2</v>
      </c>
      <c r="J239" s="111">
        <f t="shared" si="35"/>
        <v>-0.20292643147579337</v>
      </c>
      <c r="K239" s="111">
        <f t="shared" si="35"/>
        <v>-0.18080005450709757</v>
      </c>
      <c r="L239" s="111">
        <f t="shared" si="35"/>
        <v>5.8545680047271675E-2</v>
      </c>
      <c r="M239" s="111">
        <f t="shared" si="35"/>
        <v>-5.1435433539544828E-2</v>
      </c>
      <c r="N239" s="111">
        <f t="shared" si="35"/>
        <v>9.4471754567153621E-2</v>
      </c>
      <c r="O239" s="111">
        <f>O238/N238-1</f>
        <v>2.8262605327873613E-2</v>
      </c>
      <c r="P239" s="112"/>
    </row>
    <row r="243" spans="3:19" ht="18.75" x14ac:dyDescent="0.15">
      <c r="C243" s="253" t="s">
        <v>349</v>
      </c>
      <c r="D243" s="254"/>
      <c r="E243" s="255" t="s">
        <v>275</v>
      </c>
      <c r="F243" s="256"/>
      <c r="G243" s="256"/>
      <c r="H243" s="256"/>
      <c r="I243" s="256"/>
      <c r="J243" s="256"/>
      <c r="K243" s="256"/>
      <c r="L243" s="256"/>
      <c r="M243" s="256"/>
      <c r="N243" s="256"/>
      <c r="O243" s="256"/>
      <c r="P243" s="257"/>
    </row>
    <row r="244" spans="3:19" ht="15" x14ac:dyDescent="0.15">
      <c r="C244" s="244" t="s">
        <v>230</v>
      </c>
      <c r="D244" s="245"/>
      <c r="E244" s="50">
        <v>7</v>
      </c>
      <c r="F244" s="51">
        <v>2004</v>
      </c>
      <c r="G244" s="51">
        <f t="shared" ref="G244:P244" si="36">F244+1</f>
        <v>2005</v>
      </c>
      <c r="H244" s="51">
        <f t="shared" si="36"/>
        <v>2006</v>
      </c>
      <c r="I244" s="51">
        <f t="shared" si="36"/>
        <v>2007</v>
      </c>
      <c r="J244" s="51">
        <f t="shared" si="36"/>
        <v>2008</v>
      </c>
      <c r="K244" s="51">
        <f t="shared" si="36"/>
        <v>2009</v>
      </c>
      <c r="L244" s="51">
        <f t="shared" si="36"/>
        <v>2010</v>
      </c>
      <c r="M244" s="51">
        <f t="shared" si="36"/>
        <v>2011</v>
      </c>
      <c r="N244" s="51">
        <f t="shared" si="36"/>
        <v>2012</v>
      </c>
      <c r="O244" s="51">
        <f t="shared" si="36"/>
        <v>2013</v>
      </c>
      <c r="P244" s="51">
        <f t="shared" si="36"/>
        <v>2014</v>
      </c>
      <c r="Q244" s="53" t="s">
        <v>224</v>
      </c>
      <c r="R244" s="54" t="s">
        <v>225</v>
      </c>
      <c r="S244" s="53" t="s">
        <v>281</v>
      </c>
    </row>
    <row r="245" spans="3:19" ht="15" x14ac:dyDescent="0.25">
      <c r="C245" s="242"/>
      <c r="D245" s="243"/>
      <c r="E245" s="72" t="s">
        <v>0</v>
      </c>
      <c r="F245" s="73">
        <f>IF($C$4="National Currency",IF('Premiums DATA'!E383=0,0,'Premiums DATA'!E383),IF($C$4="Current Exchange rate",IF('Premiums DATA'!E383=0,0,'Premiums DATA'!E383/ECO!O10),IF($C$4="Constant Exchange rate",IF('Premiums DATA'!E383=0,0,'Premiums DATA'!E383/ECO!O45))))</f>
        <v>0</v>
      </c>
      <c r="G245" s="73">
        <f>IF($C$4="National Currency",IF('Premiums DATA'!F383=0,0,'Premiums DATA'!F383),IF($C$4="Current Exchange rate",IF('Premiums DATA'!F383=0,0,'Premiums DATA'!F383/ECO!P10),IF($C$4="Constant Exchange rate",IF('Premiums DATA'!F383=0,0,'Premiums DATA'!F383/ECO!P45))))</f>
        <v>0</v>
      </c>
      <c r="H245" s="73">
        <f>IF($C$4="National Currency",IF('Premiums DATA'!G383=0,0,'Premiums DATA'!G383),IF($C$4="Current Exchange rate",IF('Premiums DATA'!G383=0,0,'Premiums DATA'!G383/ECO!Q10),IF($C$4="Constant Exchange rate",IF('Premiums DATA'!G383=0,0,'Premiums DATA'!G383/ECO!Q45))))</f>
        <v>0</v>
      </c>
      <c r="I245" s="73">
        <f>IF($C$4="National Currency",IF('Premiums DATA'!H383=0,0,'Premiums DATA'!H383),IF($C$4="Current Exchange rate",IF('Premiums DATA'!H383=0,0,'Premiums DATA'!H383/ECO!R10),IF($C$4="Constant Exchange rate",IF('Premiums DATA'!H383=0,0,'Premiums DATA'!H383/ECO!R45))))</f>
        <v>0</v>
      </c>
      <c r="J245" s="73">
        <f>IF($C$4="National Currency",IF('Premiums DATA'!I383=0,0,'Premiums DATA'!I383),IF($C$4="Current Exchange rate",IF('Premiums DATA'!I383=0,0,'Premiums DATA'!I383/ECO!S10),IF($C$4="Constant Exchange rate",IF('Premiums DATA'!I383=0,0,'Premiums DATA'!I383/ECO!S45))))</f>
        <v>0</v>
      </c>
      <c r="K245" s="73">
        <f>IF($C$4="National Currency",IF('Premiums DATA'!J383=0,0,'Premiums DATA'!J383),IF($C$4="Current Exchange rate",IF('Premiums DATA'!J383=0,0,'Premiums DATA'!J383/ECO!T10),IF($C$4="Constant Exchange rate",IF('Premiums DATA'!J383=0,0,'Premiums DATA'!J383/ECO!T45))))</f>
        <v>0</v>
      </c>
      <c r="L245" s="73">
        <f>IF($C$4="National Currency",IF('Premiums DATA'!K383=0,0,'Premiums DATA'!K383),IF($C$4="Current Exchange rate",IF('Premiums DATA'!K383=0,0,'Premiums DATA'!K383/ECO!U10),IF($C$4="Constant Exchange rate",IF('Premiums DATA'!K383=0,0,'Premiums DATA'!K383/ECO!U45))))</f>
        <v>0</v>
      </c>
      <c r="M245" s="73">
        <f>IF($C$4="National Currency",IF('Premiums DATA'!L383=0,0,'Premiums DATA'!L383),IF($C$4="Current Exchange rate",IF('Premiums DATA'!L383=0,0,'Premiums DATA'!L383/ECO!V10),IF($C$4="Constant Exchange rate",IF('Premiums DATA'!L383=0,0,'Premiums DATA'!L383/ECO!V45))))</f>
        <v>0</v>
      </c>
      <c r="N245" s="73">
        <f>IF($C$4="National Currency",IF('Premiums DATA'!M383=0,0,'Premiums DATA'!M383),IF($C$4="Current Exchange rate",IF('Premiums DATA'!M383=0,0,'Premiums DATA'!M383/ECO!W10),IF($C$4="Constant Exchange rate",IF('Premiums DATA'!M383=0,0,'Premiums DATA'!M383/ECO!W45))))</f>
        <v>0</v>
      </c>
      <c r="O245" s="73">
        <f>IF($C$4="National Currency",IF('Premiums DATA'!N383=0,0,'Premiums DATA'!N383),IF($C$4="Current Exchange rate",IF('Premiums DATA'!N383=0,0,'Premiums DATA'!N383/ECO!X10),IF($C$4="Constant Exchange rate",IF('Premiums DATA'!N383=0,0,'Premiums DATA'!N383/ECO!X45))))</f>
        <v>0</v>
      </c>
      <c r="P245" s="209">
        <f>IF($C$4="National Currency",IF('Premiums DATA'!O383=0,0,'Premiums DATA'!O383),IF($C$4="Current Exchange rate",IF('Premiums DATA'!O383=0,0,'Premiums DATA'!O383/ECO!Y10),IF($C$4="Constant Exchange rate",IF('Premiums DATA'!O383=0,0,'Premiums DATA'!O383/ECO!Y45))))</f>
        <v>0</v>
      </c>
      <c r="Q245" s="77">
        <f>O245/$O$277</f>
        <v>0</v>
      </c>
      <c r="R245" s="77" t="str">
        <f>IF(OR(O245=0, N245=0),"-",O245/N245-1)</f>
        <v>-</v>
      </c>
      <c r="S245" s="77" t="str">
        <f>IF(OR(O245=0, F245=0),"-",O245/F245-1)</f>
        <v>-</v>
      </c>
    </row>
    <row r="246" spans="3:19" ht="15" x14ac:dyDescent="0.25">
      <c r="C246" s="242"/>
      <c r="D246" s="243"/>
      <c r="E246" s="72" t="s">
        <v>1</v>
      </c>
      <c r="F246" s="74">
        <f>IF($C$4="National Currency",IF('Premiums DATA'!E384=0,0,'Premiums DATA'!E384),IF($C$4="Current Exchange rate",IF('Premiums DATA'!E384=0,0,'Premiums DATA'!E384/ECO!O11),IF($C$4="Constant Exchange rate",IF('Premiums DATA'!E384=0,0,'Premiums DATA'!E384/ECO!O46))))</f>
        <v>0</v>
      </c>
      <c r="G246" s="74">
        <f>IF($C$4="National Currency",IF('Premiums DATA'!F384=0,0,'Premiums DATA'!F384),IF($C$4="Current Exchange rate",IF('Premiums DATA'!F384=0,0,'Premiums DATA'!F384/ECO!P11),IF($C$4="Constant Exchange rate",IF('Premiums DATA'!F384=0,0,'Premiums DATA'!F384/ECO!P46))))</f>
        <v>0</v>
      </c>
      <c r="H246" s="74">
        <f>IF($C$4="National Currency",IF('Premiums DATA'!G384=0,0,'Premiums DATA'!G384),IF($C$4="Current Exchange rate",IF('Premiums DATA'!G384=0,0,'Premiums DATA'!G384/ECO!Q11),IF($C$4="Constant Exchange rate",IF('Premiums DATA'!G384=0,0,'Premiums DATA'!G384/ECO!Q46))))</f>
        <v>0</v>
      </c>
      <c r="I246" s="74">
        <f>IF($C$4="National Currency",IF('Premiums DATA'!H384=0,0,'Premiums DATA'!H384),IF($C$4="Current Exchange rate",IF('Premiums DATA'!H384=0,0,'Premiums DATA'!H384/ECO!R11),IF($C$4="Constant Exchange rate",IF('Premiums DATA'!H384=0,0,'Premiums DATA'!H384/ECO!R46))))</f>
        <v>0</v>
      </c>
      <c r="J246" s="74">
        <f>IF($C$4="National Currency",IF('Premiums DATA'!I384=0,0,'Premiums DATA'!I384),IF($C$4="Current Exchange rate",IF('Premiums DATA'!I384=0,0,'Premiums DATA'!I384/ECO!S11),IF($C$4="Constant Exchange rate",IF('Premiums DATA'!I384=0,0,'Premiums DATA'!I384/ECO!S46))))</f>
        <v>0</v>
      </c>
      <c r="K246" s="74">
        <f>IF($C$4="National Currency",IF('Premiums DATA'!J384=0,0,'Premiums DATA'!J384),IF($C$4="Current Exchange rate",IF('Premiums DATA'!J384=0,0,'Premiums DATA'!J384/ECO!T11),IF($C$4="Constant Exchange rate",IF('Premiums DATA'!J384=0,0,'Premiums DATA'!J384/ECO!T46))))</f>
        <v>0</v>
      </c>
      <c r="L246" s="74">
        <f>IF($C$4="National Currency",IF('Premiums DATA'!K384=0,0,'Premiums DATA'!K384),IF($C$4="Current Exchange rate",IF('Premiums DATA'!K384=0,0,'Premiums DATA'!K384/ECO!U11),IF($C$4="Constant Exchange rate",IF('Premiums DATA'!K384=0,0,'Premiums DATA'!K384/ECO!U46))))</f>
        <v>0</v>
      </c>
      <c r="M246" s="74">
        <f>IF($C$4="National Currency",IF('Premiums DATA'!L384=0,0,'Premiums DATA'!L384),IF($C$4="Current Exchange rate",IF('Premiums DATA'!L384=0,0,'Premiums DATA'!L384/ECO!V11),IF($C$4="Constant Exchange rate",IF('Premiums DATA'!L384=0,0,'Premiums DATA'!L384/ECO!V46))))</f>
        <v>190.337368</v>
      </c>
      <c r="N246" s="74">
        <f>IF($C$4="National Currency",IF('Premiums DATA'!M384=0,0,'Premiums DATA'!M384),IF($C$4="Current Exchange rate",IF('Premiums DATA'!M384=0,0,'Premiums DATA'!M384/ECO!W11),IF($C$4="Constant Exchange rate",IF('Premiums DATA'!M384=0,0,'Premiums DATA'!M384/ECO!W46))))</f>
        <v>213.12977599999999</v>
      </c>
      <c r="O246" s="74">
        <f>IF($C$4="National Currency",IF('Premiums DATA'!N384=0,0,'Premiums DATA'!N384),IF($C$4="Current Exchange rate",IF('Premiums DATA'!N384=0,0,'Premiums DATA'!N384/ECO!X11),IF($C$4="Constant Exchange rate",IF('Premiums DATA'!N384=0,0,'Premiums DATA'!N384/ECO!X46))))</f>
        <v>355.05026800000002</v>
      </c>
      <c r="P246" s="210">
        <f>IF($C$4="National Currency",IF('Premiums DATA'!O384=0,0,'Premiums DATA'!O384),IF($C$4="Current Exchange rate",IF('Premiums DATA'!O384=0,0,'Premiums DATA'!O384/ECO!Y11),IF($C$4="Constant Exchange rate",IF('Premiums DATA'!O384=0,0,'Premiums DATA'!O384/ECO!Y46))))</f>
        <v>389.06995899999998</v>
      </c>
      <c r="Q246" s="77">
        <f t="shared" ref="Q246:Q278" si="37">O246/$O$277</f>
        <v>5.0675294364194615E-2</v>
      </c>
      <c r="R246" s="77">
        <f t="shared" ref="R246:R276" si="38">IF(OR(O246=0, N246=0),"-",O246/N246-1)</f>
        <v>0.66588767962670792</v>
      </c>
      <c r="S246" s="77" t="str">
        <f t="shared" ref="S246:S276" si="39">IF(OR(O246=0, F246=0),"-",O246/F246-1)</f>
        <v>-</v>
      </c>
    </row>
    <row r="247" spans="3:19" ht="15" x14ac:dyDescent="0.25">
      <c r="C247" s="242"/>
      <c r="D247" s="243"/>
      <c r="E247" s="72" t="s">
        <v>2</v>
      </c>
      <c r="F247" s="74">
        <f>IF($C$4="National Currency",IF('Premiums DATA'!E385=0,0,'Premiums DATA'!E385),IF($C$4="Current Exchange rate",IF('Premiums DATA'!E385=0,0,'Premiums DATA'!E385/ECO!O12),IF($C$4="Constant Exchange rate",IF('Premiums DATA'!E385=0,0,'Premiums DATA'!E385/ECO!O47))))</f>
        <v>0</v>
      </c>
      <c r="G247" s="74">
        <f>IF($C$4="National Currency",IF('Premiums DATA'!F385=0,0,'Premiums DATA'!F385),IF($C$4="Current Exchange rate",IF('Premiums DATA'!F385=0,0,'Premiums DATA'!F385/ECO!P12),IF($C$4="Constant Exchange rate",IF('Premiums DATA'!F385=0,0,'Premiums DATA'!F385/ECO!P47))))</f>
        <v>0</v>
      </c>
      <c r="H247" s="74">
        <f>IF($C$4="National Currency",IF('Premiums DATA'!G385=0,0,'Premiums DATA'!G385),IF($C$4="Current Exchange rate",IF('Premiums DATA'!G385=0,0,'Premiums DATA'!G385/ECO!Q12),IF($C$4="Constant Exchange rate",IF('Premiums DATA'!G385=0,0,'Premiums DATA'!G385/ECO!Q47))))</f>
        <v>0</v>
      </c>
      <c r="I247" s="74">
        <f>IF($C$4="National Currency",IF('Premiums DATA'!H385=0,0,'Premiums DATA'!H385),IF($C$4="Current Exchange rate",IF('Premiums DATA'!H385=0,0,'Premiums DATA'!H385/ECO!R12),IF($C$4="Constant Exchange rate",IF('Premiums DATA'!H385=0,0,'Premiums DATA'!H385/ECO!R47))))</f>
        <v>0</v>
      </c>
      <c r="J247" s="74">
        <f>IF($C$4="National Currency",IF('Premiums DATA'!I385=0,0,'Premiums DATA'!I385),IF($C$4="Current Exchange rate",IF('Premiums DATA'!I385=0,0,'Premiums DATA'!I385/ECO!S12),IF($C$4="Constant Exchange rate",IF('Premiums DATA'!I385=0,0,'Premiums DATA'!I385/ECO!S47))))</f>
        <v>0</v>
      </c>
      <c r="K247" s="74">
        <f>IF($C$4="National Currency",IF('Premiums DATA'!J385=0,0,'Premiums DATA'!J385),IF($C$4="Current Exchange rate",IF('Premiums DATA'!J385=0,0,'Premiums DATA'!J385/ECO!T12),IF($C$4="Constant Exchange rate",IF('Premiums DATA'!J385=0,0,'Premiums DATA'!J385/ECO!T47))))</f>
        <v>0</v>
      </c>
      <c r="L247" s="74">
        <f>IF($C$4="National Currency",IF('Premiums DATA'!K385=0,0,'Premiums DATA'!K385),IF($C$4="Current Exchange rate",IF('Premiums DATA'!K385=0,0,'Premiums DATA'!K385/ECO!U12),IF($C$4="Constant Exchange rate",IF('Premiums DATA'!K385=0,0,'Premiums DATA'!K385/ECO!U47))))</f>
        <v>0</v>
      </c>
      <c r="M247" s="74">
        <f>IF($C$4="National Currency",IF('Premiums DATA'!L385=0,0,'Premiums DATA'!L385),IF($C$4="Current Exchange rate",IF('Premiums DATA'!L385=0,0,'Premiums DATA'!L385/ECO!V12),IF($C$4="Constant Exchange rate",IF('Premiums DATA'!L385=0,0,'Premiums DATA'!L385/ECO!V47))))</f>
        <v>0</v>
      </c>
      <c r="N247" s="74">
        <f>IF($C$4="National Currency",IF('Premiums DATA'!M385=0,0,'Premiums DATA'!M385),IF($C$4="Current Exchange rate",IF('Premiums DATA'!M385=0,0,'Premiums DATA'!M385/ECO!W12),IF($C$4="Constant Exchange rate",IF('Premiums DATA'!M385=0,0,'Premiums DATA'!M385/ECO!W47))))</f>
        <v>0</v>
      </c>
      <c r="O247" s="74">
        <f>IF($C$4="National Currency",IF('Premiums DATA'!N385=0,0,'Premiums DATA'!N385),IF($C$4="Current Exchange rate",IF('Premiums DATA'!N385=0,0,'Premiums DATA'!N385/ECO!X12),IF($C$4="Constant Exchange rate",IF('Premiums DATA'!N385=0,0,'Premiums DATA'!N385/ECO!X47))))</f>
        <v>0</v>
      </c>
      <c r="P247" s="210">
        <f>IF($C$4="National Currency",IF('Premiums DATA'!O385=0,0,'Premiums DATA'!O385),IF($C$4="Current Exchange rate",IF('Premiums DATA'!O385=0,0,'Premiums DATA'!O385/ECO!Y12),IF($C$4="Constant Exchange rate",IF('Premiums DATA'!O385=0,0,'Premiums DATA'!O385/ECO!Y47))))</f>
        <v>0</v>
      </c>
      <c r="Q247" s="77">
        <f t="shared" si="37"/>
        <v>0</v>
      </c>
      <c r="R247" s="77" t="str">
        <f t="shared" si="38"/>
        <v>-</v>
      </c>
      <c r="S247" s="77" t="str">
        <f t="shared" si="39"/>
        <v>-</v>
      </c>
    </row>
    <row r="248" spans="3:19" ht="15" x14ac:dyDescent="0.25">
      <c r="C248" s="242"/>
      <c r="D248" s="243"/>
      <c r="E248" s="72" t="s">
        <v>3</v>
      </c>
      <c r="F248" s="74">
        <f>IF($C$4="National Currency",IF('Premiums DATA'!E386=0,0,'Premiums DATA'!E386),IF($C$4="Current Exchange rate",IF('Premiums DATA'!E386=0,0,'Premiums DATA'!E386/ECO!O13),IF($C$4="Constant Exchange rate",IF('Premiums DATA'!E386=0,0,'Premiums DATA'!E386/ECO!O48))))</f>
        <v>5833.5520625415838</v>
      </c>
      <c r="G248" s="74">
        <f>IF($C$4="National Currency",IF('Premiums DATA'!F386=0,0,'Premiums DATA'!F386),IF($C$4="Current Exchange rate",IF('Premiums DATA'!F386=0,0,'Premiums DATA'!F386/ECO!P13),IF($C$4="Constant Exchange rate",IF('Premiums DATA'!F386=0,0,'Premiums DATA'!F386/ECO!P48))))</f>
        <v>5184.1134397870928</v>
      </c>
      <c r="H248" s="74">
        <f>IF($C$4="National Currency",IF('Premiums DATA'!G386=0,0,'Premiums DATA'!G386),IF($C$4="Current Exchange rate",IF('Premiums DATA'!G386=0,0,'Premiums DATA'!G386/ECO!Q13),IF($C$4="Constant Exchange rate",IF('Premiums DATA'!G386=0,0,'Premiums DATA'!G386/ECO!Q48))))</f>
        <v>5123.7890884896879</v>
      </c>
      <c r="I248" s="74">
        <f>IF($C$4="National Currency",IF('Premiums DATA'!H386=0,0,'Premiums DATA'!H386),IF($C$4="Current Exchange rate",IF('Premiums DATA'!H386=0,0,'Premiums DATA'!H386/ECO!R13),IF($C$4="Constant Exchange rate",IF('Premiums DATA'!H386=0,0,'Premiums DATA'!H386/ECO!R48))))</f>
        <v>5769.9201596806397</v>
      </c>
      <c r="J248" s="74">
        <f>IF($C$4="National Currency",IF('Premiums DATA'!I386=0,0,'Premiums DATA'!I386),IF($C$4="Current Exchange rate",IF('Premiums DATA'!I386=0,0,'Premiums DATA'!I386/ECO!S13),IF($C$4="Constant Exchange rate",IF('Premiums DATA'!I386=0,0,'Premiums DATA'!I386/ECO!S48))))</f>
        <v>2002.7468446440453</v>
      </c>
      <c r="K248" s="74">
        <f>IF($C$4="National Currency",IF('Premiums DATA'!J386=0,0,'Premiums DATA'!J386),IF($C$4="Current Exchange rate",IF('Premiums DATA'!J386=0,0,'Premiums DATA'!J386/ECO!T13),IF($C$4="Constant Exchange rate",IF('Premiums DATA'!J386=0,0,'Premiums DATA'!J386/ECO!T48))))</f>
        <v>1971.4280713572857</v>
      </c>
      <c r="L248" s="74">
        <f>IF($C$4="National Currency",IF('Premiums DATA'!K386=0,0,'Premiums DATA'!K386),IF($C$4="Current Exchange rate",IF('Premiums DATA'!K386=0,0,'Premiums DATA'!K386/ECO!U13),IF($C$4="Constant Exchange rate",IF('Premiums DATA'!K386=0,0,'Premiums DATA'!K386/ECO!U48))))</f>
        <v>1745.6751837990685</v>
      </c>
      <c r="M248" s="74">
        <f>IF($C$4="National Currency",IF('Premiums DATA'!L386=0,0,'Premiums DATA'!L386),IF($C$4="Current Exchange rate",IF('Premiums DATA'!L386=0,0,'Premiums DATA'!L386/ECO!V13),IF($C$4="Constant Exchange rate",IF('Premiums DATA'!L386=0,0,'Premiums DATA'!L386/ECO!V48))))</f>
        <v>1619.8609447771125</v>
      </c>
      <c r="N248" s="74">
        <f>IF($C$4="National Currency",IF('Premiums DATA'!M386=0,0,'Premiums DATA'!M386),IF($C$4="Current Exchange rate",IF('Premiums DATA'!M386=0,0,'Premiums DATA'!M386/ECO!W13),IF($C$4="Constant Exchange rate",IF('Premiums DATA'!M386=0,0,'Premiums DATA'!M386/ECO!W48))))</f>
        <v>1589.7910254491019</v>
      </c>
      <c r="O248" s="74">
        <f>IF($C$4="National Currency",IF('Premiums DATA'!N386=0,0,'Premiums DATA'!N386),IF($C$4="Current Exchange rate",IF('Premiums DATA'!N386=0,0,'Premiums DATA'!N386/ECO!X13),IF($C$4="Constant Exchange rate",IF('Premiums DATA'!N386=0,0,'Premiums DATA'!N386/ECO!X48))))</f>
        <v>1571.6717315369262</v>
      </c>
      <c r="P248" s="210">
        <f>IF($C$4="National Currency",IF('Premiums DATA'!O386=0,0,'Premiums DATA'!O386),IF($C$4="Current Exchange rate",IF('Premiums DATA'!O386=0,0,'Premiums DATA'!O386/ECO!Y13),IF($C$4="Constant Exchange rate",IF('Premiums DATA'!O386=0,0,'Premiums DATA'!O386/ECO!Y48))))</f>
        <v>1433.6874284763805</v>
      </c>
      <c r="Q248" s="77">
        <f t="shared" si="37"/>
        <v>0.22432014511116263</v>
      </c>
      <c r="R248" s="77">
        <f t="shared" si="38"/>
        <v>-1.1397280285348921E-2</v>
      </c>
      <c r="S248" s="77">
        <f t="shared" si="39"/>
        <v>-0.73058066257281773</v>
      </c>
    </row>
    <row r="249" spans="3:19" ht="15" x14ac:dyDescent="0.25">
      <c r="C249" s="242"/>
      <c r="D249" s="243"/>
      <c r="E249" s="72" t="s">
        <v>4</v>
      </c>
      <c r="F249" s="74">
        <f>IF($C$4="National Currency",IF('Premiums DATA'!E387=0,0,'Premiums DATA'!E387),IF($C$4="Current Exchange rate",IF('Premiums DATA'!E387=0,0,'Premiums DATA'!E387/ECO!O14),IF($C$4="Constant Exchange rate",IF('Premiums DATA'!E387=0,0,'Premiums DATA'!E387/ECO!O49))))</f>
        <v>0</v>
      </c>
      <c r="G249" s="74">
        <f>IF($C$4="National Currency",IF('Premiums DATA'!F387=0,0,'Premiums DATA'!F387),IF($C$4="Current Exchange rate",IF('Premiums DATA'!F387=0,0,'Premiums DATA'!F387/ECO!P14),IF($C$4="Constant Exchange rate",IF('Premiums DATA'!F387=0,0,'Premiums DATA'!F387/ECO!P49))))</f>
        <v>0</v>
      </c>
      <c r="H249" s="74">
        <f>IF($C$4="National Currency",IF('Premiums DATA'!G387=0,0,'Premiums DATA'!G387),IF($C$4="Current Exchange rate",IF('Premiums DATA'!G387=0,0,'Premiums DATA'!G387/ECO!Q14),IF($C$4="Constant Exchange rate",IF('Premiums DATA'!G387=0,0,'Premiums DATA'!G387/ECO!Q49))))</f>
        <v>0</v>
      </c>
      <c r="I249" s="74">
        <f>IF($C$4="National Currency",IF('Premiums DATA'!H387=0,0,'Premiums DATA'!H387),IF($C$4="Current Exchange rate",IF('Premiums DATA'!H387=0,0,'Premiums DATA'!H387/ECO!R14),IF($C$4="Constant Exchange rate",IF('Premiums DATA'!H387=0,0,'Premiums DATA'!H387/ECO!R49))))</f>
        <v>0</v>
      </c>
      <c r="J249" s="74">
        <f>IF($C$4="National Currency",IF('Premiums DATA'!I387=0,0,'Premiums DATA'!I387),IF($C$4="Current Exchange rate",IF('Premiums DATA'!I387=0,0,'Premiums DATA'!I387/ECO!S14),IF($C$4="Constant Exchange rate",IF('Premiums DATA'!I387=0,0,'Premiums DATA'!I387/ECO!S49))))</f>
        <v>0</v>
      </c>
      <c r="K249" s="74">
        <f>IF($C$4="National Currency",IF('Premiums DATA'!J387=0,0,'Premiums DATA'!J387),IF($C$4="Current Exchange rate",IF('Premiums DATA'!J387=0,0,'Premiums DATA'!J387/ECO!T14),IF($C$4="Constant Exchange rate",IF('Premiums DATA'!J387=0,0,'Premiums DATA'!J387/ECO!T49))))</f>
        <v>0</v>
      </c>
      <c r="L249" s="74">
        <f>IF($C$4="National Currency",IF('Premiums DATA'!K387=0,0,'Premiums DATA'!K387),IF($C$4="Current Exchange rate",IF('Premiums DATA'!K387=0,0,'Premiums DATA'!K387/ECO!U14),IF($C$4="Constant Exchange rate",IF('Premiums DATA'!K387=0,0,'Premiums DATA'!K387/ECO!U49))))</f>
        <v>0</v>
      </c>
      <c r="M249" s="74">
        <f>IF($C$4="National Currency",IF('Premiums DATA'!L387=0,0,'Premiums DATA'!L387),IF($C$4="Current Exchange rate",IF('Premiums DATA'!L387=0,0,'Premiums DATA'!L387/ECO!V14),IF($C$4="Constant Exchange rate",IF('Premiums DATA'!L387=0,0,'Premiums DATA'!L387/ECO!V49))))</f>
        <v>0</v>
      </c>
      <c r="N249" s="74">
        <f>IF($C$4="National Currency",IF('Premiums DATA'!M387=0,0,'Premiums DATA'!M387),IF($C$4="Current Exchange rate",IF('Premiums DATA'!M387=0,0,'Premiums DATA'!M387/ECO!W14),IF($C$4="Constant Exchange rate",IF('Premiums DATA'!M387=0,0,'Premiums DATA'!M387/ECO!W49))))</f>
        <v>0</v>
      </c>
      <c r="O249" s="74">
        <f>IF($C$4="National Currency",IF('Premiums DATA'!N387=0,0,'Premiums DATA'!N387),IF($C$4="Current Exchange rate",IF('Premiums DATA'!N387=0,0,'Premiums DATA'!N387/ECO!X14),IF($C$4="Constant Exchange rate",IF('Premiums DATA'!N387=0,0,'Premiums DATA'!N387/ECO!X49))))</f>
        <v>0</v>
      </c>
      <c r="P249" s="210">
        <f>IF($C$4="National Currency",IF('Premiums DATA'!O387=0,0,'Premiums DATA'!O387),IF($C$4="Current Exchange rate",IF('Premiums DATA'!O387=0,0,'Premiums DATA'!O387/ECO!Y14),IF($C$4="Constant Exchange rate",IF('Premiums DATA'!O387=0,0,'Premiums DATA'!O387/ECO!Y49))))</f>
        <v>0</v>
      </c>
      <c r="Q249" s="77">
        <f t="shared" si="37"/>
        <v>0</v>
      </c>
      <c r="R249" s="77" t="str">
        <f t="shared" si="38"/>
        <v>-</v>
      </c>
      <c r="S249" s="77" t="str">
        <f t="shared" si="39"/>
        <v>-</v>
      </c>
    </row>
    <row r="250" spans="3:19" ht="15" x14ac:dyDescent="0.25">
      <c r="C250" s="242"/>
      <c r="D250" s="243"/>
      <c r="E250" s="72" t="s">
        <v>5</v>
      </c>
      <c r="F250" s="74">
        <f>IF($C$4="National Currency",IF('Premiums DATA'!E388=0,0,'Premiums DATA'!E388),IF($C$4="Current Exchange rate",IF('Premiums DATA'!E388=0,0,'Premiums DATA'!E388/ECO!O15),IF($C$4="Constant Exchange rate",IF('Premiums DATA'!E388=0,0,'Premiums DATA'!E388/ECO!O50))))</f>
        <v>191.99567333693889</v>
      </c>
      <c r="G250" s="74">
        <f>IF($C$4="National Currency",IF('Premiums DATA'!F388=0,0,'Premiums DATA'!F388),IF($C$4="Current Exchange rate",IF('Premiums DATA'!F388=0,0,'Premiums DATA'!F388/ECO!P15),IF($C$4="Constant Exchange rate",IF('Premiums DATA'!F388=0,0,'Premiums DATA'!F388/ECO!P50))))</f>
        <v>201.87488732648279</v>
      </c>
      <c r="H250" s="74">
        <f>IF($C$4="National Currency",IF('Premiums DATA'!G388=0,0,'Premiums DATA'!G388),IF($C$4="Current Exchange rate",IF('Premiums DATA'!G388=0,0,'Premiums DATA'!G388/ECO!Q15),IF($C$4="Constant Exchange rate",IF('Premiums DATA'!G388=0,0,'Premiums DATA'!G388/ECO!Q50))))</f>
        <v>214.13376599963945</v>
      </c>
      <c r="I250" s="74">
        <f>IF($C$4="National Currency",IF('Premiums DATA'!H388=0,0,'Premiums DATA'!H388),IF($C$4="Current Exchange rate",IF('Premiums DATA'!H388=0,0,'Premiums DATA'!H388/ECO!R15),IF($C$4="Constant Exchange rate",IF('Premiums DATA'!H388=0,0,'Premiums DATA'!H388/ECO!R50))))</f>
        <v>262.01550387596899</v>
      </c>
      <c r="J250" s="74">
        <f>IF($C$4="National Currency",IF('Premiums DATA'!I388=0,0,'Premiums DATA'!I388),IF($C$4="Current Exchange rate",IF('Premiums DATA'!I388=0,0,'Premiums DATA'!I388/ECO!S15),IF($C$4="Constant Exchange rate",IF('Premiums DATA'!I388=0,0,'Premiums DATA'!I388/ECO!S50))))</f>
        <v>284.94681809987384</v>
      </c>
      <c r="K250" s="74">
        <f>IF($C$4="National Currency",IF('Premiums DATA'!J388=0,0,'Premiums DATA'!J388),IF($C$4="Current Exchange rate",IF('Premiums DATA'!J388=0,0,'Premiums DATA'!J388/ECO!T15),IF($C$4="Constant Exchange rate",IF('Premiums DATA'!J388=0,0,'Premiums DATA'!J388/ECO!T50))))</f>
        <v>222.35442581575626</v>
      </c>
      <c r="L250" s="74">
        <f>IF($C$4="National Currency",IF('Premiums DATA'!K388=0,0,'Premiums DATA'!K388),IF($C$4="Current Exchange rate",IF('Premiums DATA'!K388=0,0,'Premiums DATA'!K388/ECO!U15),IF($C$4="Constant Exchange rate",IF('Premiums DATA'!K388=0,0,'Premiums DATA'!K388/ECO!U50))))</f>
        <v>216.62159725978006</v>
      </c>
      <c r="M250" s="74">
        <f>IF($C$4="National Currency",IF('Premiums DATA'!L388=0,0,'Premiums DATA'!L388),IF($C$4="Current Exchange rate",IF('Premiums DATA'!L388=0,0,'Premiums DATA'!L388/ECO!V15),IF($C$4="Constant Exchange rate",IF('Premiums DATA'!L388=0,0,'Premiums DATA'!L388/ECO!V50))))</f>
        <v>216.15287542815938</v>
      </c>
      <c r="N250" s="74">
        <f>IF($C$4="National Currency",IF('Premiums DATA'!M388=0,0,'Premiums DATA'!M388),IF($C$4="Current Exchange rate",IF('Premiums DATA'!M388=0,0,'Premiums DATA'!M388/ECO!W15),IF($C$4="Constant Exchange rate",IF('Premiums DATA'!M388=0,0,'Premiums DATA'!M388/ECO!W50))))</f>
        <v>210.42004687218318</v>
      </c>
      <c r="O250" s="74">
        <f>IF($C$4="National Currency",IF('Premiums DATA'!N388=0,0,'Premiums DATA'!N388),IF($C$4="Current Exchange rate",IF('Premiums DATA'!N388=0,0,'Premiums DATA'!N388/ECO!X15),IF($C$4="Constant Exchange rate",IF('Premiums DATA'!N388=0,0,'Premiums DATA'!N388/ECO!X50))))</f>
        <v>194.2671714440238</v>
      </c>
      <c r="P250" s="210">
        <f>IF($C$4="National Currency",IF('Premiums DATA'!O388=0,0,'Premiums DATA'!O388),IF($C$4="Current Exchange rate",IF('Premiums DATA'!O388=0,0,'Premiums DATA'!O388/ECO!Y15),IF($C$4="Constant Exchange rate",IF('Premiums DATA'!O388=0,0,'Premiums DATA'!O388/ECO!Y50))))</f>
        <v>184.8206237605913</v>
      </c>
      <c r="Q250" s="77">
        <f t="shared" si="37"/>
        <v>2.7727189599601621E-2</v>
      </c>
      <c r="R250" s="77">
        <f t="shared" si="38"/>
        <v>-7.6764907470870503E-2</v>
      </c>
      <c r="S250" s="77">
        <f t="shared" si="39"/>
        <v>1.1830985915493031E-2</v>
      </c>
    </row>
    <row r="251" spans="3:19" ht="15" x14ac:dyDescent="0.25">
      <c r="C251" s="242"/>
      <c r="D251" s="243"/>
      <c r="E251" s="72" t="s">
        <v>6</v>
      </c>
      <c r="F251" s="74">
        <f>IF($C$4="National Currency",IF('Premiums DATA'!E389=0,0,'Premiums DATA'!E389),IF($C$4="Current Exchange rate",IF('Premiums DATA'!E389=0,0,'Premiums DATA'!E389/ECO!O16),IF($C$4="Constant Exchange rate",IF('Premiums DATA'!E389=0,0,'Premiums DATA'!E389/ECO!O51))))</f>
        <v>0</v>
      </c>
      <c r="G251" s="74">
        <f>IF($C$4="National Currency",IF('Premiums DATA'!F389=0,0,'Premiums DATA'!F389),IF($C$4="Current Exchange rate",IF('Premiums DATA'!F389=0,0,'Premiums DATA'!F389/ECO!P16),IF($C$4="Constant Exchange rate",IF('Premiums DATA'!F389=0,0,'Premiums DATA'!F389/ECO!P51))))</f>
        <v>0</v>
      </c>
      <c r="H251" s="74">
        <f>IF($C$4="National Currency",IF('Premiums DATA'!G389=0,0,'Premiums DATA'!G389),IF($C$4="Current Exchange rate",IF('Premiums DATA'!G389=0,0,'Premiums DATA'!G389/ECO!Q16),IF($C$4="Constant Exchange rate",IF('Premiums DATA'!G389=0,0,'Premiums DATA'!G389/ECO!Q51))))</f>
        <v>0</v>
      </c>
      <c r="I251" s="74">
        <f>IF($C$4="National Currency",IF('Premiums DATA'!H389=0,0,'Premiums DATA'!H389),IF($C$4="Current Exchange rate",IF('Premiums DATA'!H389=0,0,'Premiums DATA'!H389/ECO!R16),IF($C$4="Constant Exchange rate",IF('Premiums DATA'!H389=0,0,'Premiums DATA'!H389/ECO!R51))))</f>
        <v>0</v>
      </c>
      <c r="J251" s="74">
        <f>IF($C$4="National Currency",IF('Premiums DATA'!I389=0,0,'Premiums DATA'!I389),IF($C$4="Current Exchange rate",IF('Premiums DATA'!I389=0,0,'Premiums DATA'!I389/ECO!S16),IF($C$4="Constant Exchange rate",IF('Premiums DATA'!I389=0,0,'Premiums DATA'!I389/ECO!S51))))</f>
        <v>0</v>
      </c>
      <c r="K251" s="74">
        <f>IF($C$4="National Currency",IF('Premiums DATA'!J389=0,0,'Premiums DATA'!J389),IF($C$4="Current Exchange rate",IF('Premiums DATA'!J389=0,0,'Premiums DATA'!J389/ECO!T16),IF($C$4="Constant Exchange rate",IF('Premiums DATA'!J389=0,0,'Premiums DATA'!J389/ECO!T51))))</f>
        <v>0</v>
      </c>
      <c r="L251" s="74">
        <f>IF($C$4="National Currency",IF('Premiums DATA'!K389=0,0,'Premiums DATA'!K389),IF($C$4="Current Exchange rate",IF('Premiums DATA'!K389=0,0,'Premiums DATA'!K389/ECO!U16),IF($C$4="Constant Exchange rate",IF('Premiums DATA'!K389=0,0,'Premiums DATA'!K389/ECO!U51))))</f>
        <v>0</v>
      </c>
      <c r="M251" s="74">
        <f>IF($C$4="National Currency",IF('Premiums DATA'!L389=0,0,'Premiums DATA'!L389),IF($C$4="Current Exchange rate",IF('Premiums DATA'!L389=0,0,'Premiums DATA'!L389/ECO!V16),IF($C$4="Constant Exchange rate",IF('Premiums DATA'!L389=0,0,'Premiums DATA'!L389/ECO!V51))))</f>
        <v>0</v>
      </c>
      <c r="N251" s="74">
        <f>IF($C$4="National Currency",IF('Premiums DATA'!M389=0,0,'Premiums DATA'!M389),IF($C$4="Current Exchange rate",IF('Premiums DATA'!M389=0,0,'Premiums DATA'!M389/ECO!W16),IF($C$4="Constant Exchange rate",IF('Premiums DATA'!M389=0,0,'Premiums DATA'!M389/ECO!W51))))</f>
        <v>0</v>
      </c>
      <c r="O251" s="74">
        <f>IF($C$4="National Currency",IF('Premiums DATA'!N389=0,0,'Premiums DATA'!N389),IF($C$4="Current Exchange rate",IF('Premiums DATA'!N389=0,0,'Premiums DATA'!N389/ECO!X16),IF($C$4="Constant Exchange rate",IF('Premiums DATA'!N389=0,0,'Premiums DATA'!N389/ECO!X51))))</f>
        <v>0</v>
      </c>
      <c r="P251" s="210">
        <f>IF($C$4="National Currency",IF('Premiums DATA'!O389=0,0,'Premiums DATA'!O389),IF($C$4="Current Exchange rate",IF('Premiums DATA'!O389=0,0,'Premiums DATA'!O389/ECO!Y16),IF($C$4="Constant Exchange rate",IF('Premiums DATA'!O389=0,0,'Premiums DATA'!O389/ECO!Y51))))</f>
        <v>0</v>
      </c>
      <c r="Q251" s="77">
        <f t="shared" si="37"/>
        <v>0</v>
      </c>
      <c r="R251" s="77" t="str">
        <f t="shared" si="38"/>
        <v>-</v>
      </c>
      <c r="S251" s="77" t="str">
        <f t="shared" si="39"/>
        <v>-</v>
      </c>
    </row>
    <row r="252" spans="3:19" ht="15" x14ac:dyDescent="0.25">
      <c r="C252" s="242"/>
      <c r="D252" s="243"/>
      <c r="E252" s="72" t="s">
        <v>7</v>
      </c>
      <c r="F252" s="74">
        <f>IF($C$4="National Currency",IF('Premiums DATA'!E390=0,0,'Premiums DATA'!E390),IF($C$4="Current Exchange rate",IF('Premiums DATA'!E390=0,0,'Premiums DATA'!E390/ECO!O17),IF($C$4="Constant Exchange rate",IF('Premiums DATA'!E390=0,0,'Premiums DATA'!E390/ECO!O52))))</f>
        <v>0</v>
      </c>
      <c r="G252" s="74">
        <f>IF($C$4="National Currency",IF('Premiums DATA'!F390=0,0,'Premiums DATA'!F390),IF($C$4="Current Exchange rate",IF('Premiums DATA'!F390=0,0,'Premiums DATA'!F390/ECO!P17),IF($C$4="Constant Exchange rate",IF('Premiums DATA'!F390=0,0,'Premiums DATA'!F390/ECO!P52))))</f>
        <v>0</v>
      </c>
      <c r="H252" s="74">
        <f>IF($C$4="National Currency",IF('Premiums DATA'!G390=0,0,'Premiums DATA'!G390),IF($C$4="Current Exchange rate",IF('Premiums DATA'!G390=0,0,'Premiums DATA'!G390/ECO!Q17),IF($C$4="Constant Exchange rate",IF('Premiums DATA'!G390=0,0,'Premiums DATA'!G390/ECO!Q52))))</f>
        <v>0</v>
      </c>
      <c r="I252" s="74">
        <f>IF($C$4="National Currency",IF('Premiums DATA'!H390=0,0,'Premiums DATA'!H390),IF($C$4="Current Exchange rate",IF('Premiums DATA'!H390=0,0,'Premiums DATA'!H390/ECO!R17),IF($C$4="Constant Exchange rate",IF('Premiums DATA'!H390=0,0,'Premiums DATA'!H390/ECO!R52))))</f>
        <v>0</v>
      </c>
      <c r="J252" s="74">
        <f>IF($C$4="National Currency",IF('Premiums DATA'!I390=0,0,'Premiums DATA'!I390),IF($C$4="Current Exchange rate",IF('Premiums DATA'!I390=0,0,'Premiums DATA'!I390/ECO!S17),IF($C$4="Constant Exchange rate",IF('Premiums DATA'!I390=0,0,'Premiums DATA'!I390/ECO!S52))))</f>
        <v>0</v>
      </c>
      <c r="K252" s="74">
        <f>IF($C$4="National Currency",IF('Premiums DATA'!J390=0,0,'Premiums DATA'!J390),IF($C$4="Current Exchange rate",IF('Premiums DATA'!J390=0,0,'Premiums DATA'!J390/ECO!T17),IF($C$4="Constant Exchange rate",IF('Premiums DATA'!J390=0,0,'Premiums DATA'!J390/ECO!T52))))</f>
        <v>0</v>
      </c>
      <c r="L252" s="74">
        <f>IF($C$4="National Currency",IF('Premiums DATA'!K390=0,0,'Premiums DATA'!K390),IF($C$4="Current Exchange rate",IF('Premiums DATA'!K390=0,0,'Premiums DATA'!K390/ECO!U17),IF($C$4="Constant Exchange rate",IF('Premiums DATA'!K390=0,0,'Premiums DATA'!K390/ECO!U52))))</f>
        <v>0</v>
      </c>
      <c r="M252" s="74">
        <f>IF($C$4="National Currency",IF('Premiums DATA'!L390=0,0,'Premiums DATA'!L390),IF($C$4="Current Exchange rate",IF('Premiums DATA'!L390=0,0,'Premiums DATA'!L390/ECO!V17),IF($C$4="Constant Exchange rate",IF('Premiums DATA'!L390=0,0,'Premiums DATA'!L390/ECO!V52))))</f>
        <v>0</v>
      </c>
      <c r="N252" s="74">
        <f>IF($C$4="National Currency",IF('Premiums DATA'!M390=0,0,'Premiums DATA'!M390),IF($C$4="Current Exchange rate",IF('Premiums DATA'!M390=0,0,'Premiums DATA'!M390/ECO!W17),IF($C$4="Constant Exchange rate",IF('Premiums DATA'!M390=0,0,'Premiums DATA'!M390/ECO!W52))))</f>
        <v>0</v>
      </c>
      <c r="O252" s="74">
        <f>IF($C$4="National Currency",IF('Premiums DATA'!N390=0,0,'Premiums DATA'!N390),IF($C$4="Current Exchange rate",IF('Premiums DATA'!N390=0,0,'Premiums DATA'!N390/ECO!X17),IF($C$4="Constant Exchange rate",IF('Premiums DATA'!N390=0,0,'Premiums DATA'!N390/ECO!X52))))</f>
        <v>0</v>
      </c>
      <c r="P252" s="210">
        <f>IF($C$4="National Currency",IF('Premiums DATA'!O390=0,0,'Premiums DATA'!O390),IF($C$4="Current Exchange rate",IF('Premiums DATA'!O390=0,0,'Premiums DATA'!O390/ECO!Y17),IF($C$4="Constant Exchange rate",IF('Premiums DATA'!O390=0,0,'Premiums DATA'!O390/ECO!Y52))))</f>
        <v>0</v>
      </c>
      <c r="Q252" s="77">
        <f t="shared" si="37"/>
        <v>0</v>
      </c>
      <c r="R252" s="77" t="str">
        <f t="shared" si="38"/>
        <v>-</v>
      </c>
      <c r="S252" s="77" t="str">
        <f t="shared" si="39"/>
        <v>-</v>
      </c>
    </row>
    <row r="253" spans="3:19" ht="15" x14ac:dyDescent="0.25">
      <c r="C253" s="242"/>
      <c r="D253" s="243"/>
      <c r="E253" s="72" t="s">
        <v>8</v>
      </c>
      <c r="F253" s="74">
        <f>IF($C$4="National Currency",IF('Premiums DATA'!E391=0,0,'Premiums DATA'!E391),IF($C$4="Current Exchange rate",IF('Premiums DATA'!E391=0,0,'Premiums DATA'!E391/ECO!O18),IF($C$4="Constant Exchange rate",IF('Premiums DATA'!E391=0,0,'Premiums DATA'!E391/ECO!O53))))</f>
        <v>0</v>
      </c>
      <c r="G253" s="74">
        <f>IF($C$4="National Currency",IF('Premiums DATA'!F391=0,0,'Premiums DATA'!F391),IF($C$4="Current Exchange rate",IF('Premiums DATA'!F391=0,0,'Premiums DATA'!F391/ECO!P18),IF($C$4="Constant Exchange rate",IF('Premiums DATA'!F391=0,0,'Premiums DATA'!F391/ECO!P53))))</f>
        <v>0</v>
      </c>
      <c r="H253" s="74">
        <f>IF($C$4="National Currency",IF('Premiums DATA'!G391=0,0,'Premiums DATA'!G391),IF($C$4="Current Exchange rate",IF('Premiums DATA'!G391=0,0,'Premiums DATA'!G391/ECO!Q18),IF($C$4="Constant Exchange rate",IF('Premiums DATA'!G391=0,0,'Premiums DATA'!G391/ECO!Q53))))</f>
        <v>0</v>
      </c>
      <c r="I253" s="74">
        <f>IF($C$4="National Currency",IF('Premiums DATA'!H391=0,0,'Premiums DATA'!H391),IF($C$4="Current Exchange rate",IF('Premiums DATA'!H391=0,0,'Premiums DATA'!H391/ECO!R18),IF($C$4="Constant Exchange rate",IF('Premiums DATA'!H391=0,0,'Premiums DATA'!H391/ECO!R53))))</f>
        <v>0</v>
      </c>
      <c r="J253" s="74">
        <f>IF($C$4="National Currency",IF('Premiums DATA'!I391=0,0,'Premiums DATA'!I391),IF($C$4="Current Exchange rate",IF('Premiums DATA'!I391=0,0,'Premiums DATA'!I391/ECO!S18),IF($C$4="Constant Exchange rate",IF('Premiums DATA'!I391=0,0,'Premiums DATA'!I391/ECO!S53))))</f>
        <v>0</v>
      </c>
      <c r="K253" s="74">
        <f>IF($C$4="National Currency",IF('Premiums DATA'!J391=0,0,'Premiums DATA'!J391),IF($C$4="Current Exchange rate",IF('Premiums DATA'!J391=0,0,'Premiums DATA'!J391/ECO!T18),IF($C$4="Constant Exchange rate",IF('Premiums DATA'!J391=0,0,'Premiums DATA'!J391/ECO!T53))))</f>
        <v>0</v>
      </c>
      <c r="L253" s="74">
        <f>IF($C$4="National Currency",IF('Premiums DATA'!K391=0,0,'Premiums DATA'!K391),IF($C$4="Current Exchange rate",IF('Premiums DATA'!K391=0,0,'Premiums DATA'!K391/ECO!U18),IF($C$4="Constant Exchange rate",IF('Premiums DATA'!K391=0,0,'Premiums DATA'!K391/ECO!U53))))</f>
        <v>0</v>
      </c>
      <c r="M253" s="74">
        <f>IF($C$4="National Currency",IF('Premiums DATA'!L391=0,0,'Premiums DATA'!L391),IF($C$4="Current Exchange rate",IF('Premiums DATA'!L391=0,0,'Premiums DATA'!L391/ECO!V18),IF($C$4="Constant Exchange rate",IF('Premiums DATA'!L391=0,0,'Premiums DATA'!L391/ECO!V53))))</f>
        <v>4.8639999999999999</v>
      </c>
      <c r="N253" s="74">
        <f>IF($C$4="National Currency",IF('Premiums DATA'!M391=0,0,'Premiums DATA'!M391),IF($C$4="Current Exchange rate",IF('Premiums DATA'!M391=0,0,'Premiums DATA'!M391/ECO!W18),IF($C$4="Constant Exchange rate",IF('Premiums DATA'!M391=0,0,'Premiums DATA'!M391/ECO!W53))))</f>
        <v>4.657</v>
      </c>
      <c r="O253" s="74">
        <f>IF($C$4="National Currency",IF('Premiums DATA'!N391=0,0,'Premiums DATA'!N391),IF($C$4="Current Exchange rate",IF('Premiums DATA'!N391=0,0,'Premiums DATA'!N391/ECO!X18),IF($C$4="Constant Exchange rate",IF('Premiums DATA'!N391=0,0,'Premiums DATA'!N391/ECO!X53))))</f>
        <v>5.1970000000000001</v>
      </c>
      <c r="P253" s="210">
        <f>IF($C$4="National Currency",IF('Premiums DATA'!O391=0,0,'Premiums DATA'!O391),IF($C$4="Current Exchange rate",IF('Premiums DATA'!O391=0,0,'Premiums DATA'!O391/ECO!Y18),IF($C$4="Constant Exchange rate",IF('Premiums DATA'!O391=0,0,'Premiums DATA'!O391/ECO!Y53))))</f>
        <v>0</v>
      </c>
      <c r="Q253" s="77">
        <f t="shared" si="37"/>
        <v>7.4175272784393284E-4</v>
      </c>
      <c r="R253" s="77">
        <f t="shared" si="38"/>
        <v>0.11595447713120044</v>
      </c>
      <c r="S253" s="77" t="str">
        <f t="shared" si="39"/>
        <v>-</v>
      </c>
    </row>
    <row r="254" spans="3:19" ht="15" x14ac:dyDescent="0.25">
      <c r="C254" s="242"/>
      <c r="D254" s="243"/>
      <c r="E254" s="72" t="s">
        <v>9</v>
      </c>
      <c r="F254" s="74">
        <f>IF($C$4="National Currency",IF('Premiums DATA'!E392=0,0,'Premiums DATA'!E392),IF($C$4="Current Exchange rate",IF('Premiums DATA'!E392=0,0,'Premiums DATA'!E392/ECO!O19),IF($C$4="Constant Exchange rate",IF('Premiums DATA'!E392=0,0,'Premiums DATA'!E392/ECO!O54))))</f>
        <v>167.78708</v>
      </c>
      <c r="G254" s="74">
        <f>IF($C$4="National Currency",IF('Premiums DATA'!F392=0,0,'Premiums DATA'!F392),IF($C$4="Current Exchange rate",IF('Premiums DATA'!F392=0,0,'Premiums DATA'!F392/ECO!P19),IF($C$4="Constant Exchange rate",IF('Premiums DATA'!F392=0,0,'Premiums DATA'!F392/ECO!P54))))</f>
        <v>231.561834</v>
      </c>
      <c r="H254" s="74">
        <f>IF($C$4="National Currency",IF('Premiums DATA'!G392=0,0,'Premiums DATA'!G392),IF($C$4="Current Exchange rate",IF('Premiums DATA'!G392=0,0,'Premiums DATA'!G392/ECO!Q19),IF($C$4="Constant Exchange rate",IF('Premiums DATA'!G392=0,0,'Premiums DATA'!G392/ECO!Q54))))</f>
        <v>250.19725099999999</v>
      </c>
      <c r="I254" s="74">
        <f>IF($C$4="National Currency",IF('Premiums DATA'!H392=0,0,'Premiums DATA'!H392),IF($C$4="Current Exchange rate",IF('Premiums DATA'!H392=0,0,'Premiums DATA'!H392/ECO!R19),IF($C$4="Constant Exchange rate",IF('Premiums DATA'!H392=0,0,'Premiums DATA'!H392/ECO!R54))))</f>
        <v>375.20322800000002</v>
      </c>
      <c r="J254" s="74">
        <f>IF($C$4="National Currency",IF('Premiums DATA'!I392=0,0,'Premiums DATA'!I392),IF($C$4="Current Exchange rate",IF('Premiums DATA'!I392=0,0,'Premiums DATA'!I392/ECO!S19),IF($C$4="Constant Exchange rate",IF('Premiums DATA'!I392=0,0,'Premiums DATA'!I392/ECO!S54))))</f>
        <v>236.50545700000001</v>
      </c>
      <c r="K254" s="74">
        <f>IF($C$4="National Currency",IF('Premiums DATA'!J392=0,0,'Premiums DATA'!J392),IF($C$4="Current Exchange rate",IF('Premiums DATA'!J392=0,0,'Premiums DATA'!J392/ECO!T19),IF($C$4="Constant Exchange rate",IF('Premiums DATA'!J392=0,0,'Premiums DATA'!J392/ECO!T54))))</f>
        <v>308.46383200000002</v>
      </c>
      <c r="L254" s="74">
        <f>IF($C$4="National Currency",IF('Premiums DATA'!K392=0,0,'Premiums DATA'!K392),IF($C$4="Current Exchange rate",IF('Premiums DATA'!K392=0,0,'Premiums DATA'!K392/ECO!U19),IF($C$4="Constant Exchange rate",IF('Premiums DATA'!K392=0,0,'Premiums DATA'!K392/ECO!U54))))</f>
        <v>377.206638</v>
      </c>
      <c r="M254" s="74">
        <f>IF($C$4="National Currency",IF('Premiums DATA'!L392=0,0,'Premiums DATA'!L392),IF($C$4="Current Exchange rate",IF('Premiums DATA'!L392=0,0,'Premiums DATA'!L392/ECO!V19),IF($C$4="Constant Exchange rate",IF('Premiums DATA'!L392=0,0,'Premiums DATA'!L392/ECO!V54))))</f>
        <v>352.82887799999997</v>
      </c>
      <c r="N254" s="74">
        <f>IF($C$4="National Currency",IF('Premiums DATA'!M392=0,0,'Premiums DATA'!M392),IF($C$4="Current Exchange rate",IF('Premiums DATA'!M392=0,0,'Premiums DATA'!M392/ECO!W19),IF($C$4="Constant Exchange rate",IF('Premiums DATA'!M392=0,0,'Premiums DATA'!M392/ECO!W54))))</f>
        <v>283.96858099999997</v>
      </c>
      <c r="O254" s="208">
        <f>IF($C$4="National Currency",IF('Premiums DATA'!N392=0,0,'Premiums DATA'!N392),IF($C$4="Current Exchange rate",IF('Premiums DATA'!N392=0,0,'Premiums DATA'!N392/ECO!X19),IF($C$4="Constant Exchange rate",IF('Premiums DATA'!N392=0,0,'Premiums DATA'!N392/ECO!X54))))</f>
        <v>283.96858099999997</v>
      </c>
      <c r="P254" s="210">
        <f>IF($C$4="National Currency",IF('Premiums DATA'!O392=0,0,'Premiums DATA'!O392),IF($C$4="Current Exchange rate",IF('Premiums DATA'!O392=0,0,'Premiums DATA'!O392/ECO!Y19),IF($C$4="Constant Exchange rate",IF('Premiums DATA'!O392=0,0,'Premiums DATA'!O392/ECO!Y54))))</f>
        <v>0</v>
      </c>
      <c r="Q254" s="77">
        <f t="shared" si="37"/>
        <v>4.0530011464060184E-2</v>
      </c>
      <c r="R254" s="77">
        <f t="shared" si="38"/>
        <v>0</v>
      </c>
      <c r="S254" s="77">
        <f t="shared" si="39"/>
        <v>0.69243413140034371</v>
      </c>
    </row>
    <row r="255" spans="3:19" ht="15" x14ac:dyDescent="0.25">
      <c r="C255" s="242"/>
      <c r="D255" s="243"/>
      <c r="E255" s="72" t="s">
        <v>10</v>
      </c>
      <c r="F255" s="74">
        <f>IF($C$4="National Currency",IF('Premiums DATA'!E393=0,0,'Premiums DATA'!E393),IF($C$4="Current Exchange rate",IF('Premiums DATA'!E393=0,0,'Premiums DATA'!E393/ECO!O20),IF($C$4="Constant Exchange rate",IF('Premiums DATA'!E393=0,0,'Premiums DATA'!E393/ECO!O55))))</f>
        <v>0</v>
      </c>
      <c r="G255" s="74">
        <f>IF($C$4="National Currency",IF('Premiums DATA'!F393=0,0,'Premiums DATA'!F393),IF($C$4="Current Exchange rate",IF('Premiums DATA'!F393=0,0,'Premiums DATA'!F393/ECO!P20),IF($C$4="Constant Exchange rate",IF('Premiums DATA'!F393=0,0,'Premiums DATA'!F393/ECO!P55))))</f>
        <v>0</v>
      </c>
      <c r="H255" s="74">
        <f>IF($C$4="National Currency",IF('Premiums DATA'!G393=0,0,'Premiums DATA'!G393),IF($C$4="Current Exchange rate",IF('Premiums DATA'!G393=0,0,'Premiums DATA'!G393/ECO!Q20),IF($C$4="Constant Exchange rate",IF('Premiums DATA'!G393=0,0,'Premiums DATA'!G393/ECO!Q55))))</f>
        <v>0</v>
      </c>
      <c r="I255" s="74">
        <f>IF($C$4="National Currency",IF('Premiums DATA'!H393=0,0,'Premiums DATA'!H393),IF($C$4="Current Exchange rate",IF('Premiums DATA'!H393=0,0,'Premiums DATA'!H393/ECO!R20),IF($C$4="Constant Exchange rate",IF('Premiums DATA'!H393=0,0,'Premiums DATA'!H393/ECO!R55))))</f>
        <v>0</v>
      </c>
      <c r="J255" s="74">
        <f>IF($C$4="National Currency",IF('Premiums DATA'!I393=0,0,'Premiums DATA'!I393),IF($C$4="Current Exchange rate",IF('Premiums DATA'!I393=0,0,'Premiums DATA'!I393/ECO!S20),IF($C$4="Constant Exchange rate",IF('Premiums DATA'!I393=0,0,'Premiums DATA'!I393/ECO!S55))))</f>
        <v>0</v>
      </c>
      <c r="K255" s="74">
        <f>IF($C$4="National Currency",IF('Premiums DATA'!J393=0,0,'Premiums DATA'!J393),IF($C$4="Current Exchange rate",IF('Premiums DATA'!J393=0,0,'Premiums DATA'!J393/ECO!T20),IF($C$4="Constant Exchange rate",IF('Premiums DATA'!J393=0,0,'Premiums DATA'!J393/ECO!T55))))</f>
        <v>0</v>
      </c>
      <c r="L255" s="74">
        <f>IF($C$4="National Currency",IF('Premiums DATA'!K393=0,0,'Premiums DATA'!K393),IF($C$4="Current Exchange rate",IF('Premiums DATA'!K393=0,0,'Premiums DATA'!K393/ECO!U20),IF($C$4="Constant Exchange rate",IF('Premiums DATA'!K393=0,0,'Premiums DATA'!K393/ECO!U55))))</f>
        <v>0</v>
      </c>
      <c r="M255" s="74">
        <f>IF($C$4="National Currency",IF('Premiums DATA'!L393=0,0,'Premiums DATA'!L393),IF($C$4="Current Exchange rate",IF('Premiums DATA'!L393=0,0,'Premiums DATA'!L393/ECO!V20),IF($C$4="Constant Exchange rate",IF('Premiums DATA'!L393=0,0,'Premiums DATA'!L393/ECO!V55))))</f>
        <v>0</v>
      </c>
      <c r="N255" s="74">
        <f>IF($C$4="National Currency",IF('Premiums DATA'!M393=0,0,'Premiums DATA'!M393),IF($C$4="Current Exchange rate",IF('Premiums DATA'!M393=0,0,'Premiums DATA'!M393/ECO!W20),IF($C$4="Constant Exchange rate",IF('Premiums DATA'!M393=0,0,'Premiums DATA'!M393/ECO!W55))))</f>
        <v>0</v>
      </c>
      <c r="O255" s="74">
        <f>IF($C$4="National Currency",IF('Premiums DATA'!N393=0,0,'Premiums DATA'!N393),IF($C$4="Current Exchange rate",IF('Premiums DATA'!N393=0,0,'Premiums DATA'!N393/ECO!X20),IF($C$4="Constant Exchange rate",IF('Premiums DATA'!N393=0,0,'Premiums DATA'!N393/ECO!X55))))</f>
        <v>0</v>
      </c>
      <c r="P255" s="210">
        <f>IF($C$4="National Currency",IF('Premiums DATA'!O393=0,0,'Premiums DATA'!O393),IF($C$4="Current Exchange rate",IF('Premiums DATA'!O393=0,0,'Premiums DATA'!O393/ECO!Y20),IF($C$4="Constant Exchange rate",IF('Premiums DATA'!O393=0,0,'Premiums DATA'!O393/ECO!Y55))))</f>
        <v>0</v>
      </c>
      <c r="Q255" s="77">
        <f t="shared" si="37"/>
        <v>0</v>
      </c>
      <c r="R255" s="77" t="str">
        <f t="shared" si="38"/>
        <v>-</v>
      </c>
      <c r="S255" s="77" t="str">
        <f t="shared" si="39"/>
        <v>-</v>
      </c>
    </row>
    <row r="256" spans="3:19" ht="15" x14ac:dyDescent="0.25">
      <c r="C256" s="242"/>
      <c r="D256" s="243"/>
      <c r="E256" s="72" t="s">
        <v>11</v>
      </c>
      <c r="F256" s="74">
        <f>IF($C$4="National Currency",IF('Premiums DATA'!E394=0,0,'Premiums DATA'!E394),IF($C$4="Current Exchange rate",IF('Premiums DATA'!E394=0,0,'Premiums DATA'!E394/ECO!O21),IF($C$4="Constant Exchange rate",IF('Premiums DATA'!E394=0,0,'Premiums DATA'!E394/ECO!O56))))</f>
        <v>225</v>
      </c>
      <c r="G256" s="74">
        <f>IF($C$4="National Currency",IF('Premiums DATA'!F394=0,0,'Premiums DATA'!F394),IF($C$4="Current Exchange rate",IF('Premiums DATA'!F394=0,0,'Premiums DATA'!F394/ECO!P21),IF($C$4="Constant Exchange rate",IF('Premiums DATA'!F394=0,0,'Premiums DATA'!F394/ECO!P56))))</f>
        <v>421</v>
      </c>
      <c r="H256" s="74">
        <f>IF($C$4="National Currency",IF('Premiums DATA'!G394=0,0,'Premiums DATA'!G394),IF($C$4="Current Exchange rate",IF('Premiums DATA'!G394=0,0,'Premiums DATA'!G394/ECO!Q21),IF($C$4="Constant Exchange rate",IF('Premiums DATA'!G394=0,0,'Premiums DATA'!G394/ECO!Q56))))</f>
        <v>609</v>
      </c>
      <c r="I256" s="74">
        <f>IF($C$4="National Currency",IF('Premiums DATA'!H394=0,0,'Premiums DATA'!H394),IF($C$4="Current Exchange rate",IF('Premiums DATA'!H394=0,0,'Premiums DATA'!H394/ECO!R21),IF($C$4="Constant Exchange rate",IF('Premiums DATA'!H394=0,0,'Premiums DATA'!H394/ECO!R56))))</f>
        <v>608</v>
      </c>
      <c r="J256" s="74">
        <f>IF($C$4="National Currency",IF('Premiums DATA'!I394=0,0,'Premiums DATA'!I394),IF($C$4="Current Exchange rate",IF('Premiums DATA'!I394=0,0,'Premiums DATA'!I394/ECO!S21),IF($C$4="Constant Exchange rate",IF('Premiums DATA'!I394=0,0,'Premiums DATA'!I394/ECO!S56))))</f>
        <v>449</v>
      </c>
      <c r="K256" s="74">
        <f>IF($C$4="National Currency",IF('Premiums DATA'!J394=0,0,'Premiums DATA'!J394),IF($C$4="Current Exchange rate",IF('Premiums DATA'!J394=0,0,'Premiums DATA'!J394/ECO!T21),IF($C$4="Constant Exchange rate",IF('Premiums DATA'!J394=0,0,'Premiums DATA'!J394/ECO!T56))))</f>
        <v>341</v>
      </c>
      <c r="L256" s="74">
        <f>IF($C$4="National Currency",IF('Premiums DATA'!K394=0,0,'Premiums DATA'!K394),IF($C$4="Current Exchange rate",IF('Premiums DATA'!K394=0,0,'Premiums DATA'!K394/ECO!U21),IF($C$4="Constant Exchange rate",IF('Premiums DATA'!K394=0,0,'Premiums DATA'!K394/ECO!U56))))</f>
        <v>417</v>
      </c>
      <c r="M256" s="74">
        <f>IF($C$4="National Currency",IF('Premiums DATA'!L394=0,0,'Premiums DATA'!L394),IF($C$4="Current Exchange rate",IF('Premiums DATA'!L394=0,0,'Premiums DATA'!L394/ECO!V21),IF($C$4="Constant Exchange rate",IF('Premiums DATA'!L394=0,0,'Premiums DATA'!L394/ECO!V56))))</f>
        <v>364</v>
      </c>
      <c r="N256" s="74">
        <f>IF($C$4="National Currency",IF('Premiums DATA'!M394=0,0,'Premiums DATA'!M394),IF($C$4="Current Exchange rate",IF('Premiums DATA'!M394=0,0,'Premiums DATA'!M394/ECO!W21),IF($C$4="Constant Exchange rate",IF('Premiums DATA'!M394=0,0,'Premiums DATA'!M394/ECO!W56))))</f>
        <v>325</v>
      </c>
      <c r="O256" s="74">
        <f>IF($C$4="National Currency",IF('Premiums DATA'!N394=0,0,'Premiums DATA'!N394),IF($C$4="Current Exchange rate",IF('Premiums DATA'!N394=0,0,'Premiums DATA'!N394/ECO!X21),IF($C$4="Constant Exchange rate",IF('Premiums DATA'!N394=0,0,'Premiums DATA'!N394/ECO!X56))))</f>
        <v>474</v>
      </c>
      <c r="P256" s="210">
        <f>IF($C$4="National Currency",IF('Premiums DATA'!O394=0,0,'Premiums DATA'!O394),IF($C$4="Current Exchange rate",IF('Premiums DATA'!O394=0,0,'Premiums DATA'!O394/ECO!Y21),IF($C$4="Constant Exchange rate",IF('Premiums DATA'!O394=0,0,'Premiums DATA'!O394/ECO!Y56))))</f>
        <v>0</v>
      </c>
      <c r="Q256" s="77">
        <f t="shared" si="37"/>
        <v>6.765264440985648E-2</v>
      </c>
      <c r="R256" s="77">
        <f t="shared" si="38"/>
        <v>0.45846153846153848</v>
      </c>
      <c r="S256" s="77">
        <f t="shared" si="39"/>
        <v>1.1066666666666665</v>
      </c>
    </row>
    <row r="257" spans="3:19" ht="15" x14ac:dyDescent="0.25">
      <c r="C257" s="242"/>
      <c r="D257" s="243"/>
      <c r="E257" s="72" t="s">
        <v>12</v>
      </c>
      <c r="F257" s="74">
        <f>IF($C$4="National Currency",IF('Premiums DATA'!E395=0,0,'Premiums DATA'!E395),IF($C$4="Current Exchange rate",IF('Premiums DATA'!E395=0,0,'Premiums DATA'!E395/ECO!O22),IF($C$4="Constant Exchange rate",IF('Premiums DATA'!E395=0,0,'Premiums DATA'!E395/ECO!O57))))</f>
        <v>0</v>
      </c>
      <c r="G257" s="74">
        <f>IF($C$4="National Currency",IF('Premiums DATA'!F395=0,0,'Premiums DATA'!F395),IF($C$4="Current Exchange rate",IF('Premiums DATA'!F395=0,0,'Premiums DATA'!F395/ECO!P22),IF($C$4="Constant Exchange rate",IF('Premiums DATA'!F395=0,0,'Premiums DATA'!F395/ECO!P57))))</f>
        <v>0</v>
      </c>
      <c r="H257" s="74">
        <f>IF($C$4="National Currency",IF('Premiums DATA'!G395=0,0,'Premiums DATA'!G395),IF($C$4="Current Exchange rate",IF('Premiums DATA'!G395=0,0,'Premiums DATA'!G395/ECO!Q22),IF($C$4="Constant Exchange rate",IF('Premiums DATA'!G395=0,0,'Premiums DATA'!G395/ECO!Q57))))</f>
        <v>0</v>
      </c>
      <c r="I257" s="74">
        <f>IF($C$4="National Currency",IF('Premiums DATA'!H395=0,0,'Premiums DATA'!H395),IF($C$4="Current Exchange rate",IF('Premiums DATA'!H395=0,0,'Premiums DATA'!H395/ECO!R22),IF($C$4="Constant Exchange rate",IF('Premiums DATA'!H395=0,0,'Premiums DATA'!H395/ECO!R57))))</f>
        <v>0</v>
      </c>
      <c r="J257" s="74">
        <f>IF($C$4="National Currency",IF('Premiums DATA'!I395=0,0,'Premiums DATA'!I395),IF($C$4="Current Exchange rate",IF('Premiums DATA'!I395=0,0,'Premiums DATA'!I395/ECO!S22),IF($C$4="Constant Exchange rate",IF('Premiums DATA'!I395=0,0,'Premiums DATA'!I395/ECO!S57))))</f>
        <v>0</v>
      </c>
      <c r="K257" s="74">
        <f>IF($C$4="National Currency",IF('Premiums DATA'!J395=0,0,'Premiums DATA'!J395),IF($C$4="Current Exchange rate",IF('Premiums DATA'!J395=0,0,'Premiums DATA'!J395/ECO!T22),IF($C$4="Constant Exchange rate",IF('Premiums DATA'!J395=0,0,'Premiums DATA'!J395/ECO!T57))))</f>
        <v>0</v>
      </c>
      <c r="L257" s="74">
        <f>IF($C$4="National Currency",IF('Premiums DATA'!K395=0,0,'Premiums DATA'!K395),IF($C$4="Current Exchange rate",IF('Premiums DATA'!K395=0,0,'Premiums DATA'!K395/ECO!U22),IF($C$4="Constant Exchange rate",IF('Premiums DATA'!K395=0,0,'Premiums DATA'!K395/ECO!U57))))</f>
        <v>0</v>
      </c>
      <c r="M257" s="74">
        <f>IF($C$4="National Currency",IF('Premiums DATA'!L395=0,0,'Premiums DATA'!L395),IF($C$4="Current Exchange rate",IF('Premiums DATA'!L395=0,0,'Premiums DATA'!L395/ECO!V22),IF($C$4="Constant Exchange rate",IF('Premiums DATA'!L395=0,0,'Premiums DATA'!L395/ECO!V57))))</f>
        <v>0</v>
      </c>
      <c r="N257" s="74">
        <f>IF($C$4="National Currency",IF('Premiums DATA'!M395=0,0,'Premiums DATA'!M395),IF($C$4="Current Exchange rate",IF('Premiums DATA'!M395=0,0,'Premiums DATA'!M395/ECO!W22),IF($C$4="Constant Exchange rate",IF('Premiums DATA'!M395=0,0,'Premiums DATA'!M395/ECO!W57))))</f>
        <v>8</v>
      </c>
      <c r="O257" s="74">
        <f>IF($C$4="National Currency",IF('Premiums DATA'!N395=0,0,'Premiums DATA'!N395),IF($C$4="Current Exchange rate",IF('Premiums DATA'!N395=0,0,'Premiums DATA'!N395/ECO!X22),IF($C$4="Constant Exchange rate",IF('Premiums DATA'!N395=0,0,'Premiums DATA'!N395/ECO!X57))))</f>
        <v>6</v>
      </c>
      <c r="P257" s="210">
        <f>IF($C$4="National Currency",IF('Premiums DATA'!O395=0,0,'Premiums DATA'!O395),IF($C$4="Current Exchange rate",IF('Premiums DATA'!O395=0,0,'Premiums DATA'!O395/ECO!Y22),IF($C$4="Constant Exchange rate",IF('Premiums DATA'!O395=0,0,'Premiums DATA'!O395/ECO!Y57))))</f>
        <v>0</v>
      </c>
      <c r="Q257" s="77">
        <f t="shared" si="37"/>
        <v>8.5636258746653771E-4</v>
      </c>
      <c r="R257" s="77">
        <f t="shared" si="38"/>
        <v>-0.25</v>
      </c>
      <c r="S257" s="77" t="str">
        <f t="shared" si="39"/>
        <v>-</v>
      </c>
    </row>
    <row r="258" spans="3:19" ht="15" x14ac:dyDescent="0.25">
      <c r="C258" s="242"/>
      <c r="D258" s="243"/>
      <c r="E258" s="72" t="s">
        <v>13</v>
      </c>
      <c r="F258" s="74">
        <f>IF($C$4="National Currency",IF('Premiums DATA'!E396=0,0,'Premiums DATA'!E396),IF($C$4="Current Exchange rate",IF('Premiums DATA'!E396=0,0,'Premiums DATA'!E396/ECO!O23),IF($C$4="Constant Exchange rate",IF('Premiums DATA'!E396=0,0,'Premiums DATA'!E396/ECO!O58))))</f>
        <v>0</v>
      </c>
      <c r="G258" s="74">
        <f>IF($C$4="National Currency",IF('Premiums DATA'!F396=0,0,'Premiums DATA'!F396),IF($C$4="Current Exchange rate",IF('Premiums DATA'!F396=0,0,'Premiums DATA'!F396/ECO!P23),IF($C$4="Constant Exchange rate",IF('Premiums DATA'!F396=0,0,'Premiums DATA'!F396/ECO!P58))))</f>
        <v>0</v>
      </c>
      <c r="H258" s="74">
        <f>IF($C$4="National Currency",IF('Premiums DATA'!G396=0,0,'Premiums DATA'!G396),IF($C$4="Current Exchange rate",IF('Premiums DATA'!G396=0,0,'Premiums DATA'!G396/ECO!Q23),IF($C$4="Constant Exchange rate",IF('Premiums DATA'!G396=0,0,'Premiums DATA'!G396/ECO!Q58))))</f>
        <v>0</v>
      </c>
      <c r="I258" s="74">
        <f>IF($C$4="National Currency",IF('Premiums DATA'!H396=0,0,'Premiums DATA'!H396),IF($C$4="Current Exchange rate",IF('Premiums DATA'!H396=0,0,'Premiums DATA'!H396/ECO!R23),IF($C$4="Constant Exchange rate",IF('Premiums DATA'!H396=0,0,'Premiums DATA'!H396/ECO!R58))))</f>
        <v>0</v>
      </c>
      <c r="J258" s="74">
        <f>IF($C$4="National Currency",IF('Premiums DATA'!I396=0,0,'Premiums DATA'!I396),IF($C$4="Current Exchange rate",IF('Premiums DATA'!I396=0,0,'Premiums DATA'!I396/ECO!S23),IF($C$4="Constant Exchange rate",IF('Premiums DATA'!I396=0,0,'Premiums DATA'!I396/ECO!S58))))</f>
        <v>0</v>
      </c>
      <c r="K258" s="74">
        <f>IF($C$4="National Currency",IF('Premiums DATA'!J396=0,0,'Premiums DATA'!J396),IF($C$4="Current Exchange rate",IF('Premiums DATA'!J396=0,0,'Premiums DATA'!J396/ECO!T23),IF($C$4="Constant Exchange rate",IF('Premiums DATA'!J396=0,0,'Premiums DATA'!J396/ECO!T58))))</f>
        <v>0</v>
      </c>
      <c r="L258" s="74">
        <f>IF($C$4="National Currency",IF('Premiums DATA'!K396=0,0,'Premiums DATA'!K396),IF($C$4="Current Exchange rate",IF('Premiums DATA'!K396=0,0,'Premiums DATA'!K396/ECO!U23),IF($C$4="Constant Exchange rate",IF('Premiums DATA'!K396=0,0,'Premiums DATA'!K396/ECO!U58))))</f>
        <v>0</v>
      </c>
      <c r="M258" s="74">
        <f>IF($C$4="National Currency",IF('Premiums DATA'!L396=0,0,'Premiums DATA'!L396),IF($C$4="Current Exchange rate",IF('Premiums DATA'!L396=0,0,'Premiums DATA'!L396/ECO!V23),IF($C$4="Constant Exchange rate",IF('Premiums DATA'!L396=0,0,'Premiums DATA'!L396/ECO!V58))))</f>
        <v>0</v>
      </c>
      <c r="N258" s="74">
        <f>IF($C$4="National Currency",IF('Premiums DATA'!M396=0,0,'Premiums DATA'!M396),IF($C$4="Current Exchange rate",IF('Premiums DATA'!M396=0,0,'Premiums DATA'!M396/ECO!W23),IF($C$4="Constant Exchange rate",IF('Premiums DATA'!M396=0,0,'Premiums DATA'!M396/ECO!W58))))</f>
        <v>0</v>
      </c>
      <c r="O258" s="74">
        <f>IF($C$4="National Currency",IF('Premiums DATA'!N396=0,0,'Premiums DATA'!N396),IF($C$4="Current Exchange rate",IF('Premiums DATA'!N396=0,0,'Premiums DATA'!N396/ECO!X23),IF($C$4="Constant Exchange rate",IF('Premiums DATA'!N396=0,0,'Premiums DATA'!N396/ECO!X58))))</f>
        <v>0</v>
      </c>
      <c r="P258" s="210">
        <f>IF($C$4="National Currency",IF('Premiums DATA'!O396=0,0,'Premiums DATA'!O396),IF($C$4="Current Exchange rate",IF('Premiums DATA'!O396=0,0,'Premiums DATA'!O396/ECO!Y23),IF($C$4="Constant Exchange rate",IF('Premiums DATA'!O396=0,0,'Premiums DATA'!O396/ECO!Y58))))</f>
        <v>0</v>
      </c>
      <c r="Q258" s="77">
        <f t="shared" si="37"/>
        <v>0</v>
      </c>
      <c r="R258" s="77" t="str">
        <f t="shared" si="38"/>
        <v>-</v>
      </c>
      <c r="S258" s="77" t="str">
        <f t="shared" si="39"/>
        <v>-</v>
      </c>
    </row>
    <row r="259" spans="3:19" ht="15" x14ac:dyDescent="0.25">
      <c r="C259" s="242"/>
      <c r="D259" s="243"/>
      <c r="E259" s="72" t="s">
        <v>14</v>
      </c>
      <c r="F259" s="74">
        <f>IF($C$4="National Currency",IF('Premiums DATA'!E397=0,0,'Premiums DATA'!E397),IF($C$4="Current Exchange rate",IF('Premiums DATA'!E397=0,0,'Premiums DATA'!E397/ECO!O24),IF($C$4="Constant Exchange rate",IF('Premiums DATA'!E397=0,0,'Premiums DATA'!E397/ECO!O59))))</f>
        <v>0</v>
      </c>
      <c r="G259" s="74">
        <f>IF($C$4="National Currency",IF('Premiums DATA'!F397=0,0,'Premiums DATA'!F397),IF($C$4="Current Exchange rate",IF('Premiums DATA'!F397=0,0,'Premiums DATA'!F397/ECO!P24),IF($C$4="Constant Exchange rate",IF('Premiums DATA'!F397=0,0,'Premiums DATA'!F397/ECO!P59))))</f>
        <v>0</v>
      </c>
      <c r="H259" s="74">
        <f>IF($C$4="National Currency",IF('Premiums DATA'!G397=0,0,'Premiums DATA'!G397),IF($C$4="Current Exchange rate",IF('Premiums DATA'!G397=0,0,'Premiums DATA'!G397/ECO!Q24),IF($C$4="Constant Exchange rate",IF('Premiums DATA'!G397=0,0,'Premiums DATA'!G397/ECO!Q59))))</f>
        <v>0</v>
      </c>
      <c r="I259" s="74">
        <f>IF($C$4="National Currency",IF('Premiums DATA'!H397=0,0,'Premiums DATA'!H397),IF($C$4="Current Exchange rate",IF('Premiums DATA'!H397=0,0,'Premiums DATA'!H397/ECO!R24),IF($C$4="Constant Exchange rate",IF('Premiums DATA'!H397=0,0,'Premiums DATA'!H397/ECO!R59))))</f>
        <v>0</v>
      </c>
      <c r="J259" s="74">
        <f>IF($C$4="National Currency",IF('Premiums DATA'!I397=0,0,'Premiums DATA'!I397),IF($C$4="Current Exchange rate",IF('Premiums DATA'!I397=0,0,'Premiums DATA'!I397/ECO!S24),IF($C$4="Constant Exchange rate",IF('Premiums DATA'!I397=0,0,'Premiums DATA'!I397/ECO!S59))))</f>
        <v>0</v>
      </c>
      <c r="K259" s="74">
        <f>IF($C$4="National Currency",IF('Premiums DATA'!J397=0,0,'Premiums DATA'!J397),IF($C$4="Current Exchange rate",IF('Premiums DATA'!J397=0,0,'Premiums DATA'!J397/ECO!T24),IF($C$4="Constant Exchange rate",IF('Premiums DATA'!J397=0,0,'Premiums DATA'!J397/ECO!T59))))</f>
        <v>0</v>
      </c>
      <c r="L259" s="74">
        <f>IF($C$4="National Currency",IF('Premiums DATA'!K397=0,0,'Premiums DATA'!K397),IF($C$4="Current Exchange rate",IF('Premiums DATA'!K397=0,0,'Premiums DATA'!K397/ECO!U24),IF($C$4="Constant Exchange rate",IF('Premiums DATA'!K397=0,0,'Premiums DATA'!K397/ECO!U59))))</f>
        <v>0</v>
      </c>
      <c r="M259" s="74">
        <f>IF($C$4="National Currency",IF('Premiums DATA'!L397=0,0,'Premiums DATA'!L397),IF($C$4="Current Exchange rate",IF('Premiums DATA'!L397=0,0,'Premiums DATA'!L397/ECO!V24),IF($C$4="Constant Exchange rate",IF('Premiums DATA'!L397=0,0,'Premiums DATA'!L397/ECO!V59))))</f>
        <v>0</v>
      </c>
      <c r="N259" s="74">
        <f>IF($C$4="National Currency",IF('Premiums DATA'!M397=0,0,'Premiums DATA'!M397),IF($C$4="Current Exchange rate",IF('Premiums DATA'!M397=0,0,'Premiums DATA'!M397/ECO!W24),IF($C$4="Constant Exchange rate",IF('Premiums DATA'!M397=0,0,'Premiums DATA'!M397/ECO!W59))))</f>
        <v>0</v>
      </c>
      <c r="O259" s="74">
        <f>IF($C$4="National Currency",IF('Premiums DATA'!N397=0,0,'Premiums DATA'!N397),IF($C$4="Current Exchange rate",IF('Premiums DATA'!N397=0,0,'Premiums DATA'!N397/ECO!X24),IF($C$4="Constant Exchange rate",IF('Premiums DATA'!N397=0,0,'Premiums DATA'!N397/ECO!X59))))</f>
        <v>0</v>
      </c>
      <c r="P259" s="210">
        <f>IF($C$4="National Currency",IF('Premiums DATA'!O397=0,0,'Premiums DATA'!O397),IF($C$4="Current Exchange rate",IF('Premiums DATA'!O397=0,0,'Premiums DATA'!O397/ECO!Y24),IF($C$4="Constant Exchange rate",IF('Premiums DATA'!O397=0,0,'Premiums DATA'!O397/ECO!Y59))))</f>
        <v>0</v>
      </c>
      <c r="Q259" s="77">
        <f t="shared" si="37"/>
        <v>0</v>
      </c>
      <c r="R259" s="77" t="str">
        <f t="shared" si="38"/>
        <v>-</v>
      </c>
      <c r="S259" s="77" t="str">
        <f t="shared" si="39"/>
        <v>-</v>
      </c>
    </row>
    <row r="260" spans="3:19" ht="15" x14ac:dyDescent="0.25">
      <c r="C260" s="242"/>
      <c r="D260" s="243"/>
      <c r="E260" s="72" t="s">
        <v>15</v>
      </c>
      <c r="F260" s="74">
        <f>IF($C$4="National Currency",IF('Premiums DATA'!E398=0,0,'Premiums DATA'!E398),IF($C$4="Current Exchange rate",IF('Premiums DATA'!E398=0,0,'Premiums DATA'!E398/ECO!O25),IF($C$4="Constant Exchange rate",IF('Premiums DATA'!E398=0,0,'Premiums DATA'!E398/ECO!O60))))</f>
        <v>0</v>
      </c>
      <c r="G260" s="74">
        <f>IF($C$4="National Currency",IF('Premiums DATA'!F398=0,0,'Premiums DATA'!F398),IF($C$4="Current Exchange rate",IF('Premiums DATA'!F398=0,0,'Premiums DATA'!F398/ECO!P25),IF($C$4="Constant Exchange rate",IF('Premiums DATA'!F398=0,0,'Premiums DATA'!F398/ECO!P60))))</f>
        <v>0</v>
      </c>
      <c r="H260" s="74">
        <f>IF($C$4="National Currency",IF('Premiums DATA'!G398=0,0,'Premiums DATA'!G398),IF($C$4="Current Exchange rate",IF('Premiums DATA'!G398=0,0,'Premiums DATA'!G398/ECO!Q25),IF($C$4="Constant Exchange rate",IF('Premiums DATA'!G398=0,0,'Premiums DATA'!G398/ECO!Q60))))</f>
        <v>0</v>
      </c>
      <c r="I260" s="74">
        <f>IF($C$4="National Currency",IF('Premiums DATA'!H398=0,0,'Premiums DATA'!H398),IF($C$4="Current Exchange rate",IF('Premiums DATA'!H398=0,0,'Premiums DATA'!H398/ECO!R25),IF($C$4="Constant Exchange rate",IF('Premiums DATA'!H398=0,0,'Premiums DATA'!H398/ECO!R60))))</f>
        <v>0</v>
      </c>
      <c r="J260" s="74">
        <f>IF($C$4="National Currency",IF('Premiums DATA'!I398=0,0,'Premiums DATA'!I398),IF($C$4="Current Exchange rate",IF('Premiums DATA'!I398=0,0,'Premiums DATA'!I398/ECO!S25),IF($C$4="Constant Exchange rate",IF('Premiums DATA'!I398=0,0,'Premiums DATA'!I398/ECO!S60))))</f>
        <v>0</v>
      </c>
      <c r="K260" s="74">
        <f>IF($C$4="National Currency",IF('Premiums DATA'!J398=0,0,'Premiums DATA'!J398),IF($C$4="Current Exchange rate",IF('Premiums DATA'!J398=0,0,'Premiums DATA'!J398/ECO!T25),IF($C$4="Constant Exchange rate",IF('Premiums DATA'!J398=0,0,'Premiums DATA'!J398/ECO!T60))))</f>
        <v>0</v>
      </c>
      <c r="L260" s="74">
        <f>IF($C$4="National Currency",IF('Premiums DATA'!K398=0,0,'Premiums DATA'!K398),IF($C$4="Current Exchange rate",IF('Premiums DATA'!K398=0,0,'Premiums DATA'!K398/ECO!U25),IF($C$4="Constant Exchange rate",IF('Premiums DATA'!K398=0,0,'Premiums DATA'!K398/ECO!U60))))</f>
        <v>0</v>
      </c>
      <c r="M260" s="74">
        <f>IF($C$4="National Currency",IF('Premiums DATA'!L398=0,0,'Premiums DATA'!L398),IF($C$4="Current Exchange rate",IF('Premiums DATA'!L398=0,0,'Premiums DATA'!L398/ECO!V25),IF($C$4="Constant Exchange rate",IF('Premiums DATA'!L398=0,0,'Premiums DATA'!L398/ECO!V60))))</f>
        <v>0</v>
      </c>
      <c r="N260" s="74">
        <f>IF($C$4="National Currency",IF('Premiums DATA'!M398=0,0,'Premiums DATA'!M398),IF($C$4="Current Exchange rate",IF('Premiums DATA'!M398=0,0,'Premiums DATA'!M398/ECO!W25),IF($C$4="Constant Exchange rate",IF('Premiums DATA'!M398=0,0,'Premiums DATA'!M398/ECO!W60))))</f>
        <v>0</v>
      </c>
      <c r="O260" s="74">
        <f>IF($C$4="National Currency",IF('Premiums DATA'!N398=0,0,'Premiums DATA'!N398),IF($C$4="Current Exchange rate",IF('Premiums DATA'!N398=0,0,'Premiums DATA'!N398/ECO!X25),IF($C$4="Constant Exchange rate",IF('Premiums DATA'!N398=0,0,'Premiums DATA'!N398/ECO!X60))))</f>
        <v>0</v>
      </c>
      <c r="P260" s="210">
        <f>IF($C$4="National Currency",IF('Premiums DATA'!O398=0,0,'Premiums DATA'!O398),IF($C$4="Current Exchange rate",IF('Premiums DATA'!O398=0,0,'Premiums DATA'!O398/ECO!Y25),IF($C$4="Constant Exchange rate",IF('Premiums DATA'!O398=0,0,'Premiums DATA'!O398/ECO!Y60))))</f>
        <v>0</v>
      </c>
      <c r="Q260" s="77">
        <f t="shared" si="37"/>
        <v>0</v>
      </c>
      <c r="R260" s="77" t="str">
        <f t="shared" si="38"/>
        <v>-</v>
      </c>
      <c r="S260" s="77" t="str">
        <f t="shared" si="39"/>
        <v>-</v>
      </c>
    </row>
    <row r="261" spans="3:19" ht="15" x14ac:dyDescent="0.25">
      <c r="C261" s="242"/>
      <c r="D261" s="243"/>
      <c r="E261" s="72" t="s">
        <v>16</v>
      </c>
      <c r="F261" s="74">
        <f>IF($C$4="National Currency",IF('Premiums DATA'!E399=0,0,'Premiums DATA'!E399),IF($C$4="Current Exchange rate",IF('Premiums DATA'!E399=0,0,'Premiums DATA'!E399/ECO!O26),IF($C$4="Constant Exchange rate",IF('Premiums DATA'!E399=0,0,'Premiums DATA'!E399/ECO!O61))))</f>
        <v>0</v>
      </c>
      <c r="G261" s="74">
        <f>IF($C$4="National Currency",IF('Premiums DATA'!F399=0,0,'Premiums DATA'!F399),IF($C$4="Current Exchange rate",IF('Premiums DATA'!F399=0,0,'Premiums DATA'!F399/ECO!P26),IF($C$4="Constant Exchange rate",IF('Premiums DATA'!F399=0,0,'Premiums DATA'!F399/ECO!P61))))</f>
        <v>0</v>
      </c>
      <c r="H261" s="74">
        <f>IF($C$4="National Currency",IF('Premiums DATA'!G399=0,0,'Premiums DATA'!G399),IF($C$4="Current Exchange rate",IF('Premiums DATA'!G399=0,0,'Premiums DATA'!G399/ECO!Q26),IF($C$4="Constant Exchange rate",IF('Premiums DATA'!G399=0,0,'Premiums DATA'!G399/ECO!Q61))))</f>
        <v>0</v>
      </c>
      <c r="I261" s="74">
        <f>IF($C$4="National Currency",IF('Premiums DATA'!H399=0,0,'Premiums DATA'!H399),IF($C$4="Current Exchange rate",IF('Premiums DATA'!H399=0,0,'Premiums DATA'!H399/ECO!R26),IF($C$4="Constant Exchange rate",IF('Premiums DATA'!H399=0,0,'Premiums DATA'!H399/ECO!R61))))</f>
        <v>0</v>
      </c>
      <c r="J261" s="74">
        <f>IF($C$4="National Currency",IF('Premiums DATA'!I399=0,0,'Premiums DATA'!I399),IF($C$4="Current Exchange rate",IF('Premiums DATA'!I399=0,0,'Premiums DATA'!I399/ECO!S26),IF($C$4="Constant Exchange rate",IF('Premiums DATA'!I399=0,0,'Premiums DATA'!I399/ECO!S61))))</f>
        <v>0</v>
      </c>
      <c r="K261" s="74">
        <f>IF($C$4="National Currency",IF('Premiums DATA'!J399=0,0,'Premiums DATA'!J399),IF($C$4="Current Exchange rate",IF('Premiums DATA'!J399=0,0,'Premiums DATA'!J399/ECO!T26),IF($C$4="Constant Exchange rate",IF('Premiums DATA'!J399=0,0,'Premiums DATA'!J399/ECO!T61))))</f>
        <v>0</v>
      </c>
      <c r="L261" s="74">
        <f>IF($C$4="National Currency",IF('Premiums DATA'!K399=0,0,'Premiums DATA'!K399),IF($C$4="Current Exchange rate",IF('Premiums DATA'!K399=0,0,'Premiums DATA'!K399/ECO!U26),IF($C$4="Constant Exchange rate",IF('Premiums DATA'!K399=0,0,'Premiums DATA'!K399/ECO!U61))))</f>
        <v>0</v>
      </c>
      <c r="M261" s="74">
        <f>IF($C$4="National Currency",IF('Premiums DATA'!L399=0,0,'Premiums DATA'!L399),IF($C$4="Current Exchange rate",IF('Premiums DATA'!L399=0,0,'Premiums DATA'!L399/ECO!V26),IF($C$4="Constant Exchange rate",IF('Premiums DATA'!L399=0,0,'Premiums DATA'!L399/ECO!V61))))</f>
        <v>0</v>
      </c>
      <c r="N261" s="74">
        <f>IF($C$4="National Currency",IF('Premiums DATA'!M399=0,0,'Premiums DATA'!M399),IF($C$4="Current Exchange rate",IF('Premiums DATA'!M399=0,0,'Premiums DATA'!M399/ECO!W26),IF($C$4="Constant Exchange rate",IF('Premiums DATA'!M399=0,0,'Premiums DATA'!M399/ECO!W61))))</f>
        <v>0</v>
      </c>
      <c r="O261" s="74">
        <f>IF($C$4="National Currency",IF('Premiums DATA'!N399=0,0,'Premiums DATA'!N399),IF($C$4="Current Exchange rate",IF('Premiums DATA'!N399=0,0,'Premiums DATA'!N399/ECO!X26),IF($C$4="Constant Exchange rate",IF('Premiums DATA'!N399=0,0,'Premiums DATA'!N399/ECO!X61))))</f>
        <v>0</v>
      </c>
      <c r="P261" s="210">
        <f>IF($C$4="National Currency",IF('Premiums DATA'!O399=0,0,'Premiums DATA'!O399),IF($C$4="Current Exchange rate",IF('Premiums DATA'!O399=0,0,'Premiums DATA'!O399/ECO!Y26),IF($C$4="Constant Exchange rate",IF('Premiums DATA'!O399=0,0,'Premiums DATA'!O399/ECO!Y61))))</f>
        <v>0</v>
      </c>
      <c r="Q261" s="77">
        <f t="shared" si="37"/>
        <v>0</v>
      </c>
      <c r="R261" s="77" t="str">
        <f t="shared" si="38"/>
        <v>-</v>
      </c>
      <c r="S261" s="77" t="str">
        <f t="shared" si="39"/>
        <v>-</v>
      </c>
    </row>
    <row r="262" spans="3:19" ht="15" x14ac:dyDescent="0.25">
      <c r="C262" s="242"/>
      <c r="D262" s="243"/>
      <c r="E262" s="72" t="s">
        <v>17</v>
      </c>
      <c r="F262" s="74">
        <f>IF($C$4="National Currency",IF('Premiums DATA'!E400=0,0,'Premiums DATA'!E400),IF($C$4="Current Exchange rate",IF('Premiums DATA'!E400=0,0,'Premiums DATA'!E400/ECO!O27),IF($C$4="Constant Exchange rate",IF('Premiums DATA'!E400=0,0,'Premiums DATA'!E400/ECO!O62))))</f>
        <v>876</v>
      </c>
      <c r="G262" s="74">
        <f>IF($C$4="National Currency",IF('Premiums DATA'!F400=0,0,'Premiums DATA'!F400),IF($C$4="Current Exchange rate",IF('Premiums DATA'!F400=0,0,'Premiums DATA'!F400/ECO!P27),IF($C$4="Constant Exchange rate",IF('Premiums DATA'!F400=0,0,'Premiums DATA'!F400/ECO!P62))))</f>
        <v>2087</v>
      </c>
      <c r="H262" s="74">
        <f>IF($C$4="National Currency",IF('Premiums DATA'!G400=0,0,'Premiums DATA'!G400),IF($C$4="Current Exchange rate",IF('Premiums DATA'!G400=0,0,'Premiums DATA'!G400/ECO!Q27),IF($C$4="Constant Exchange rate",IF('Premiums DATA'!G400=0,0,'Premiums DATA'!G400/ECO!Q62))))</f>
        <v>2967</v>
      </c>
      <c r="I262" s="74">
        <f>IF($C$4="National Currency",IF('Premiums DATA'!H400=0,0,'Premiums DATA'!H400),IF($C$4="Current Exchange rate",IF('Premiums DATA'!H400=0,0,'Premiums DATA'!H400/ECO!R27),IF($C$4="Constant Exchange rate",IF('Premiums DATA'!H400=0,0,'Premiums DATA'!H400/ECO!R62))))</f>
        <v>2967</v>
      </c>
      <c r="J262" s="74">
        <f>IF($C$4="National Currency",IF('Premiums DATA'!I400=0,0,'Premiums DATA'!I400),IF($C$4="Current Exchange rate",IF('Premiums DATA'!I400=0,0,'Premiums DATA'!I400/ECO!S27),IF($C$4="Constant Exchange rate",IF('Premiums DATA'!I400=0,0,'Premiums DATA'!I400/ECO!S62))))</f>
        <v>1611</v>
      </c>
      <c r="K262" s="74">
        <f>IF($C$4="National Currency",IF('Premiums DATA'!J400=0,0,'Premiums DATA'!J400),IF($C$4="Current Exchange rate",IF('Premiums DATA'!J400=0,0,'Premiums DATA'!J400/ECO!T27),IF($C$4="Constant Exchange rate",IF('Premiums DATA'!J400=0,0,'Premiums DATA'!J400/ECO!T62))))</f>
        <v>1609</v>
      </c>
      <c r="L262" s="74">
        <f>IF($C$4="National Currency",IF('Premiums DATA'!K400=0,0,'Premiums DATA'!K400),IF($C$4="Current Exchange rate",IF('Premiums DATA'!K400=0,0,'Premiums DATA'!K400/ECO!U27),IF($C$4="Constant Exchange rate",IF('Premiums DATA'!K400=0,0,'Premiums DATA'!K400/ECO!U62))))</f>
        <v>1956</v>
      </c>
      <c r="M262" s="74">
        <f>IF($C$4="National Currency",IF('Premiums DATA'!L400=0,0,'Premiums DATA'!L400),IF($C$4="Current Exchange rate",IF('Premiums DATA'!L400=0,0,'Premiums DATA'!L400/ECO!V27),IF($C$4="Constant Exchange rate",IF('Premiums DATA'!L400=0,0,'Premiums DATA'!L400/ECO!V62))))</f>
        <v>1604</v>
      </c>
      <c r="N262" s="74">
        <f>IF($C$4="National Currency",IF('Premiums DATA'!M400=0,0,'Premiums DATA'!M400),IF($C$4="Current Exchange rate",IF('Premiums DATA'!M400=0,0,'Premiums DATA'!M400/ECO!W27),IF($C$4="Constant Exchange rate",IF('Premiums DATA'!M400=0,0,'Premiums DATA'!M400/ECO!W62))))</f>
        <v>2882</v>
      </c>
      <c r="O262" s="74">
        <f>IF($C$4="National Currency",IF('Premiums DATA'!N400=0,0,'Premiums DATA'!N400),IF($C$4="Current Exchange rate",IF('Premiums DATA'!N400=0,0,'Premiums DATA'!N400/ECO!X27),IF($C$4="Constant Exchange rate",IF('Premiums DATA'!N400=0,0,'Premiums DATA'!N400/ECO!X62))))</f>
        <v>3792</v>
      </c>
      <c r="P262" s="210">
        <f>IF($C$4="National Currency",IF('Premiums DATA'!O400=0,0,'Premiums DATA'!O400),IF($C$4="Current Exchange rate",IF('Premiums DATA'!O400=0,0,'Premiums DATA'!O400/ECO!Y27),IF($C$4="Constant Exchange rate",IF('Premiums DATA'!O400=0,0,'Premiums DATA'!O400/ECO!Y62))))</f>
        <v>4644</v>
      </c>
      <c r="Q262" s="77">
        <f t="shared" si="37"/>
        <v>0.54122115527885184</v>
      </c>
      <c r="R262" s="77">
        <f t="shared" si="38"/>
        <v>0.31575294934073561</v>
      </c>
      <c r="S262" s="77">
        <f t="shared" si="39"/>
        <v>3.3287671232876717</v>
      </c>
    </row>
    <row r="263" spans="3:19" ht="15" x14ac:dyDescent="0.25">
      <c r="C263" s="242"/>
      <c r="D263" s="243"/>
      <c r="E263" s="72" t="s">
        <v>18</v>
      </c>
      <c r="F263" s="74">
        <f>IF($C$4="National Currency",IF('Premiums DATA'!E401=0,0,'Premiums DATA'!E401),IF($C$4="Current Exchange rate",IF('Premiums DATA'!E401=0,0,'Premiums DATA'!E401/ECO!O28),IF($C$4="Constant Exchange rate",IF('Premiums DATA'!E401=0,0,'Premiums DATA'!E401/ECO!O63))))</f>
        <v>0</v>
      </c>
      <c r="G263" s="74">
        <f>IF($C$4="National Currency",IF('Premiums DATA'!F401=0,0,'Premiums DATA'!F401),IF($C$4="Current Exchange rate",IF('Premiums DATA'!F401=0,0,'Premiums DATA'!F401/ECO!P28),IF($C$4="Constant Exchange rate",IF('Premiums DATA'!F401=0,0,'Premiums DATA'!F401/ECO!P63))))</f>
        <v>0</v>
      </c>
      <c r="H263" s="74">
        <f>IF($C$4="National Currency",IF('Premiums DATA'!G401=0,0,'Premiums DATA'!G401),IF($C$4="Current Exchange rate",IF('Premiums DATA'!G401=0,0,'Premiums DATA'!G401/ECO!Q28),IF($C$4="Constant Exchange rate",IF('Premiums DATA'!G401=0,0,'Premiums DATA'!G401/ECO!Q63))))</f>
        <v>0</v>
      </c>
      <c r="I263" s="74">
        <f>IF($C$4="National Currency",IF('Premiums DATA'!H401=0,0,'Premiums DATA'!H401),IF($C$4="Current Exchange rate",IF('Premiums DATA'!H401=0,0,'Premiums DATA'!H401/ECO!R28),IF($C$4="Constant Exchange rate",IF('Premiums DATA'!H401=0,0,'Premiums DATA'!H401/ECO!R63))))</f>
        <v>0</v>
      </c>
      <c r="J263" s="74">
        <f>IF($C$4="National Currency",IF('Premiums DATA'!I401=0,0,'Premiums DATA'!I401),IF($C$4="Current Exchange rate",IF('Premiums DATA'!I401=0,0,'Premiums DATA'!I401/ECO!S28),IF($C$4="Constant Exchange rate",IF('Premiums DATA'!I401=0,0,'Premiums DATA'!I401/ECO!S63))))</f>
        <v>0</v>
      </c>
      <c r="K263" s="74">
        <f>IF($C$4="National Currency",IF('Premiums DATA'!J401=0,0,'Premiums DATA'!J401),IF($C$4="Current Exchange rate",IF('Premiums DATA'!J401=0,0,'Premiums DATA'!J401/ECO!T28),IF($C$4="Constant Exchange rate",IF('Premiums DATA'!J401=0,0,'Premiums DATA'!J401/ECO!T63))))</f>
        <v>0</v>
      </c>
      <c r="L263" s="74">
        <f>IF($C$4="National Currency",IF('Premiums DATA'!K401=0,0,'Premiums DATA'!K401),IF($C$4="Current Exchange rate",IF('Premiums DATA'!K401=0,0,'Premiums DATA'!K401/ECO!U28),IF($C$4="Constant Exchange rate",IF('Premiums DATA'!K401=0,0,'Premiums DATA'!K401/ECO!U63))))</f>
        <v>0</v>
      </c>
      <c r="M263" s="74">
        <f>IF($C$4="National Currency",IF('Premiums DATA'!L401=0,0,'Premiums DATA'!L401),IF($C$4="Current Exchange rate",IF('Premiums DATA'!L401=0,0,'Premiums DATA'!L401/ECO!V28),IF($C$4="Constant Exchange rate",IF('Premiums DATA'!L401=0,0,'Premiums DATA'!L401/ECO!V63))))</f>
        <v>0</v>
      </c>
      <c r="N263" s="74">
        <f>IF($C$4="National Currency",IF('Premiums DATA'!M401=0,0,'Premiums DATA'!M401),IF($C$4="Current Exchange rate",IF('Premiums DATA'!M401=0,0,'Premiums DATA'!M401/ECO!W28),IF($C$4="Constant Exchange rate",IF('Premiums DATA'!M401=0,0,'Premiums DATA'!M401/ECO!W63))))</f>
        <v>0</v>
      </c>
      <c r="O263" s="74">
        <f>IF($C$4="National Currency",IF('Premiums DATA'!N401=0,0,'Premiums DATA'!N401),IF($C$4="Current Exchange rate",IF('Premiums DATA'!N401=0,0,'Premiums DATA'!N401/ECO!X28),IF($C$4="Constant Exchange rate",IF('Premiums DATA'!N401=0,0,'Premiums DATA'!N401/ECO!X63))))</f>
        <v>0</v>
      </c>
      <c r="P263" s="210">
        <f>IF($C$4="National Currency",IF('Premiums DATA'!O401=0,0,'Premiums DATA'!O401),IF($C$4="Current Exchange rate",IF('Premiums DATA'!O401=0,0,'Premiums DATA'!O401/ECO!Y28),IF($C$4="Constant Exchange rate",IF('Premiums DATA'!O401=0,0,'Premiums DATA'!O401/ECO!Y63))))</f>
        <v>0</v>
      </c>
      <c r="Q263" s="77">
        <f t="shared" si="37"/>
        <v>0</v>
      </c>
      <c r="R263" s="77" t="str">
        <f t="shared" si="38"/>
        <v>-</v>
      </c>
      <c r="S263" s="77" t="str">
        <f t="shared" si="39"/>
        <v>-</v>
      </c>
    </row>
    <row r="264" spans="3:19" ht="15" x14ac:dyDescent="0.25">
      <c r="C264" s="242"/>
      <c r="D264" s="243"/>
      <c r="E264" s="72" t="s">
        <v>19</v>
      </c>
      <c r="F264" s="74">
        <f>IF($C$4="National Currency",IF('Premiums DATA'!E402=0,0,'Premiums DATA'!E402),IF($C$4="Current Exchange rate",IF('Premiums DATA'!E402=0,0,'Premiums DATA'!E402/ECO!O29),IF($C$4="Constant Exchange rate",IF('Premiums DATA'!E402=0,0,'Premiums DATA'!E402/ECO!O64))))</f>
        <v>0</v>
      </c>
      <c r="G264" s="74">
        <f>IF($C$4="National Currency",IF('Premiums DATA'!F402=0,0,'Premiums DATA'!F402),IF($C$4="Current Exchange rate",IF('Premiums DATA'!F402=0,0,'Premiums DATA'!F402/ECO!P29),IF($C$4="Constant Exchange rate",IF('Premiums DATA'!F402=0,0,'Premiums DATA'!F402/ECO!P64))))</f>
        <v>0</v>
      </c>
      <c r="H264" s="74">
        <f>IF($C$4="National Currency",IF('Premiums DATA'!G402=0,0,'Premiums DATA'!G402),IF($C$4="Current Exchange rate",IF('Premiums DATA'!G402=0,0,'Premiums DATA'!G402/ECO!Q29),IF($C$4="Constant Exchange rate",IF('Premiums DATA'!G402=0,0,'Premiums DATA'!G402/ECO!Q64))))</f>
        <v>0</v>
      </c>
      <c r="I264" s="74">
        <f>IF($C$4="National Currency",IF('Premiums DATA'!H402=0,0,'Premiums DATA'!H402),IF($C$4="Current Exchange rate",IF('Premiums DATA'!H402=0,0,'Premiums DATA'!H402/ECO!R29),IF($C$4="Constant Exchange rate",IF('Premiums DATA'!H402=0,0,'Premiums DATA'!H402/ECO!R64))))</f>
        <v>0</v>
      </c>
      <c r="J264" s="74">
        <f>IF($C$4="National Currency",IF('Premiums DATA'!I402=0,0,'Premiums DATA'!I402),IF($C$4="Current Exchange rate",IF('Premiums DATA'!I402=0,0,'Premiums DATA'!I402/ECO!S29),IF($C$4="Constant Exchange rate",IF('Premiums DATA'!I402=0,0,'Premiums DATA'!I402/ECO!S64))))</f>
        <v>0</v>
      </c>
      <c r="K264" s="74">
        <f>IF($C$4="National Currency",IF('Premiums DATA'!J402=0,0,'Premiums DATA'!J402),IF($C$4="Current Exchange rate",IF('Premiums DATA'!J402=0,0,'Premiums DATA'!J402/ECO!T29),IF($C$4="Constant Exchange rate",IF('Premiums DATA'!J402=0,0,'Premiums DATA'!J402/ECO!T64))))</f>
        <v>0</v>
      </c>
      <c r="L264" s="74">
        <f>IF($C$4="National Currency",IF('Premiums DATA'!K402=0,0,'Premiums DATA'!K402),IF($C$4="Current Exchange rate",IF('Premiums DATA'!K402=0,0,'Premiums DATA'!K402/ECO!U29),IF($C$4="Constant Exchange rate",IF('Premiums DATA'!K402=0,0,'Premiums DATA'!K402/ECO!U64))))</f>
        <v>0</v>
      </c>
      <c r="M264" s="74">
        <f>IF($C$4="National Currency",IF('Premiums DATA'!L402=0,0,'Premiums DATA'!L402),IF($C$4="Current Exchange rate",IF('Premiums DATA'!L402=0,0,'Premiums DATA'!L402/ECO!V29),IF($C$4="Constant Exchange rate",IF('Premiums DATA'!L402=0,0,'Premiums DATA'!L402/ECO!V64))))</f>
        <v>0</v>
      </c>
      <c r="N264" s="74">
        <f>IF($C$4="National Currency",IF('Premiums DATA'!M402=0,0,'Premiums DATA'!M402),IF($C$4="Current Exchange rate",IF('Premiums DATA'!M402=0,0,'Premiums DATA'!M402/ECO!W29),IF($C$4="Constant Exchange rate",IF('Premiums DATA'!M402=0,0,'Premiums DATA'!M402/ECO!W64))))</f>
        <v>0</v>
      </c>
      <c r="O264" s="74">
        <f>IF($C$4="National Currency",IF('Premiums DATA'!N402=0,0,'Premiums DATA'!N402),IF($C$4="Current Exchange rate",IF('Premiums DATA'!N402=0,0,'Premiums DATA'!N402/ECO!X29),IF($C$4="Constant Exchange rate",IF('Premiums DATA'!N402=0,0,'Premiums DATA'!N402/ECO!X64))))</f>
        <v>0</v>
      </c>
      <c r="P264" s="210">
        <f>IF($C$4="National Currency",IF('Premiums DATA'!O402=0,0,'Premiums DATA'!O402),IF($C$4="Current Exchange rate",IF('Premiums DATA'!O402=0,0,'Premiums DATA'!O402/ECO!Y29),IF($C$4="Constant Exchange rate",IF('Premiums DATA'!O402=0,0,'Premiums DATA'!O402/ECO!Y64))))</f>
        <v>0</v>
      </c>
      <c r="Q264" s="77">
        <f t="shared" si="37"/>
        <v>0</v>
      </c>
      <c r="R264" s="77" t="str">
        <f t="shared" si="38"/>
        <v>-</v>
      </c>
      <c r="S264" s="77" t="str">
        <f t="shared" si="39"/>
        <v>-</v>
      </c>
    </row>
    <row r="265" spans="3:19" ht="15" x14ac:dyDescent="0.25">
      <c r="C265" s="242"/>
      <c r="D265" s="243"/>
      <c r="E265" s="72" t="s">
        <v>20</v>
      </c>
      <c r="F265" s="74">
        <f>IF($C$4="National Currency",IF('Premiums DATA'!E403=0,0,'Premiums DATA'!E403),IF($C$4="Current Exchange rate",IF('Premiums DATA'!E403=0,0,'Premiums DATA'!E403/ECO!O30),IF($C$4="Constant Exchange rate",IF('Premiums DATA'!E403=0,0,'Premiums DATA'!E403/ECO!O65))))</f>
        <v>0</v>
      </c>
      <c r="G265" s="74">
        <f>IF($C$4="National Currency",IF('Premiums DATA'!F403=0,0,'Premiums DATA'!F403),IF($C$4="Current Exchange rate",IF('Premiums DATA'!F403=0,0,'Premiums DATA'!F403/ECO!P30),IF($C$4="Constant Exchange rate",IF('Premiums DATA'!F403=0,0,'Premiums DATA'!F403/ECO!P65))))</f>
        <v>0.59760956175298807</v>
      </c>
      <c r="H265" s="74">
        <f>IF($C$4="National Currency",IF('Premiums DATA'!G403=0,0,'Premiums DATA'!G403),IF($C$4="Current Exchange rate",IF('Premiums DATA'!G403=0,0,'Premiums DATA'!G403/ECO!Q30),IF($C$4="Constant Exchange rate",IF('Premiums DATA'!G403=0,0,'Premiums DATA'!G403/ECO!Q65))))</f>
        <v>3.1872509960159365</v>
      </c>
      <c r="I265" s="74">
        <f>IF($C$4="National Currency",IF('Premiums DATA'!H403=0,0,'Premiums DATA'!H403),IF($C$4="Current Exchange rate",IF('Premiums DATA'!H403=0,0,'Premiums DATA'!H403/ECO!R30),IF($C$4="Constant Exchange rate",IF('Premiums DATA'!H403=0,0,'Premiums DATA'!H403/ECO!R65))))</f>
        <v>35.358565737051798</v>
      </c>
      <c r="J265" s="74">
        <f>IF($C$4="National Currency",IF('Premiums DATA'!I403=0,0,'Premiums DATA'!I403),IF($C$4="Current Exchange rate",IF('Premiums DATA'!I403=0,0,'Premiums DATA'!I403/ECO!S30),IF($C$4="Constant Exchange rate",IF('Premiums DATA'!I403=0,0,'Premiums DATA'!I403/ECO!S65))))</f>
        <v>27.262379055207742</v>
      </c>
      <c r="K265" s="74">
        <f>IF($C$4="National Currency",IF('Premiums DATA'!J403=0,0,'Premiums DATA'!J403),IF($C$4="Current Exchange rate",IF('Premiums DATA'!J403=0,0,'Premiums DATA'!J403/ECO!T30),IF($C$4="Constant Exchange rate",IF('Premiums DATA'!J403=0,0,'Premiums DATA'!J403/ECO!T65))))</f>
        <v>25.782583949914628</v>
      </c>
      <c r="L265" s="74">
        <f>IF($C$4="National Currency",IF('Premiums DATA'!K403=0,0,'Premiums DATA'!K403),IF($C$4="Current Exchange rate",IF('Premiums DATA'!K403=0,0,'Premiums DATA'!K403/ECO!U30),IF($C$4="Constant Exchange rate",IF('Premiums DATA'!K403=0,0,'Premiums DATA'!K403/ECO!U65))))</f>
        <v>28.571428571428569</v>
      </c>
      <c r="M265" s="74">
        <f>IF($C$4="National Currency",IF('Premiums DATA'!L403=0,0,'Premiums DATA'!L403),IF($C$4="Current Exchange rate",IF('Premiums DATA'!L403=0,0,'Premiums DATA'!L403/ECO!V30),IF($C$4="Constant Exchange rate",IF('Premiums DATA'!L403=0,0,'Premiums DATA'!L403/ECO!V65))))</f>
        <v>37.635173591348888</v>
      </c>
      <c r="N265" s="74">
        <f>IF($C$4="National Currency",IF('Premiums DATA'!M403=0,0,'Premiums DATA'!M403),IF($C$4="Current Exchange rate",IF('Premiums DATA'!M403=0,0,'Premiums DATA'!M403/ECO!W30),IF($C$4="Constant Exchange rate",IF('Premiums DATA'!M403=0,0,'Premiums DATA'!M403/ECO!W65))))</f>
        <v>43.796243597040416</v>
      </c>
      <c r="O265" s="74">
        <f>IF($C$4="National Currency",IF('Premiums DATA'!N403=0,0,'Premiums DATA'!N403),IF($C$4="Current Exchange rate",IF('Premiums DATA'!N403=0,0,'Premiums DATA'!N403/ECO!X30),IF($C$4="Constant Exchange rate",IF('Premiums DATA'!N403=0,0,'Premiums DATA'!N403/ECO!X65))))</f>
        <v>50.184974388161642</v>
      </c>
      <c r="P265" s="210">
        <f>IF($C$4="National Currency",IF('Premiums DATA'!O403=0,0,'Premiums DATA'!O403),IF($C$4="Current Exchange rate",IF('Premiums DATA'!O403=0,0,'Premiums DATA'!O403/ECO!Y30),IF($C$4="Constant Exchange rate",IF('Premiums DATA'!O403=0,0,'Premiums DATA'!O403/ECO!Y65))))</f>
        <v>0</v>
      </c>
      <c r="Q265" s="77">
        <f t="shared" si="37"/>
        <v>7.1627557531646719E-3</v>
      </c>
      <c r="R265" s="77">
        <f t="shared" si="38"/>
        <v>0.14587394411955801</v>
      </c>
      <c r="S265" s="77" t="str">
        <f t="shared" si="39"/>
        <v>-</v>
      </c>
    </row>
    <row r="266" spans="3:19" ht="15" x14ac:dyDescent="0.25">
      <c r="C266" s="242"/>
      <c r="D266" s="243"/>
      <c r="E266" s="72" t="s">
        <v>21</v>
      </c>
      <c r="F266" s="74">
        <f>IF($C$4="National Currency",IF('Premiums DATA'!E404=0,0,'Premiums DATA'!E404),IF($C$4="Current Exchange rate",IF('Premiums DATA'!E404=0,0,'Premiums DATA'!E404/ECO!O31),IF($C$4="Constant Exchange rate",IF('Premiums DATA'!E404=0,0,'Premiums DATA'!E404/ECO!O66))))</f>
        <v>0</v>
      </c>
      <c r="G266" s="74">
        <f>IF($C$4="National Currency",IF('Premiums DATA'!F404=0,0,'Premiums DATA'!F404),IF($C$4="Current Exchange rate",IF('Premiums DATA'!F404=0,0,'Premiums DATA'!F404/ECO!P31),IF($C$4="Constant Exchange rate",IF('Premiums DATA'!F404=0,0,'Premiums DATA'!F404/ECO!P66))))</f>
        <v>0</v>
      </c>
      <c r="H266" s="74">
        <f>IF($C$4="National Currency",IF('Premiums DATA'!G404=0,0,'Premiums DATA'!G404),IF($C$4="Current Exchange rate",IF('Premiums DATA'!G404=0,0,'Premiums DATA'!G404/ECO!Q31),IF($C$4="Constant Exchange rate",IF('Premiums DATA'!G404=0,0,'Premiums DATA'!G404/ECO!Q66))))</f>
        <v>0</v>
      </c>
      <c r="I266" s="74">
        <f>IF($C$4="National Currency",IF('Premiums DATA'!H404=0,0,'Premiums DATA'!H404),IF($C$4="Current Exchange rate",IF('Premiums DATA'!H404=0,0,'Premiums DATA'!H404/ECO!R31),IF($C$4="Constant Exchange rate",IF('Premiums DATA'!H404=0,0,'Premiums DATA'!H404/ECO!R66))))</f>
        <v>0</v>
      </c>
      <c r="J266" s="74">
        <f>IF($C$4="National Currency",IF('Premiums DATA'!I404=0,0,'Premiums DATA'!I404),IF($C$4="Current Exchange rate",IF('Premiums DATA'!I404=0,0,'Premiums DATA'!I404/ECO!S31),IF($C$4="Constant Exchange rate",IF('Premiums DATA'!I404=0,0,'Premiums DATA'!I404/ECO!S66))))</f>
        <v>0</v>
      </c>
      <c r="K266" s="74">
        <f>IF($C$4="National Currency",IF('Premiums DATA'!J404=0,0,'Premiums DATA'!J404),IF($C$4="Current Exchange rate",IF('Premiums DATA'!J404=0,0,'Premiums DATA'!J404/ECO!T31),IF($C$4="Constant Exchange rate",IF('Premiums DATA'!J404=0,0,'Premiums DATA'!J404/ECO!T66))))</f>
        <v>0</v>
      </c>
      <c r="L266" s="74">
        <f>IF($C$4="National Currency",IF('Premiums DATA'!K404=0,0,'Premiums DATA'!K404),IF($C$4="Current Exchange rate",IF('Premiums DATA'!K404=0,0,'Premiums DATA'!K404/ECO!U31),IF($C$4="Constant Exchange rate",IF('Premiums DATA'!K404=0,0,'Premiums DATA'!K404/ECO!U66))))</f>
        <v>0</v>
      </c>
      <c r="M266" s="74">
        <f>IF($C$4="National Currency",IF('Premiums DATA'!L404=0,0,'Premiums DATA'!L404),IF($C$4="Current Exchange rate",IF('Premiums DATA'!L404=0,0,'Premiums DATA'!L404/ECO!V31),IF($C$4="Constant Exchange rate",IF('Premiums DATA'!L404=0,0,'Premiums DATA'!L404/ECO!V66))))</f>
        <v>0</v>
      </c>
      <c r="N266" s="74">
        <f>IF($C$4="National Currency",IF('Premiums DATA'!M404=0,0,'Premiums DATA'!M404),IF($C$4="Current Exchange rate",IF('Premiums DATA'!M404=0,0,'Premiums DATA'!M404/ECO!W31),IF($C$4="Constant Exchange rate",IF('Premiums DATA'!M404=0,0,'Premiums DATA'!M404/ECO!W66))))</f>
        <v>0</v>
      </c>
      <c r="O266" s="74">
        <f>IF($C$4="National Currency",IF('Premiums DATA'!N404=0,0,'Premiums DATA'!N404),IF($C$4="Current Exchange rate",IF('Premiums DATA'!N404=0,0,'Premiums DATA'!N404/ECO!X31),IF($C$4="Constant Exchange rate",IF('Premiums DATA'!N404=0,0,'Premiums DATA'!N404/ECO!X66))))</f>
        <v>0</v>
      </c>
      <c r="P266" s="210">
        <f>IF($C$4="National Currency",IF('Premiums DATA'!O404=0,0,'Premiums DATA'!O404),IF($C$4="Current Exchange rate",IF('Premiums DATA'!O404=0,0,'Premiums DATA'!O404/ECO!Y31),IF($C$4="Constant Exchange rate",IF('Premiums DATA'!O404=0,0,'Premiums DATA'!O404/ECO!Y66))))</f>
        <v>0</v>
      </c>
      <c r="Q266" s="77">
        <f t="shared" si="37"/>
        <v>0</v>
      </c>
      <c r="R266" s="77" t="str">
        <f t="shared" si="38"/>
        <v>-</v>
      </c>
      <c r="S266" s="77" t="str">
        <f t="shared" si="39"/>
        <v>-</v>
      </c>
    </row>
    <row r="267" spans="3:19" ht="15" x14ac:dyDescent="0.25">
      <c r="C267" s="242"/>
      <c r="D267" s="243"/>
      <c r="E267" s="72" t="s">
        <v>22</v>
      </c>
      <c r="F267" s="74">
        <f>IF($C$4="National Currency",IF('Premiums DATA'!E405=0,0,'Premiums DATA'!E405),IF($C$4="Current Exchange rate",IF('Premiums DATA'!E405=0,0,'Premiums DATA'!E405/ECO!O32),IF($C$4="Constant Exchange rate",IF('Premiums DATA'!E405=0,0,'Premiums DATA'!E405/ECO!O67))))</f>
        <v>0</v>
      </c>
      <c r="G267" s="74">
        <f>IF($C$4="National Currency",IF('Premiums DATA'!F405=0,0,'Premiums DATA'!F405),IF($C$4="Current Exchange rate",IF('Premiums DATA'!F405=0,0,'Premiums DATA'!F405/ECO!P32),IF($C$4="Constant Exchange rate",IF('Premiums DATA'!F405=0,0,'Premiums DATA'!F405/ECO!P67))))</f>
        <v>0</v>
      </c>
      <c r="H267" s="74">
        <f>IF($C$4="National Currency",IF('Premiums DATA'!G405=0,0,'Premiums DATA'!G405),IF($C$4="Current Exchange rate",IF('Premiums DATA'!G405=0,0,'Premiums DATA'!G405/ECO!Q32),IF($C$4="Constant Exchange rate",IF('Premiums DATA'!G405=0,0,'Premiums DATA'!G405/ECO!Q67))))</f>
        <v>0</v>
      </c>
      <c r="I267" s="74">
        <f>IF($C$4="National Currency",IF('Premiums DATA'!H405=0,0,'Premiums DATA'!H405),IF($C$4="Current Exchange rate",IF('Premiums DATA'!H405=0,0,'Premiums DATA'!H405/ECO!R32),IF($C$4="Constant Exchange rate",IF('Premiums DATA'!H405=0,0,'Premiums DATA'!H405/ECO!R67))))</f>
        <v>0</v>
      </c>
      <c r="J267" s="74">
        <f>IF($C$4="National Currency",IF('Premiums DATA'!I405=0,0,'Premiums DATA'!I405),IF($C$4="Current Exchange rate",IF('Premiums DATA'!I405=0,0,'Premiums DATA'!I405/ECO!S32),IF($C$4="Constant Exchange rate",IF('Premiums DATA'!I405=0,0,'Premiums DATA'!I405/ECO!S67))))</f>
        <v>0</v>
      </c>
      <c r="K267" s="74">
        <f>IF($C$4="National Currency",IF('Premiums DATA'!J405=0,0,'Premiums DATA'!J405),IF($C$4="Current Exchange rate",IF('Premiums DATA'!J405=0,0,'Premiums DATA'!J405/ECO!T32),IF($C$4="Constant Exchange rate",IF('Premiums DATA'!J405=0,0,'Premiums DATA'!J405/ECO!T67))))</f>
        <v>0</v>
      </c>
      <c r="L267" s="74">
        <f>IF($C$4="National Currency",IF('Premiums DATA'!K405=0,0,'Premiums DATA'!K405),IF($C$4="Current Exchange rate",IF('Premiums DATA'!K405=0,0,'Premiums DATA'!K405/ECO!U32),IF($C$4="Constant Exchange rate",IF('Premiums DATA'!K405=0,0,'Premiums DATA'!K405/ECO!U67))))</f>
        <v>0</v>
      </c>
      <c r="M267" s="74">
        <f>IF($C$4="National Currency",IF('Premiums DATA'!L405=0,0,'Premiums DATA'!L405),IF($C$4="Current Exchange rate",IF('Premiums DATA'!L405=0,0,'Premiums DATA'!L405/ECO!V32),IF($C$4="Constant Exchange rate",IF('Premiums DATA'!L405=0,0,'Premiums DATA'!L405/ECO!V67))))</f>
        <v>0</v>
      </c>
      <c r="N267" s="74">
        <f>IF($C$4="National Currency",IF('Premiums DATA'!M405=0,0,'Premiums DATA'!M405),IF($C$4="Current Exchange rate",IF('Premiums DATA'!M405=0,0,'Premiums DATA'!M405/ECO!W32),IF($C$4="Constant Exchange rate",IF('Premiums DATA'!M405=0,0,'Premiums DATA'!M405/ECO!W67))))</f>
        <v>0</v>
      </c>
      <c r="O267" s="74">
        <f>IF($C$4="National Currency",IF('Premiums DATA'!N405=0,0,'Premiums DATA'!N405),IF($C$4="Current Exchange rate",IF('Premiums DATA'!N405=0,0,'Premiums DATA'!N405/ECO!X32),IF($C$4="Constant Exchange rate",IF('Premiums DATA'!N405=0,0,'Premiums DATA'!N405/ECO!X67))))</f>
        <v>0</v>
      </c>
      <c r="P267" s="210">
        <f>IF($C$4="National Currency",IF('Premiums DATA'!O405=0,0,'Premiums DATA'!O405),IF($C$4="Current Exchange rate",IF('Premiums DATA'!O405=0,0,'Premiums DATA'!O405/ECO!Y32),IF($C$4="Constant Exchange rate",IF('Premiums DATA'!O405=0,0,'Premiums DATA'!O405/ECO!Y67))))</f>
        <v>0</v>
      </c>
      <c r="Q267" s="77">
        <f t="shared" si="37"/>
        <v>0</v>
      </c>
      <c r="R267" s="77" t="str">
        <f t="shared" si="38"/>
        <v>-</v>
      </c>
      <c r="S267" s="77" t="str">
        <f t="shared" si="39"/>
        <v>-</v>
      </c>
    </row>
    <row r="268" spans="3:19" ht="15" x14ac:dyDescent="0.25">
      <c r="C268" s="242"/>
      <c r="D268" s="243"/>
      <c r="E268" s="72" t="s">
        <v>23</v>
      </c>
      <c r="F268" s="74">
        <f>IF($C$4="National Currency",IF('Premiums DATA'!E406=0,0,'Premiums DATA'!E406),IF($C$4="Current Exchange rate",IF('Premiums DATA'!E406=0,0,'Premiums DATA'!E406/ECO!O33),IF($C$4="Constant Exchange rate",IF('Premiums DATA'!E406=0,0,'Premiums DATA'!E406/ECO!O68))))</f>
        <v>0</v>
      </c>
      <c r="G268" s="74">
        <f>IF($C$4="National Currency",IF('Premiums DATA'!F406=0,0,'Premiums DATA'!F406),IF($C$4="Current Exchange rate",IF('Premiums DATA'!F406=0,0,'Premiums DATA'!F406/ECO!P33),IF($C$4="Constant Exchange rate",IF('Premiums DATA'!F406=0,0,'Premiums DATA'!F406/ECO!P68))))</f>
        <v>0</v>
      </c>
      <c r="H268" s="74">
        <f>IF($C$4="National Currency",IF('Premiums DATA'!G406=0,0,'Premiums DATA'!G406),IF($C$4="Current Exchange rate",IF('Premiums DATA'!G406=0,0,'Premiums DATA'!G406/ECO!Q33),IF($C$4="Constant Exchange rate",IF('Premiums DATA'!G406=0,0,'Premiums DATA'!G406/ECO!Q68))))</f>
        <v>0</v>
      </c>
      <c r="I268" s="74">
        <f>IF($C$4="National Currency",IF('Premiums DATA'!H406=0,0,'Premiums DATA'!H406),IF($C$4="Current Exchange rate",IF('Premiums DATA'!H406=0,0,'Premiums DATA'!H406/ECO!R33),IF($C$4="Constant Exchange rate",IF('Premiums DATA'!H406=0,0,'Premiums DATA'!H406/ECO!R68))))</f>
        <v>0</v>
      </c>
      <c r="J268" s="74">
        <f>IF($C$4="National Currency",IF('Premiums DATA'!I406=0,0,'Premiums DATA'!I406),IF($C$4="Current Exchange rate",IF('Premiums DATA'!I406=0,0,'Premiums DATA'!I406/ECO!S33),IF($C$4="Constant Exchange rate",IF('Premiums DATA'!I406=0,0,'Premiums DATA'!I406/ECO!S68))))</f>
        <v>0</v>
      </c>
      <c r="K268" s="74">
        <f>IF($C$4="National Currency",IF('Premiums DATA'!J406=0,0,'Premiums DATA'!J406),IF($C$4="Current Exchange rate",IF('Premiums DATA'!J406=0,0,'Premiums DATA'!J406/ECO!T33),IF($C$4="Constant Exchange rate",IF('Premiums DATA'!J406=0,0,'Premiums DATA'!J406/ECO!T68))))</f>
        <v>0</v>
      </c>
      <c r="L268" s="74">
        <f>IF($C$4="National Currency",IF('Premiums DATA'!K406=0,0,'Premiums DATA'!K406),IF($C$4="Current Exchange rate",IF('Premiums DATA'!K406=0,0,'Premiums DATA'!K406/ECO!U33),IF($C$4="Constant Exchange rate",IF('Premiums DATA'!K406=0,0,'Premiums DATA'!K406/ECO!U68))))</f>
        <v>0</v>
      </c>
      <c r="M268" s="74">
        <f>IF($C$4="National Currency",IF('Premiums DATA'!L406=0,0,'Premiums DATA'!L406),IF($C$4="Current Exchange rate",IF('Premiums DATA'!L406=0,0,'Premiums DATA'!L406/ECO!V33),IF($C$4="Constant Exchange rate",IF('Premiums DATA'!L406=0,0,'Premiums DATA'!L406/ECO!V68))))</f>
        <v>0</v>
      </c>
      <c r="N268" s="74">
        <f>IF($C$4="National Currency",IF('Premiums DATA'!M406=0,0,'Premiums DATA'!M406),IF($C$4="Current Exchange rate",IF('Premiums DATA'!M406=0,0,'Premiums DATA'!M406/ECO!W33),IF($C$4="Constant Exchange rate",IF('Premiums DATA'!M406=0,0,'Premiums DATA'!M406/ECO!W68))))</f>
        <v>0</v>
      </c>
      <c r="O268" s="74">
        <f>IF($C$4="National Currency",IF('Premiums DATA'!N406=0,0,'Premiums DATA'!N406),IF($C$4="Current Exchange rate",IF('Premiums DATA'!N406=0,0,'Premiums DATA'!N406/ECO!X33),IF($C$4="Constant Exchange rate",IF('Premiums DATA'!N406=0,0,'Premiums DATA'!N406/ECO!X68))))</f>
        <v>0</v>
      </c>
      <c r="P268" s="210">
        <f>IF($C$4="National Currency",IF('Premiums DATA'!O406=0,0,'Premiums DATA'!O406),IF($C$4="Current Exchange rate",IF('Premiums DATA'!O406=0,0,'Premiums DATA'!O406/ECO!Y33),IF($C$4="Constant Exchange rate",IF('Premiums DATA'!O406=0,0,'Premiums DATA'!O406/ECO!Y68))))</f>
        <v>0</v>
      </c>
      <c r="Q268" s="77">
        <f t="shared" si="37"/>
        <v>0</v>
      </c>
      <c r="R268" s="77" t="str">
        <f t="shared" si="38"/>
        <v>-</v>
      </c>
      <c r="S268" s="77" t="str">
        <f t="shared" si="39"/>
        <v>-</v>
      </c>
    </row>
    <row r="269" spans="3:19" ht="15" x14ac:dyDescent="0.25">
      <c r="C269" s="242"/>
      <c r="D269" s="243"/>
      <c r="E269" s="72" t="s">
        <v>24</v>
      </c>
      <c r="F269" s="74">
        <f>IF($C$4="National Currency",IF('Premiums DATA'!E407=0,0,'Premiums DATA'!E407),IF($C$4="Current Exchange rate",IF('Premiums DATA'!E407=0,0,'Premiums DATA'!E407/ECO!O34),IF($C$4="Constant Exchange rate",IF('Premiums DATA'!E407=0,0,'Premiums DATA'!E407/ECO!O69))))</f>
        <v>0</v>
      </c>
      <c r="G269" s="74">
        <f>IF($C$4="National Currency",IF('Premiums DATA'!F407=0,0,'Premiums DATA'!F407),IF($C$4="Current Exchange rate",IF('Premiums DATA'!F407=0,0,'Premiums DATA'!F407/ECO!P34),IF($C$4="Constant Exchange rate",IF('Premiums DATA'!F407=0,0,'Premiums DATA'!F407/ECO!P69))))</f>
        <v>0</v>
      </c>
      <c r="H269" s="74">
        <f>IF($C$4="National Currency",IF('Premiums DATA'!G407=0,0,'Premiums DATA'!G407),IF($C$4="Current Exchange rate",IF('Premiums DATA'!G407=0,0,'Premiums DATA'!G407/ECO!Q34),IF($C$4="Constant Exchange rate",IF('Premiums DATA'!G407=0,0,'Premiums DATA'!G407/ECO!Q69))))</f>
        <v>0</v>
      </c>
      <c r="I269" s="74">
        <f>IF($C$4="National Currency",IF('Premiums DATA'!H407=0,0,'Premiums DATA'!H407),IF($C$4="Current Exchange rate",IF('Premiums DATA'!H407=0,0,'Premiums DATA'!H407/ECO!R34),IF($C$4="Constant Exchange rate",IF('Premiums DATA'!H407=0,0,'Premiums DATA'!H407/ECO!R69))))</f>
        <v>0</v>
      </c>
      <c r="J269" s="74">
        <f>IF($C$4="National Currency",IF('Premiums DATA'!I407=0,0,'Premiums DATA'!I407),IF($C$4="Current Exchange rate",IF('Premiums DATA'!I407=0,0,'Premiums DATA'!I407/ECO!S34),IF($C$4="Constant Exchange rate",IF('Premiums DATA'!I407=0,0,'Premiums DATA'!I407/ECO!S69))))</f>
        <v>0</v>
      </c>
      <c r="K269" s="74">
        <f>IF($C$4="National Currency",IF('Premiums DATA'!J407=0,0,'Premiums DATA'!J407),IF($C$4="Current Exchange rate",IF('Premiums DATA'!J407=0,0,'Premiums DATA'!J407/ECO!T34),IF($C$4="Constant Exchange rate",IF('Premiums DATA'!J407=0,0,'Premiums DATA'!J407/ECO!T69))))</f>
        <v>0</v>
      </c>
      <c r="L269" s="74">
        <f>IF($C$4="National Currency",IF('Premiums DATA'!K407=0,0,'Premiums DATA'!K407),IF($C$4="Current Exchange rate",IF('Premiums DATA'!K407=0,0,'Premiums DATA'!K407/ECO!U34),IF($C$4="Constant Exchange rate",IF('Premiums DATA'!K407=0,0,'Premiums DATA'!K407/ECO!U69))))</f>
        <v>0</v>
      </c>
      <c r="M269" s="74">
        <f>IF($C$4="National Currency",IF('Premiums DATA'!L407=0,0,'Premiums DATA'!L407),IF($C$4="Current Exchange rate",IF('Premiums DATA'!L407=0,0,'Premiums DATA'!L407/ECO!V34),IF($C$4="Constant Exchange rate",IF('Premiums DATA'!L407=0,0,'Premiums DATA'!L407/ECO!V69))))</f>
        <v>0</v>
      </c>
      <c r="N269" s="74">
        <f>IF($C$4="National Currency",IF('Premiums DATA'!M407=0,0,'Premiums DATA'!M407),IF($C$4="Current Exchange rate",IF('Premiums DATA'!M407=0,0,'Premiums DATA'!M407/ECO!W34),IF($C$4="Constant Exchange rate",IF('Premiums DATA'!M407=0,0,'Premiums DATA'!M407/ECO!W69))))</f>
        <v>0</v>
      </c>
      <c r="O269" s="74">
        <f>IF($C$4="National Currency",IF('Premiums DATA'!N407=0,0,'Premiums DATA'!N407),IF($C$4="Current Exchange rate",IF('Premiums DATA'!N407=0,0,'Premiums DATA'!N407/ECO!X34),IF($C$4="Constant Exchange rate",IF('Premiums DATA'!N407=0,0,'Premiums DATA'!N407/ECO!X69))))</f>
        <v>0</v>
      </c>
      <c r="P269" s="210">
        <f>IF($C$4="National Currency",IF('Premiums DATA'!O407=0,0,'Premiums DATA'!O407),IF($C$4="Current Exchange rate",IF('Premiums DATA'!O407=0,0,'Premiums DATA'!O407/ECO!Y34),IF($C$4="Constant Exchange rate",IF('Premiums DATA'!O407=0,0,'Premiums DATA'!O407/ECO!Y69))))</f>
        <v>0</v>
      </c>
      <c r="Q269" s="77">
        <f t="shared" si="37"/>
        <v>0</v>
      </c>
      <c r="R269" s="77" t="str">
        <f t="shared" si="38"/>
        <v>-</v>
      </c>
      <c r="S269" s="77" t="str">
        <f t="shared" si="39"/>
        <v>-</v>
      </c>
    </row>
    <row r="270" spans="3:19" ht="15" x14ac:dyDescent="0.25">
      <c r="C270" s="242"/>
      <c r="D270" s="243"/>
      <c r="E270" s="72" t="s">
        <v>25</v>
      </c>
      <c r="F270" s="74">
        <f>IF($C$4="National Currency",IF('Premiums DATA'!E408=0,0,'Premiums DATA'!E408),IF($C$4="Current Exchange rate",IF('Premiums DATA'!E408=0,0,'Premiums DATA'!E408/ECO!O35),IF($C$4="Constant Exchange rate",IF('Premiums DATA'!E408=0,0,'Premiums DATA'!E408/ECO!O70))))</f>
        <v>0</v>
      </c>
      <c r="G270" s="74">
        <f>IF($C$4="National Currency",IF('Premiums DATA'!F408=0,0,'Premiums DATA'!F408),IF($C$4="Current Exchange rate",IF('Premiums DATA'!F408=0,0,'Premiums DATA'!F408/ECO!P35),IF($C$4="Constant Exchange rate",IF('Premiums DATA'!F408=0,0,'Premiums DATA'!F408/ECO!P70))))</f>
        <v>0</v>
      </c>
      <c r="H270" s="74">
        <f>IF($C$4="National Currency",IF('Premiums DATA'!G408=0,0,'Premiums DATA'!G408),IF($C$4="Current Exchange rate",IF('Premiums DATA'!G408=0,0,'Premiums DATA'!G408/ECO!Q35),IF($C$4="Constant Exchange rate",IF('Premiums DATA'!G408=0,0,'Premiums DATA'!G408/ECO!Q70))))</f>
        <v>0</v>
      </c>
      <c r="I270" s="74">
        <f>IF($C$4="National Currency",IF('Premiums DATA'!H408=0,0,'Premiums DATA'!H408),IF($C$4="Current Exchange rate",IF('Premiums DATA'!H408=0,0,'Premiums DATA'!H408/ECO!R35),IF($C$4="Constant Exchange rate",IF('Premiums DATA'!H408=0,0,'Premiums DATA'!H408/ECO!R70))))</f>
        <v>211.57646288999968</v>
      </c>
      <c r="J270" s="74">
        <f>IF($C$4="National Currency",IF('Premiums DATA'!I408=0,0,'Premiums DATA'!I408),IF($C$4="Current Exchange rate",IF('Premiums DATA'!I408=0,0,'Premiums DATA'!I408/ECO!S35),IF($C$4="Constant Exchange rate",IF('Premiums DATA'!I408=0,0,'Premiums DATA'!I408/ECO!S70))))</f>
        <v>118.76754801999959</v>
      </c>
      <c r="K270" s="74">
        <f>IF($C$4="National Currency",IF('Premiums DATA'!J408=0,0,'Premiums DATA'!J408),IF($C$4="Current Exchange rate",IF('Premiums DATA'!J408=0,0,'Premiums DATA'!J408/ECO!T35),IF($C$4="Constant Exchange rate",IF('Premiums DATA'!J408=0,0,'Premiums DATA'!J408/ECO!T70))))</f>
        <v>349.37394164000034</v>
      </c>
      <c r="L270" s="74">
        <f>IF($C$4="National Currency",IF('Premiums DATA'!K408=0,0,'Premiums DATA'!K408),IF($C$4="Current Exchange rate",IF('Premiums DATA'!K408=0,0,'Premiums DATA'!K408/ECO!U35),IF($C$4="Constant Exchange rate",IF('Premiums DATA'!K408=0,0,'Premiums DATA'!K408/ECO!U70))))</f>
        <v>380.05074158999923</v>
      </c>
      <c r="M270" s="74">
        <f>IF($C$4="National Currency",IF('Premiums DATA'!L408=0,0,'Premiums DATA'!L408),IF($C$4="Current Exchange rate",IF('Premiums DATA'!L408=0,0,'Premiums DATA'!L408/ECO!V35),IF($C$4="Constant Exchange rate",IF('Premiums DATA'!L408=0,0,'Premiums DATA'!L408/ECO!V70))))</f>
        <v>357.06657312000061</v>
      </c>
      <c r="N270" s="74">
        <f>IF($C$4="National Currency",IF('Premiums DATA'!M408=0,0,'Premiums DATA'!M408),IF($C$4="Current Exchange rate",IF('Premiums DATA'!M408=0,0,'Premiums DATA'!M408/ECO!W35),IF($C$4="Constant Exchange rate",IF('Premiums DATA'!M408=0,0,'Premiums DATA'!M408/ECO!W70))))</f>
        <v>217.9208404332494</v>
      </c>
      <c r="O270" s="74">
        <f>IF($C$4="National Currency",IF('Premiums DATA'!N408=0,0,'Premiums DATA'!N408),IF($C$4="Current Exchange rate",IF('Premiums DATA'!N408=0,0,'Premiums DATA'!N408/ECO!X35),IF($C$4="Constant Exchange rate",IF('Premiums DATA'!N408=0,0,'Premiums DATA'!N408/ECO!X70))))</f>
        <v>256.03828198176052</v>
      </c>
      <c r="P270" s="210">
        <f>IF($C$4="National Currency",IF('Premiums DATA'!O408=0,0,'Premiums DATA'!O408),IF($C$4="Current Exchange rate",IF('Premiums DATA'!O408=0,0,'Premiums DATA'!O408/ECO!Y35),IF($C$4="Constant Exchange rate",IF('Premiums DATA'!O408=0,0,'Premiums DATA'!O408/ECO!Y70))))</f>
        <v>256.15589847000001</v>
      </c>
      <c r="Q270" s="77">
        <f t="shared" si="37"/>
        <v>3.6543600941397907E-2</v>
      </c>
      <c r="R270" s="77">
        <f t="shared" si="38"/>
        <v>0.17491416366020651</v>
      </c>
      <c r="S270" s="77" t="str">
        <f t="shared" si="39"/>
        <v>-</v>
      </c>
    </row>
    <row r="271" spans="3:19" ht="15" x14ac:dyDescent="0.25">
      <c r="C271" s="242"/>
      <c r="D271" s="243"/>
      <c r="E271" s="72" t="s">
        <v>26</v>
      </c>
      <c r="F271" s="74">
        <f>IF($C$4="National Currency",IF('Premiums DATA'!E409=0,0,'Premiums DATA'!E409),IF($C$4="Current Exchange rate",IF('Premiums DATA'!E409=0,0,'Premiums DATA'!E409/ECO!O36),IF($C$4="Constant Exchange rate",IF('Premiums DATA'!E409=0,0,'Premiums DATA'!E409/ECO!O71))))</f>
        <v>0</v>
      </c>
      <c r="G271" s="74">
        <f>IF($C$4="National Currency",IF('Premiums DATA'!F409=0,0,'Premiums DATA'!F409),IF($C$4="Current Exchange rate",IF('Premiums DATA'!F409=0,0,'Premiums DATA'!F409/ECO!P36),IF($C$4="Constant Exchange rate",IF('Premiums DATA'!F409=0,0,'Premiums DATA'!F409/ECO!P71))))</f>
        <v>0</v>
      </c>
      <c r="H271" s="74">
        <f>IF($C$4="National Currency",IF('Premiums DATA'!G409=0,0,'Premiums DATA'!G409),IF($C$4="Current Exchange rate",IF('Premiums DATA'!G409=0,0,'Premiums DATA'!G409/ECO!Q36),IF($C$4="Constant Exchange rate",IF('Premiums DATA'!G409=0,0,'Premiums DATA'!G409/ECO!Q71))))</f>
        <v>0</v>
      </c>
      <c r="I271" s="74">
        <f>IF($C$4="National Currency",IF('Premiums DATA'!H409=0,0,'Premiums DATA'!H409),IF($C$4="Current Exchange rate",IF('Premiums DATA'!H409=0,0,'Premiums DATA'!H409/ECO!R36),IF($C$4="Constant Exchange rate",IF('Premiums DATA'!H409=0,0,'Premiums DATA'!H409/ECO!R71))))</f>
        <v>0</v>
      </c>
      <c r="J271" s="74">
        <f>IF($C$4="National Currency",IF('Premiums DATA'!I409=0,0,'Premiums DATA'!I409),IF($C$4="Current Exchange rate",IF('Premiums DATA'!I409=0,0,'Premiums DATA'!I409/ECO!S36),IF($C$4="Constant Exchange rate",IF('Premiums DATA'!I409=0,0,'Premiums DATA'!I409/ECO!S71))))</f>
        <v>0</v>
      </c>
      <c r="K271" s="74">
        <f>IF($C$4="National Currency",IF('Premiums DATA'!J409=0,0,'Premiums DATA'!J409),IF($C$4="Current Exchange rate",IF('Premiums DATA'!J409=0,0,'Premiums DATA'!J409/ECO!T36),IF($C$4="Constant Exchange rate",IF('Premiums DATA'!J409=0,0,'Premiums DATA'!J409/ECO!T71))))</f>
        <v>0</v>
      </c>
      <c r="L271" s="74">
        <f>IF($C$4="National Currency",IF('Premiums DATA'!K409=0,0,'Premiums DATA'!K409),IF($C$4="Current Exchange rate",IF('Premiums DATA'!K409=0,0,'Premiums DATA'!K409/ECO!U36),IF($C$4="Constant Exchange rate",IF('Premiums DATA'!K409=0,0,'Premiums DATA'!K409/ECO!U71))))</f>
        <v>0</v>
      </c>
      <c r="M271" s="74">
        <f>IF($C$4="National Currency",IF('Premiums DATA'!L409=0,0,'Premiums DATA'!L409),IF($C$4="Current Exchange rate",IF('Premiums DATA'!L409=0,0,'Premiums DATA'!L409/ECO!V36),IF($C$4="Constant Exchange rate",IF('Premiums DATA'!L409=0,0,'Premiums DATA'!L409/ECO!V71))))</f>
        <v>0</v>
      </c>
      <c r="N271" s="74">
        <f>IF($C$4="National Currency",IF('Premiums DATA'!M409=0,0,'Premiums DATA'!M409),IF($C$4="Current Exchange rate",IF('Premiums DATA'!M409=0,0,'Premiums DATA'!M409/ECO!W36),IF($C$4="Constant Exchange rate",IF('Premiums DATA'!M409=0,0,'Premiums DATA'!M409/ECO!W71))))</f>
        <v>0</v>
      </c>
      <c r="O271" s="74">
        <f>IF($C$4="National Currency",IF('Premiums DATA'!N409=0,0,'Premiums DATA'!N409),IF($C$4="Current Exchange rate",IF('Premiums DATA'!N409=0,0,'Premiums DATA'!N409/ECO!X36),IF($C$4="Constant Exchange rate",IF('Premiums DATA'!N409=0,0,'Premiums DATA'!N409/ECO!X71))))</f>
        <v>0</v>
      </c>
      <c r="P271" s="210">
        <f>IF($C$4="National Currency",IF('Premiums DATA'!O409=0,0,'Premiums DATA'!O409),IF($C$4="Current Exchange rate",IF('Premiums DATA'!O409=0,0,'Premiums DATA'!O409/ECO!Y36),IF($C$4="Constant Exchange rate",IF('Premiums DATA'!O409=0,0,'Premiums DATA'!O409/ECO!Y71))))</f>
        <v>0</v>
      </c>
      <c r="Q271" s="77">
        <f t="shared" si="37"/>
        <v>0</v>
      </c>
      <c r="R271" s="77" t="str">
        <f t="shared" si="38"/>
        <v>-</v>
      </c>
      <c r="S271" s="77" t="str">
        <f t="shared" si="39"/>
        <v>-</v>
      </c>
    </row>
    <row r="272" spans="3:19" ht="15" x14ac:dyDescent="0.25">
      <c r="C272" s="242"/>
      <c r="D272" s="243"/>
      <c r="E272" s="72" t="s">
        <v>27</v>
      </c>
      <c r="F272" s="74">
        <f>IF($C$4="National Currency",IF('Premiums DATA'!E410=0,0,'Premiums DATA'!E410),IF($C$4="Current Exchange rate",IF('Premiums DATA'!E410=0,0,'Premiums DATA'!E410/ECO!O37),IF($C$4="Constant Exchange rate",IF('Premiums DATA'!E410=0,0,'Premiums DATA'!E410/ECO!O72))))</f>
        <v>0</v>
      </c>
      <c r="G272" s="74">
        <f>IF($C$4="National Currency",IF('Premiums DATA'!F410=0,0,'Premiums DATA'!F410),IF($C$4="Current Exchange rate",IF('Premiums DATA'!F410=0,0,'Premiums DATA'!F410/ECO!P37),IF($C$4="Constant Exchange rate",IF('Premiums DATA'!F410=0,0,'Premiums DATA'!F410/ECO!P72))))</f>
        <v>0</v>
      </c>
      <c r="H272" s="74">
        <f>IF($C$4="National Currency",IF('Premiums DATA'!G410=0,0,'Premiums DATA'!G410),IF($C$4="Current Exchange rate",IF('Premiums DATA'!G410=0,0,'Premiums DATA'!G410/ECO!Q37),IF($C$4="Constant Exchange rate",IF('Premiums DATA'!G410=0,0,'Premiums DATA'!G410/ECO!Q72))))</f>
        <v>0</v>
      </c>
      <c r="I272" s="74">
        <f>IF($C$4="National Currency",IF('Premiums DATA'!H410=0,0,'Premiums DATA'!H410),IF($C$4="Current Exchange rate",IF('Premiums DATA'!H410=0,0,'Premiums DATA'!H410/ECO!R37),IF($C$4="Constant Exchange rate",IF('Premiums DATA'!H410=0,0,'Premiums DATA'!H410/ECO!R72))))</f>
        <v>0</v>
      </c>
      <c r="J272" s="74">
        <f>IF($C$4="National Currency",IF('Premiums DATA'!I410=0,0,'Premiums DATA'!I410),IF($C$4="Current Exchange rate",IF('Premiums DATA'!I410=0,0,'Premiums DATA'!I410/ECO!S37),IF($C$4="Constant Exchange rate",IF('Premiums DATA'!I410=0,0,'Premiums DATA'!I410/ECO!S72))))</f>
        <v>0</v>
      </c>
      <c r="K272" s="74">
        <f>IF($C$4="National Currency",IF('Premiums DATA'!J410=0,0,'Premiums DATA'!J410),IF($C$4="Current Exchange rate",IF('Premiums DATA'!J410=0,0,'Premiums DATA'!J410/ECO!T37),IF($C$4="Constant Exchange rate",IF('Premiums DATA'!J410=0,0,'Premiums DATA'!J410/ECO!T72))))</f>
        <v>0</v>
      </c>
      <c r="L272" s="74">
        <f>IF($C$4="National Currency",IF('Premiums DATA'!K410=0,0,'Premiums DATA'!K410),IF($C$4="Current Exchange rate",IF('Premiums DATA'!K410=0,0,'Premiums DATA'!K410/ECO!U37),IF($C$4="Constant Exchange rate",IF('Premiums DATA'!K410=0,0,'Premiums DATA'!K410/ECO!U72))))</f>
        <v>0</v>
      </c>
      <c r="M272" s="74">
        <f>IF($C$4="National Currency",IF('Premiums DATA'!L410=0,0,'Premiums DATA'!L410),IF($C$4="Current Exchange rate",IF('Premiums DATA'!L410=0,0,'Premiums DATA'!L410/ECO!V37),IF($C$4="Constant Exchange rate",IF('Premiums DATA'!L410=0,0,'Premiums DATA'!L410/ECO!V72))))</f>
        <v>0</v>
      </c>
      <c r="N272" s="74">
        <f>IF($C$4="National Currency",IF('Premiums DATA'!M410=0,0,'Premiums DATA'!M410),IF($C$4="Current Exchange rate",IF('Premiums DATA'!M410=0,0,'Premiums DATA'!M410/ECO!W37),IF($C$4="Constant Exchange rate",IF('Premiums DATA'!M410=0,0,'Premiums DATA'!M410/ECO!W72))))</f>
        <v>0</v>
      </c>
      <c r="O272" s="74">
        <f>IF($C$4="National Currency",IF('Premiums DATA'!N410=0,0,'Premiums DATA'!N410),IF($C$4="Current Exchange rate",IF('Premiums DATA'!N410=0,0,'Premiums DATA'!N410/ECO!X37),IF($C$4="Constant Exchange rate",IF('Premiums DATA'!N410=0,0,'Premiums DATA'!N410/ECO!X72))))</f>
        <v>0</v>
      </c>
      <c r="P272" s="210">
        <f>IF($C$4="National Currency",IF('Premiums DATA'!O410=0,0,'Premiums DATA'!O410),IF($C$4="Current Exchange rate",IF('Premiums DATA'!O410=0,0,'Premiums DATA'!O410/ECO!Y37),IF($C$4="Constant Exchange rate",IF('Premiums DATA'!O410=0,0,'Premiums DATA'!O410/ECO!Y72))))</f>
        <v>0</v>
      </c>
      <c r="Q272" s="77">
        <f t="shared" si="37"/>
        <v>0</v>
      </c>
      <c r="R272" s="77" t="str">
        <f t="shared" si="38"/>
        <v>-</v>
      </c>
      <c r="S272" s="77" t="str">
        <f t="shared" si="39"/>
        <v>-</v>
      </c>
    </row>
    <row r="273" spans="3:19" ht="15" x14ac:dyDescent="0.25">
      <c r="C273" s="242"/>
      <c r="D273" s="243"/>
      <c r="E273" s="72" t="s">
        <v>28</v>
      </c>
      <c r="F273" s="74">
        <f>IF($C$4="National Currency",IF('Premiums DATA'!E411=0,0,'Premiums DATA'!E411),IF($C$4="Current Exchange rate",IF('Premiums DATA'!E411=0,0,'Premiums DATA'!E411/ECO!O38),IF($C$4="Constant Exchange rate",IF('Premiums DATA'!E411=0,0,'Premiums DATA'!E411/ECO!O73))))</f>
        <v>0</v>
      </c>
      <c r="G273" s="74">
        <f>IF($C$4="National Currency",IF('Premiums DATA'!F411=0,0,'Premiums DATA'!F411),IF($C$4="Current Exchange rate",IF('Premiums DATA'!F411=0,0,'Premiums DATA'!F411/ECO!P38),IF($C$4="Constant Exchange rate",IF('Premiums DATA'!F411=0,0,'Premiums DATA'!F411/ECO!P73))))</f>
        <v>0</v>
      </c>
      <c r="H273" s="74">
        <f>IF($C$4="National Currency",IF('Premiums DATA'!G411=0,0,'Premiums DATA'!G411),IF($C$4="Current Exchange rate",IF('Premiums DATA'!G411=0,0,'Premiums DATA'!G411/ECO!Q38),IF($C$4="Constant Exchange rate",IF('Premiums DATA'!G411=0,0,'Premiums DATA'!G411/ECO!Q73))))</f>
        <v>0</v>
      </c>
      <c r="I273" s="74">
        <f>IF($C$4="National Currency",IF('Premiums DATA'!H411=0,0,'Premiums DATA'!H411),IF($C$4="Current Exchange rate",IF('Premiums DATA'!H411=0,0,'Premiums DATA'!H411/ECO!R38),IF($C$4="Constant Exchange rate",IF('Premiums DATA'!H411=0,0,'Premiums DATA'!H411/ECO!R73))))</f>
        <v>0</v>
      </c>
      <c r="J273" s="74">
        <f>IF($C$4="National Currency",IF('Premiums DATA'!I411=0,0,'Premiums DATA'!I411),IF($C$4="Current Exchange rate",IF('Premiums DATA'!I411=0,0,'Premiums DATA'!I411/ECO!S38),IF($C$4="Constant Exchange rate",IF('Premiums DATA'!I411=0,0,'Premiums DATA'!I411/ECO!S73))))</f>
        <v>0</v>
      </c>
      <c r="K273" s="74">
        <f>IF($C$4="National Currency",IF('Premiums DATA'!J411=0,0,'Premiums DATA'!J411),IF($C$4="Current Exchange rate",IF('Premiums DATA'!J411=0,0,'Premiums DATA'!J411/ECO!T38),IF($C$4="Constant Exchange rate",IF('Premiums DATA'!J411=0,0,'Premiums DATA'!J411/ECO!T73))))</f>
        <v>0</v>
      </c>
      <c r="L273" s="74">
        <f>IF($C$4="National Currency",IF('Premiums DATA'!K411=0,0,'Premiums DATA'!K411),IF($C$4="Current Exchange rate",IF('Premiums DATA'!K411=0,0,'Premiums DATA'!K411/ECO!U38),IF($C$4="Constant Exchange rate",IF('Premiums DATA'!K411=0,0,'Premiums DATA'!K411/ECO!U73))))</f>
        <v>0</v>
      </c>
      <c r="M273" s="74">
        <f>IF($C$4="National Currency",IF('Premiums DATA'!L411=0,0,'Premiums DATA'!L411),IF($C$4="Current Exchange rate",IF('Premiums DATA'!L411=0,0,'Premiums DATA'!L411/ECO!V38),IF($C$4="Constant Exchange rate",IF('Premiums DATA'!L411=0,0,'Premiums DATA'!L411/ECO!V73))))</f>
        <v>0</v>
      </c>
      <c r="N273" s="74">
        <f>IF($C$4="National Currency",IF('Premiums DATA'!M411=0,0,'Premiums DATA'!M411),IF($C$4="Current Exchange rate",IF('Premiums DATA'!M411=0,0,'Premiums DATA'!M411/ECO!W38),IF($C$4="Constant Exchange rate",IF('Premiums DATA'!M411=0,0,'Premiums DATA'!M411/ECO!W73))))</f>
        <v>0</v>
      </c>
      <c r="O273" s="74">
        <f>IF($C$4="National Currency",IF('Premiums DATA'!N411=0,0,'Premiums DATA'!N411),IF($C$4="Current Exchange rate",IF('Premiums DATA'!N411=0,0,'Premiums DATA'!N411/ECO!X38),IF($C$4="Constant Exchange rate",IF('Premiums DATA'!N411=0,0,'Premiums DATA'!N411/ECO!X73))))</f>
        <v>18</v>
      </c>
      <c r="P273" s="210">
        <f>IF($C$4="National Currency",IF('Premiums DATA'!O411=0,0,'Premiums DATA'!O411),IF($C$4="Current Exchange rate",IF('Premiums DATA'!O411=0,0,'Premiums DATA'!O411/ECO!Y38),IF($C$4="Constant Exchange rate",IF('Premiums DATA'!O411=0,0,'Premiums DATA'!O411/ECO!Y73))))</f>
        <v>0</v>
      </c>
      <c r="Q273" s="77">
        <f t="shared" si="37"/>
        <v>2.5690877623996133E-3</v>
      </c>
      <c r="R273" s="77" t="str">
        <f t="shared" si="38"/>
        <v>-</v>
      </c>
      <c r="S273" s="77" t="str">
        <f t="shared" si="39"/>
        <v>-</v>
      </c>
    </row>
    <row r="274" spans="3:19" ht="15" x14ac:dyDescent="0.25">
      <c r="C274" s="242"/>
      <c r="D274" s="243"/>
      <c r="E274" s="72" t="s">
        <v>29</v>
      </c>
      <c r="F274" s="74">
        <f>IF($C$4="National Currency",IF('Premiums DATA'!E412=0,0,'Premiums DATA'!E412),IF($C$4="Current Exchange rate",IF('Premiums DATA'!E412=0,0,'Premiums DATA'!E412/ECO!O39),IF($C$4="Constant Exchange rate",IF('Premiums DATA'!E412=0,0,'Premiums DATA'!E412/ECO!O74))))</f>
        <v>0</v>
      </c>
      <c r="G274" s="74">
        <f>IF($C$4="National Currency",IF('Premiums DATA'!F412=0,0,'Premiums DATA'!F412),IF($C$4="Current Exchange rate",IF('Premiums DATA'!F412=0,0,'Premiums DATA'!F412/ECO!P39),IF($C$4="Constant Exchange rate",IF('Premiums DATA'!F412=0,0,'Premiums DATA'!F412/ECO!P74))))</f>
        <v>0</v>
      </c>
      <c r="H274" s="74">
        <f>IF($C$4="National Currency",IF('Premiums DATA'!G412=0,0,'Premiums DATA'!G412),IF($C$4="Current Exchange rate",IF('Premiums DATA'!G412=0,0,'Premiums DATA'!G412/ECO!Q39),IF($C$4="Constant Exchange rate",IF('Premiums DATA'!G412=0,0,'Premiums DATA'!G412/ECO!Q74))))</f>
        <v>0</v>
      </c>
      <c r="I274" s="74">
        <f>IF($C$4="National Currency",IF('Premiums DATA'!H412=0,0,'Premiums DATA'!H412),IF($C$4="Current Exchange rate",IF('Premiums DATA'!H412=0,0,'Premiums DATA'!H412/ECO!R39),IF($C$4="Constant Exchange rate",IF('Premiums DATA'!H412=0,0,'Premiums DATA'!H412/ECO!R74))))</f>
        <v>0</v>
      </c>
      <c r="J274" s="74">
        <f>IF($C$4="National Currency",IF('Premiums DATA'!I412=0,0,'Premiums DATA'!I412),IF($C$4="Current Exchange rate",IF('Premiums DATA'!I412=0,0,'Premiums DATA'!I412/ECO!S39),IF($C$4="Constant Exchange rate",IF('Premiums DATA'!I412=0,0,'Premiums DATA'!I412/ECO!S74))))</f>
        <v>0</v>
      </c>
      <c r="K274" s="74">
        <f>IF($C$4="National Currency",IF('Premiums DATA'!J412=0,0,'Premiums DATA'!J412),IF($C$4="Current Exchange rate",IF('Premiums DATA'!J412=0,0,'Premiums DATA'!J412/ECO!T39),IF($C$4="Constant Exchange rate",IF('Premiums DATA'!J412=0,0,'Premiums DATA'!J412/ECO!T74))))</f>
        <v>0</v>
      </c>
      <c r="L274" s="74">
        <f>IF($C$4="National Currency",IF('Premiums DATA'!K412=0,0,'Premiums DATA'!K412),IF($C$4="Current Exchange rate",IF('Premiums DATA'!K412=0,0,'Premiums DATA'!K412/ECO!U39),IF($C$4="Constant Exchange rate",IF('Premiums DATA'!K412=0,0,'Premiums DATA'!K412/ECO!U74))))</f>
        <v>0</v>
      </c>
      <c r="M274" s="74">
        <f>IF($C$4="National Currency",IF('Premiums DATA'!L412=0,0,'Premiums DATA'!L412),IF($C$4="Current Exchange rate",IF('Premiums DATA'!L412=0,0,'Premiums DATA'!L412/ECO!V39),IF($C$4="Constant Exchange rate",IF('Premiums DATA'!L412=0,0,'Premiums DATA'!L412/ECO!V74))))</f>
        <v>0</v>
      </c>
      <c r="N274" s="74">
        <f>IF($C$4="National Currency",IF('Premiums DATA'!M412=0,0,'Premiums DATA'!M412),IF($C$4="Current Exchange rate",IF('Premiums DATA'!M412=0,0,'Premiums DATA'!M412/ECO!W39),IF($C$4="Constant Exchange rate",IF('Premiums DATA'!M412=0,0,'Premiums DATA'!M412/ECO!W74))))</f>
        <v>0</v>
      </c>
      <c r="O274" s="74">
        <f>IF($C$4="National Currency",IF('Premiums DATA'!N412=0,0,'Premiums DATA'!N412),IF($C$4="Current Exchange rate",IF('Premiums DATA'!N412=0,0,'Premiums DATA'!N412/ECO!X39),IF($C$4="Constant Exchange rate",IF('Premiums DATA'!N412=0,0,'Premiums DATA'!N412/ECO!X74))))</f>
        <v>0</v>
      </c>
      <c r="P274" s="210">
        <f>IF($C$4="National Currency",IF('Premiums DATA'!O412=0,0,'Premiums DATA'!O412),IF($C$4="Current Exchange rate",IF('Premiums DATA'!O412=0,0,'Premiums DATA'!O412/ECO!Y39),IF($C$4="Constant Exchange rate",IF('Premiums DATA'!O412=0,0,'Premiums DATA'!O412/ECO!Y74))))</f>
        <v>0</v>
      </c>
      <c r="Q274" s="77">
        <f t="shared" si="37"/>
        <v>0</v>
      </c>
      <c r="R274" s="77" t="str">
        <f t="shared" si="38"/>
        <v>-</v>
      </c>
      <c r="S274" s="77" t="str">
        <f t="shared" si="39"/>
        <v>-</v>
      </c>
    </row>
    <row r="275" spans="3:19" ht="15" x14ac:dyDescent="0.25">
      <c r="C275" s="242"/>
      <c r="D275" s="243"/>
      <c r="E275" s="72" t="s">
        <v>30</v>
      </c>
      <c r="F275" s="74">
        <f>IF($C$4="National Currency",IF('Premiums DATA'!E413=0,0,'Premiums DATA'!E413),IF($C$4="Current Exchange rate",IF('Premiums DATA'!E413=0,0,'Premiums DATA'!E413/ECO!O40),IF($C$4="Constant Exchange rate",IF('Premiums DATA'!E413=0,0,'Premiums DATA'!E413/ECO!O75))))</f>
        <v>0</v>
      </c>
      <c r="G275" s="74">
        <f>IF($C$4="National Currency",IF('Premiums DATA'!F413=0,0,'Premiums DATA'!F413),IF($C$4="Current Exchange rate",IF('Premiums DATA'!F413=0,0,'Premiums DATA'!F413/ECO!P40),IF($C$4="Constant Exchange rate",IF('Premiums DATA'!F413=0,0,'Premiums DATA'!F413/ECO!P75))))</f>
        <v>0</v>
      </c>
      <c r="H275" s="74">
        <f>IF($C$4="National Currency",IF('Premiums DATA'!G413=0,0,'Premiums DATA'!G413),IF($C$4="Current Exchange rate",IF('Premiums DATA'!G413=0,0,'Premiums DATA'!G413/ECO!Q40),IF($C$4="Constant Exchange rate",IF('Premiums DATA'!G413=0,0,'Premiums DATA'!G413/ECO!Q75))))</f>
        <v>0</v>
      </c>
      <c r="I275" s="74">
        <f>IF($C$4="National Currency",IF('Premiums DATA'!H413=0,0,'Premiums DATA'!H413),IF($C$4="Current Exchange rate",IF('Premiums DATA'!H413=0,0,'Premiums DATA'!H413/ECO!R40),IF($C$4="Constant Exchange rate",IF('Premiums DATA'!H413=0,0,'Premiums DATA'!H413/ECO!R75))))</f>
        <v>0</v>
      </c>
      <c r="J275" s="74">
        <f>IF($C$4="National Currency",IF('Premiums DATA'!I413=0,0,'Premiums DATA'!I413),IF($C$4="Current Exchange rate",IF('Premiums DATA'!I413=0,0,'Premiums DATA'!I413/ECO!S40),IF($C$4="Constant Exchange rate",IF('Premiums DATA'!I413=0,0,'Premiums DATA'!I413/ECO!S75))))</f>
        <v>0</v>
      </c>
      <c r="K275" s="74">
        <f>IF($C$4="National Currency",IF('Premiums DATA'!J413=0,0,'Premiums DATA'!J413),IF($C$4="Current Exchange rate",IF('Premiums DATA'!J413=0,0,'Premiums DATA'!J413/ECO!T40),IF($C$4="Constant Exchange rate",IF('Premiums DATA'!J413=0,0,'Premiums DATA'!J413/ECO!T75))))</f>
        <v>0</v>
      </c>
      <c r="L275" s="74">
        <f>IF($C$4="National Currency",IF('Premiums DATA'!K413=0,0,'Premiums DATA'!K413),IF($C$4="Current Exchange rate",IF('Premiums DATA'!K413=0,0,'Premiums DATA'!K413/ECO!U40),IF($C$4="Constant Exchange rate",IF('Premiums DATA'!K413=0,0,'Premiums DATA'!K413/ECO!U75))))</f>
        <v>0</v>
      </c>
      <c r="M275" s="74">
        <f>IF($C$4="National Currency",IF('Premiums DATA'!L413=0,0,'Premiums DATA'!L413),IF($C$4="Current Exchange rate",IF('Premiums DATA'!L413=0,0,'Premiums DATA'!L413/ECO!V40),IF($C$4="Constant Exchange rate",IF('Premiums DATA'!L413=0,0,'Premiums DATA'!L413/ECO!V75))))</f>
        <v>0</v>
      </c>
      <c r="N275" s="74">
        <f>IF($C$4="National Currency",IF('Premiums DATA'!M413=0,0,'Premiums DATA'!M413),IF($C$4="Current Exchange rate",IF('Premiums DATA'!M413=0,0,'Premiums DATA'!M413/ECO!W40),IF($C$4="Constant Exchange rate",IF('Premiums DATA'!M413=0,0,'Premiums DATA'!M413/ECO!W75))))</f>
        <v>0</v>
      </c>
      <c r="O275" s="74">
        <f>IF($C$4="National Currency",IF('Premiums DATA'!N413=0,0,'Premiums DATA'!N413),IF($C$4="Current Exchange rate",IF('Premiums DATA'!N413=0,0,'Premiums DATA'!N413/ECO!X40),IF($C$4="Constant Exchange rate",IF('Premiums DATA'!N413=0,0,'Premiums DATA'!N413/ECO!X75))))</f>
        <v>0</v>
      </c>
      <c r="P275" s="210">
        <f>IF($C$4="National Currency",IF('Premiums DATA'!O413=0,0,'Premiums DATA'!O413),IF($C$4="Current Exchange rate",IF('Premiums DATA'!O413=0,0,'Premiums DATA'!O413/ECO!Y40),IF($C$4="Constant Exchange rate",IF('Premiums DATA'!O413=0,0,'Premiums DATA'!O413/ECO!Y75))))</f>
        <v>0</v>
      </c>
      <c r="Q275" s="77">
        <f t="shared" si="37"/>
        <v>0</v>
      </c>
      <c r="R275" s="77" t="str">
        <f t="shared" si="38"/>
        <v>-</v>
      </c>
      <c r="S275" s="77" t="str">
        <f t="shared" si="39"/>
        <v>-</v>
      </c>
    </row>
    <row r="276" spans="3:19" ht="15" x14ac:dyDescent="0.25">
      <c r="C276" s="242"/>
      <c r="D276" s="243"/>
      <c r="E276" s="72" t="s">
        <v>180</v>
      </c>
      <c r="F276" s="75">
        <f>IF($C$4="National Currency",IF('Premiums DATA'!E414=0,0,'Premiums DATA'!E414),IF($C$4="Current Exchange rate",IF('Premiums DATA'!E414=0,0,'Premiums DATA'!E414/ECO!O41),IF($C$4="Constant Exchange rate",IF('Premiums DATA'!E414=0,0,'Premiums DATA'!E414/ECO!O76))))</f>
        <v>0</v>
      </c>
      <c r="G276" s="75">
        <f>IF($C$4="National Currency",IF('Premiums DATA'!F414=0,0,'Premiums DATA'!F414),IF($C$4="Current Exchange rate",IF('Premiums DATA'!F414=0,0,'Premiums DATA'!F414/ECO!P41),IF($C$4="Constant Exchange rate",IF('Premiums DATA'!F414=0,0,'Premiums DATA'!F414/ECO!P76))))</f>
        <v>0</v>
      </c>
      <c r="H276" s="75">
        <f>IF($C$4="National Currency",IF('Premiums DATA'!G414=0,0,'Premiums DATA'!G414),IF($C$4="Current Exchange rate",IF('Premiums DATA'!G414=0,0,'Premiums DATA'!G414/ECO!Q41),IF($C$4="Constant Exchange rate",IF('Premiums DATA'!G414=0,0,'Premiums DATA'!G414/ECO!Q76))))</f>
        <v>0</v>
      </c>
      <c r="I276" s="75">
        <f>IF($C$4="National Currency",IF('Premiums DATA'!H414=0,0,'Premiums DATA'!H414),IF($C$4="Current Exchange rate",IF('Premiums DATA'!H414=0,0,'Premiums DATA'!H414/ECO!R41),IF($C$4="Constant Exchange rate",IF('Premiums DATA'!H414=0,0,'Premiums DATA'!H414/ECO!R76))))</f>
        <v>0</v>
      </c>
      <c r="J276" s="75">
        <f>IF($C$4="National Currency",IF('Premiums DATA'!I414=0,0,'Premiums DATA'!I414),IF($C$4="Current Exchange rate",IF('Premiums DATA'!I414=0,0,'Premiums DATA'!I414/ECO!S41),IF($C$4="Constant Exchange rate",IF('Premiums DATA'!I414=0,0,'Premiums DATA'!I414/ECO!S76))))</f>
        <v>0</v>
      </c>
      <c r="K276" s="75">
        <f>IF($C$4="National Currency",IF('Premiums DATA'!J414=0,0,'Premiums DATA'!J414),IF($C$4="Current Exchange rate",IF('Premiums DATA'!J414=0,0,'Premiums DATA'!J414/ECO!T41),IF($C$4="Constant Exchange rate",IF('Premiums DATA'!J414=0,0,'Premiums DATA'!J414/ECO!T76))))</f>
        <v>0</v>
      </c>
      <c r="L276" s="75">
        <f>IF($C$4="National Currency",IF('Premiums DATA'!K414=0,0,'Premiums DATA'!K414),IF($C$4="Current Exchange rate",IF('Premiums DATA'!K414=0,0,'Premiums DATA'!K414/ECO!U41),IF($C$4="Constant Exchange rate",IF('Premiums DATA'!K414=0,0,'Premiums DATA'!K414/ECO!U76))))</f>
        <v>0</v>
      </c>
      <c r="M276" s="75">
        <f>IF($C$4="National Currency",IF('Premiums DATA'!L414=0,0,'Premiums DATA'!L414),IF($C$4="Current Exchange rate",IF('Premiums DATA'!L414=0,0,'Premiums DATA'!L414/ECO!V41),IF($C$4="Constant Exchange rate",IF('Premiums DATA'!L414=0,0,'Premiums DATA'!L414/ECO!V76))))</f>
        <v>0</v>
      </c>
      <c r="N276" s="75">
        <f>IF($C$4="National Currency",IF('Premiums DATA'!M414=0,0,'Premiums DATA'!M414),IF($C$4="Current Exchange rate",IF('Premiums DATA'!M414=0,0,'Premiums DATA'!M414/ECO!W41),IF($C$4="Constant Exchange rate",IF('Premiums DATA'!M414=0,0,'Premiums DATA'!M414/ECO!W76))))</f>
        <v>0</v>
      </c>
      <c r="O276" s="75">
        <f>IF($C$4="National Currency",IF('Premiums DATA'!N414=0,0,'Premiums DATA'!N414),IF($C$4="Current Exchange rate",IF('Premiums DATA'!N414=0,0,'Premiums DATA'!N414/ECO!X41),IF($C$4="Constant Exchange rate",IF('Premiums DATA'!N414=0,0,'Premiums DATA'!N414/ECO!X76))))</f>
        <v>0</v>
      </c>
      <c r="P276" s="211">
        <f>IF($C$4="National Currency",IF('Premiums DATA'!O414=0,0,'Premiums DATA'!O414),IF($C$4="Current Exchange rate",IF('Premiums DATA'!O414=0,0,'Premiums DATA'!O414/ECO!Y41),IF($C$4="Constant Exchange rate",IF('Premiums DATA'!O414=0,0,'Premiums DATA'!O414/ECO!Y76))))</f>
        <v>0</v>
      </c>
      <c r="Q276" s="77">
        <f t="shared" si="37"/>
        <v>0</v>
      </c>
      <c r="R276" s="77" t="str">
        <f t="shared" si="38"/>
        <v>-</v>
      </c>
      <c r="S276" s="77" t="str">
        <f t="shared" si="39"/>
        <v>-</v>
      </c>
    </row>
    <row r="277" spans="3:19" ht="15.75" thickBot="1" x14ac:dyDescent="0.3">
      <c r="C277" s="246"/>
      <c r="D277" s="247"/>
      <c r="E277" s="78" t="s">
        <v>221</v>
      </c>
      <c r="F277" s="86">
        <f>SUM(F245:F276)</f>
        <v>7294.3348158785229</v>
      </c>
      <c r="G277" s="86">
        <f t="shared" ref="G277:O277" si="40">SUM(G245:G276)</f>
        <v>8126.1477706753294</v>
      </c>
      <c r="H277" s="86">
        <f t="shared" si="40"/>
        <v>9167.3073564853439</v>
      </c>
      <c r="I277" s="86">
        <f t="shared" si="40"/>
        <v>10229.07392018366</v>
      </c>
      <c r="J277" s="86">
        <f t="shared" si="40"/>
        <v>4730.2290468191268</v>
      </c>
      <c r="K277" s="86">
        <f t="shared" si="40"/>
        <v>4827.4028547629568</v>
      </c>
      <c r="L277" s="86">
        <f t="shared" si="40"/>
        <v>5121.1255892202762</v>
      </c>
      <c r="M277" s="86">
        <f t="shared" si="40"/>
        <v>4746.7458129166207</v>
      </c>
      <c r="N277" s="86">
        <f t="shared" si="40"/>
        <v>5778.6835133515742</v>
      </c>
      <c r="O277" s="86">
        <f t="shared" si="40"/>
        <v>7006.3780083508718</v>
      </c>
      <c r="P277" s="86" t="s">
        <v>375</v>
      </c>
      <c r="Q277" s="77">
        <f t="shared" si="37"/>
        <v>1</v>
      </c>
    </row>
    <row r="278" spans="3:19" ht="16.5" thickTop="1" thickBot="1" x14ac:dyDescent="0.3">
      <c r="C278" s="248"/>
      <c r="D278" s="249"/>
      <c r="E278" s="113" t="s">
        <v>222</v>
      </c>
      <c r="F278" s="93">
        <v>7294.3349609375</v>
      </c>
      <c r="G278" s="93">
        <v>8125.55029296875</v>
      </c>
      <c r="H278" s="93">
        <v>9164.1201171875</v>
      </c>
      <c r="I278" s="93">
        <v>9982.138671875</v>
      </c>
      <c r="J278" s="93">
        <v>4584.19921875</v>
      </c>
      <c r="K278" s="93">
        <v>4452.24609375</v>
      </c>
      <c r="L278" s="93">
        <v>4712.50341796875</v>
      </c>
      <c r="M278" s="93">
        <v>4156.8427734375</v>
      </c>
      <c r="N278" s="93">
        <v>5291.1796875</v>
      </c>
      <c r="O278" s="93">
        <v>6315.9072265625</v>
      </c>
      <c r="P278" s="93" t="s">
        <v>375</v>
      </c>
      <c r="Q278" s="77">
        <f t="shared" si="37"/>
        <v>0.90145110912294446</v>
      </c>
      <c r="R278" s="77">
        <f>IF(OR(O278=0, N278=0),"-",O278/N278-1)</f>
        <v>0.19366712143292708</v>
      </c>
      <c r="S278" s="77">
        <f>IF(OR(O278=0, F278=0),"-",O278/F278-1)</f>
        <v>-0.13413528986736412</v>
      </c>
    </row>
    <row r="279" spans="3:19" ht="15.75" thickTop="1" x14ac:dyDescent="0.25">
      <c r="E279" s="89" t="s">
        <v>223</v>
      </c>
      <c r="F279" s="111"/>
      <c r="G279" s="111">
        <f>G278/F278-1</f>
        <v>0.1139535456600993</v>
      </c>
      <c r="H279" s="111">
        <f t="shared" ref="H279:O279" si="41">H278/G278-1</f>
        <v>0.12781532164257858</v>
      </c>
      <c r="I279" s="111">
        <f t="shared" si="41"/>
        <v>8.9263185578863036E-2</v>
      </c>
      <c r="J279" s="111">
        <f t="shared" si="41"/>
        <v>-0.54075981416025298</v>
      </c>
      <c r="K279" s="111">
        <f t="shared" si="41"/>
        <v>-2.8784334777662735E-2</v>
      </c>
      <c r="L279" s="111">
        <f t="shared" si="41"/>
        <v>5.8455287227742403E-2</v>
      </c>
      <c r="M279" s="111">
        <f t="shared" si="41"/>
        <v>-0.11791198758870258</v>
      </c>
      <c r="N279" s="111">
        <f t="shared" si="41"/>
        <v>0.27288424794678012</v>
      </c>
      <c r="O279" s="111">
        <f t="shared" si="41"/>
        <v>0.19366712143292708</v>
      </c>
      <c r="P279" s="112"/>
    </row>
    <row r="283" spans="3:19" ht="18.75" x14ac:dyDescent="0.15">
      <c r="C283" s="253" t="s">
        <v>350</v>
      </c>
      <c r="D283" s="254"/>
      <c r="E283" s="255" t="s">
        <v>251</v>
      </c>
      <c r="F283" s="256"/>
      <c r="G283" s="256"/>
      <c r="H283" s="256"/>
      <c r="I283" s="256"/>
      <c r="J283" s="256"/>
      <c r="K283" s="256"/>
      <c r="L283" s="256"/>
      <c r="M283" s="256"/>
      <c r="N283" s="256"/>
      <c r="O283" s="256"/>
      <c r="P283" s="257"/>
    </row>
    <row r="284" spans="3:19" ht="15" x14ac:dyDescent="0.15">
      <c r="C284" s="244" t="s">
        <v>230</v>
      </c>
      <c r="D284" s="245"/>
      <c r="E284" s="50">
        <v>8</v>
      </c>
      <c r="F284" s="51">
        <v>2004</v>
      </c>
      <c r="G284" s="51">
        <f t="shared" ref="G284:P284" si="42">F284+1</f>
        <v>2005</v>
      </c>
      <c r="H284" s="51">
        <f t="shared" si="42"/>
        <v>2006</v>
      </c>
      <c r="I284" s="51">
        <f t="shared" si="42"/>
        <v>2007</v>
      </c>
      <c r="J284" s="51">
        <f t="shared" si="42"/>
        <v>2008</v>
      </c>
      <c r="K284" s="51">
        <f t="shared" si="42"/>
        <v>2009</v>
      </c>
      <c r="L284" s="51">
        <f t="shared" si="42"/>
        <v>2010</v>
      </c>
      <c r="M284" s="51">
        <f t="shared" si="42"/>
        <v>2011</v>
      </c>
      <c r="N284" s="51">
        <f t="shared" si="42"/>
        <v>2012</v>
      </c>
      <c r="O284" s="51">
        <f t="shared" si="42"/>
        <v>2013</v>
      </c>
      <c r="P284" s="51">
        <f t="shared" si="42"/>
        <v>2014</v>
      </c>
      <c r="Q284" s="53" t="s">
        <v>224</v>
      </c>
      <c r="R284" s="54" t="s">
        <v>225</v>
      </c>
      <c r="S284" s="53" t="s">
        <v>281</v>
      </c>
    </row>
    <row r="285" spans="3:19" ht="15" x14ac:dyDescent="0.25">
      <c r="C285" s="242"/>
      <c r="D285" s="243"/>
      <c r="E285" s="72" t="s">
        <v>0</v>
      </c>
      <c r="F285" s="73">
        <f>IF($C$4="National Currency",IF('Premiums DATA'!E419=0,0,'Premiums DATA'!E419),IF($C$4="Current Exchange rate",IF('Premiums DATA'!E419=0,0,'Premiums DATA'!E419/ECO!O10),IF($C$4="Constant Exchange rate",IF('Premiums DATA'!E419=0,0,'Premiums DATA'!E419/ECO!O45))))</f>
        <v>0</v>
      </c>
      <c r="G285" s="73">
        <f>IF($C$4="National Currency",IF('Premiums DATA'!F419=0,0,'Premiums DATA'!F419),IF($C$4="Current Exchange rate",IF('Premiums DATA'!F419=0,0,'Premiums DATA'!F419/ECO!P10),IF($C$4="Constant Exchange rate",IF('Premiums DATA'!F419=0,0,'Premiums DATA'!F419/ECO!P45))))</f>
        <v>0</v>
      </c>
      <c r="H285" s="73">
        <f>IF($C$4="National Currency",IF('Premiums DATA'!G419=0,0,'Premiums DATA'!G419),IF($C$4="Current Exchange rate",IF('Premiums DATA'!G419=0,0,'Premiums DATA'!G419/ECO!Q10),IF($C$4="Constant Exchange rate",IF('Premiums DATA'!G419=0,0,'Premiums DATA'!G419/ECO!Q45))))</f>
        <v>0</v>
      </c>
      <c r="I285" s="73">
        <f>IF($C$4="National Currency",IF('Premiums DATA'!H419=0,0,'Premiums DATA'!H419),IF($C$4="Current Exchange rate",IF('Premiums DATA'!H419=0,0,'Premiums DATA'!H419/ECO!R10),IF($C$4="Constant Exchange rate",IF('Premiums DATA'!H419=0,0,'Premiums DATA'!H419/ECO!R45))))</f>
        <v>0</v>
      </c>
      <c r="J285" s="73">
        <f>IF($C$4="National Currency",IF('Premiums DATA'!I419=0,0,'Premiums DATA'!I419),IF($C$4="Current Exchange rate",IF('Premiums DATA'!I419=0,0,'Premiums DATA'!I419/ECO!S10),IF($C$4="Constant Exchange rate",IF('Premiums DATA'!I419=0,0,'Premiums DATA'!I419/ECO!S45))))</f>
        <v>0</v>
      </c>
      <c r="K285" s="73">
        <f>IF($C$4="National Currency",IF('Premiums DATA'!J419=0,0,'Premiums DATA'!J419),IF($C$4="Current Exchange rate",IF('Premiums DATA'!J419=0,0,'Premiums DATA'!J419/ECO!T10),IF($C$4="Constant Exchange rate",IF('Premiums DATA'!J419=0,0,'Premiums DATA'!J419/ECO!T45))))</f>
        <v>0</v>
      </c>
      <c r="L285" s="73">
        <f>IF($C$4="National Currency",IF('Premiums DATA'!K419=0,0,'Premiums DATA'!K419),IF($C$4="Current Exchange rate",IF('Premiums DATA'!K419=0,0,'Premiums DATA'!K419/ECO!U10),IF($C$4="Constant Exchange rate",IF('Premiums DATA'!K419=0,0,'Premiums DATA'!K419/ECO!U45))))</f>
        <v>0</v>
      </c>
      <c r="M285" s="73">
        <f>IF($C$4="National Currency",IF('Premiums DATA'!L419=0,0,'Premiums DATA'!L419),IF($C$4="Current Exchange rate",IF('Premiums DATA'!L419=0,0,'Premiums DATA'!L419/ECO!V10),IF($C$4="Constant Exchange rate",IF('Premiums DATA'!L419=0,0,'Premiums DATA'!L419/ECO!V45))))</f>
        <v>0</v>
      </c>
      <c r="N285" s="73">
        <f>IF($C$4="National Currency",IF('Premiums DATA'!M419=0,0,'Premiums DATA'!M419),IF($C$4="Current Exchange rate",IF('Premiums DATA'!M419=0,0,'Premiums DATA'!M419/ECO!W10),IF($C$4="Constant Exchange rate",IF('Premiums DATA'!M419=0,0,'Premiums DATA'!M419/ECO!W45))))</f>
        <v>0</v>
      </c>
      <c r="O285" s="73">
        <f>IF($C$4="National Currency",IF('Premiums DATA'!N419=0,0,'Premiums DATA'!N419),IF($C$4="Current Exchange rate",IF('Premiums DATA'!N419=0,0,'Premiums DATA'!N419/ECO!X10),IF($C$4="Constant Exchange rate",IF('Premiums DATA'!N419=0,0,'Premiums DATA'!N419/ECO!X45))))</f>
        <v>0</v>
      </c>
      <c r="P285" s="209">
        <f>IF($C$4="National Currency",IF('Premiums DATA'!O419=0,0,'Premiums DATA'!O419),IF($C$4="Current Exchange rate",IF('Premiums DATA'!O419=0,0,'Premiums DATA'!O419/ECO!Y10),IF($C$4="Constant Exchange rate",IF('Premiums DATA'!O419=0,0,'Premiums DATA'!O419/ECO!Y45))))</f>
        <v>0</v>
      </c>
      <c r="Q285" s="77">
        <f>O285/$O$317</f>
        <v>0</v>
      </c>
      <c r="R285" s="77" t="str">
        <f>IF(OR(O285=0, N285=0),"-",O285/N285-1)</f>
        <v>-</v>
      </c>
      <c r="S285" s="77" t="str">
        <f>IF(OR(O285=0, F285=0),"-",O285/F285-1)</f>
        <v>-</v>
      </c>
    </row>
    <row r="286" spans="3:19" ht="15" x14ac:dyDescent="0.25">
      <c r="C286" s="242"/>
      <c r="D286" s="243"/>
      <c r="E286" s="72" t="s">
        <v>1</v>
      </c>
      <c r="F286" s="74">
        <f>IF($C$4="National Currency",IF('Premiums DATA'!E420=0,0,'Premiums DATA'!E420),IF($C$4="Current Exchange rate",IF('Premiums DATA'!E420=0,0,'Premiums DATA'!E420/ECO!O11),IF($C$4="Constant Exchange rate",IF('Premiums DATA'!E420=0,0,'Premiums DATA'!E420/ECO!O46))))</f>
        <v>0</v>
      </c>
      <c r="G286" s="74">
        <f>IF($C$4="National Currency",IF('Premiums DATA'!F420=0,0,'Premiums DATA'!F420),IF($C$4="Current Exchange rate",IF('Premiums DATA'!F420=0,0,'Premiums DATA'!F420/ECO!P11),IF($C$4="Constant Exchange rate",IF('Premiums DATA'!F420=0,0,'Premiums DATA'!F420/ECO!P46))))</f>
        <v>0</v>
      </c>
      <c r="H286" s="74">
        <f>IF($C$4="National Currency",IF('Premiums DATA'!G420=0,0,'Premiums DATA'!G420),IF($C$4="Current Exchange rate",IF('Premiums DATA'!G420=0,0,'Premiums DATA'!G420/ECO!Q11),IF($C$4="Constant Exchange rate",IF('Premiums DATA'!G420=0,0,'Premiums DATA'!G420/ECO!Q46))))</f>
        <v>0</v>
      </c>
      <c r="I286" s="74">
        <f>IF($C$4="National Currency",IF('Premiums DATA'!H420=0,0,'Premiums DATA'!H420),IF($C$4="Current Exchange rate",IF('Premiums DATA'!H420=0,0,'Premiums DATA'!H420/ECO!R11),IF($C$4="Constant Exchange rate",IF('Premiums DATA'!H420=0,0,'Premiums DATA'!H420/ECO!R46))))</f>
        <v>0</v>
      </c>
      <c r="J286" s="74">
        <f>IF($C$4="National Currency",IF('Premiums DATA'!I420=0,0,'Premiums DATA'!I420),IF($C$4="Current Exchange rate",IF('Premiums DATA'!I420=0,0,'Premiums DATA'!I420/ECO!S11),IF($C$4="Constant Exchange rate",IF('Premiums DATA'!I420=0,0,'Premiums DATA'!I420/ECO!S46))))</f>
        <v>0</v>
      </c>
      <c r="K286" s="74">
        <f>IF($C$4="National Currency",IF('Premiums DATA'!J420=0,0,'Premiums DATA'!J420),IF($C$4="Current Exchange rate",IF('Premiums DATA'!J420=0,0,'Premiums DATA'!J420/ECO!T11),IF($C$4="Constant Exchange rate",IF('Premiums DATA'!J420=0,0,'Premiums DATA'!J420/ECO!T46))))</f>
        <v>0</v>
      </c>
      <c r="L286" s="74">
        <f>IF($C$4="National Currency",IF('Premiums DATA'!K420=0,0,'Premiums DATA'!K420),IF($C$4="Current Exchange rate",IF('Premiums DATA'!K420=0,0,'Premiums DATA'!K420/ECO!U11),IF($C$4="Constant Exchange rate",IF('Premiums DATA'!K420=0,0,'Premiums DATA'!K420/ECO!U46))))</f>
        <v>0</v>
      </c>
      <c r="M286" s="74">
        <f>IF($C$4="National Currency",IF('Premiums DATA'!L420=0,0,'Premiums DATA'!L420),IF($C$4="Current Exchange rate",IF('Premiums DATA'!L420=0,0,'Premiums DATA'!L420/ECO!V11),IF($C$4="Constant Exchange rate",IF('Premiums DATA'!L420=0,0,'Premiums DATA'!L420/ECO!V46))))</f>
        <v>68.049886000000001</v>
      </c>
      <c r="N286" s="74">
        <f>IF($C$4="National Currency",IF('Premiums DATA'!M420=0,0,'Premiums DATA'!M420),IF($C$4="Current Exchange rate",IF('Premiums DATA'!M420=0,0,'Premiums DATA'!M420/ECO!W11),IF($C$4="Constant Exchange rate",IF('Premiums DATA'!M420=0,0,'Premiums DATA'!M420/ECO!W46))))</f>
        <v>196.40823700000001</v>
      </c>
      <c r="O286" s="74">
        <f>IF($C$4="National Currency",IF('Premiums DATA'!N420=0,0,'Premiums DATA'!N420),IF($C$4="Current Exchange rate",IF('Premiums DATA'!N420=0,0,'Premiums DATA'!N420/ECO!X11),IF($C$4="Constant Exchange rate",IF('Premiums DATA'!N420=0,0,'Premiums DATA'!N420/ECO!X46))))</f>
        <v>57.394533000000003</v>
      </c>
      <c r="P286" s="210">
        <f>IF($C$4="National Currency",IF('Premiums DATA'!O420=0,0,'Premiums DATA'!O420),IF($C$4="Current Exchange rate",IF('Premiums DATA'!O420=0,0,'Premiums DATA'!O420/ECO!Y11),IF($C$4="Constant Exchange rate",IF('Premiums DATA'!O420=0,0,'Premiums DATA'!O420/ECO!Y46))))</f>
        <v>29.105118000000001</v>
      </c>
      <c r="Q286" s="77">
        <f t="shared" ref="Q286:Q317" si="43">O286/$O$317</f>
        <v>4.1150720203836366E-3</v>
      </c>
      <c r="R286" s="77">
        <f t="shared" ref="R286:R316" si="44">IF(OR(O286=0, N286=0),"-",O286/N286-1)</f>
        <v>-0.70777939929270883</v>
      </c>
      <c r="S286" s="77" t="str">
        <f t="shared" ref="S286:S316" si="45">IF(OR(O286=0, F286=0),"-",O286/F286-1)</f>
        <v>-</v>
      </c>
    </row>
    <row r="287" spans="3:19" ht="15" x14ac:dyDescent="0.25">
      <c r="C287" s="242"/>
      <c r="D287" s="243"/>
      <c r="E287" s="72" t="s">
        <v>2</v>
      </c>
      <c r="F287" s="74">
        <f>IF($C$4="National Currency",IF('Premiums DATA'!E421=0,0,'Premiums DATA'!E421),IF($C$4="Current Exchange rate",IF('Premiums DATA'!E421=0,0,'Premiums DATA'!E421/ECO!O12),IF($C$4="Constant Exchange rate",IF('Premiums DATA'!E421=0,0,'Premiums DATA'!E421/ECO!O47))))</f>
        <v>0</v>
      </c>
      <c r="G287" s="74">
        <f>IF($C$4="National Currency",IF('Premiums DATA'!F421=0,0,'Premiums DATA'!F421),IF($C$4="Current Exchange rate",IF('Premiums DATA'!F421=0,0,'Premiums DATA'!F421/ECO!P12),IF($C$4="Constant Exchange rate",IF('Premiums DATA'!F421=0,0,'Premiums DATA'!F421/ECO!P47))))</f>
        <v>0</v>
      </c>
      <c r="H287" s="74">
        <f>IF($C$4="National Currency",IF('Premiums DATA'!G421=0,0,'Premiums DATA'!G421),IF($C$4="Current Exchange rate",IF('Premiums DATA'!G421=0,0,'Premiums DATA'!G421/ECO!Q12),IF($C$4="Constant Exchange rate",IF('Premiums DATA'!G421=0,0,'Premiums DATA'!G421/ECO!Q47))))</f>
        <v>0</v>
      </c>
      <c r="I287" s="74">
        <f>IF($C$4="National Currency",IF('Premiums DATA'!H421=0,0,'Premiums DATA'!H421),IF($C$4="Current Exchange rate",IF('Premiums DATA'!H421=0,0,'Premiums DATA'!H421/ECO!R12),IF($C$4="Constant Exchange rate",IF('Premiums DATA'!H421=0,0,'Premiums DATA'!H421/ECO!R47))))</f>
        <v>0</v>
      </c>
      <c r="J287" s="74">
        <f>IF($C$4="National Currency",IF('Premiums DATA'!I421=0,0,'Premiums DATA'!I421),IF($C$4="Current Exchange rate",IF('Premiums DATA'!I421=0,0,'Premiums DATA'!I421/ECO!S12),IF($C$4="Constant Exchange rate",IF('Premiums DATA'!I421=0,0,'Premiums DATA'!I421/ECO!S47))))</f>
        <v>0</v>
      </c>
      <c r="K287" s="74">
        <f>IF($C$4="National Currency",IF('Premiums DATA'!J421=0,0,'Premiums DATA'!J421),IF($C$4="Current Exchange rate",IF('Premiums DATA'!J421=0,0,'Premiums DATA'!J421/ECO!T12),IF($C$4="Constant Exchange rate",IF('Premiums DATA'!J421=0,0,'Premiums DATA'!J421/ECO!T47))))</f>
        <v>0</v>
      </c>
      <c r="L287" s="74">
        <f>IF($C$4="National Currency",IF('Premiums DATA'!K421=0,0,'Premiums DATA'!K421),IF($C$4="Current Exchange rate",IF('Premiums DATA'!K421=0,0,'Premiums DATA'!K421/ECO!U12),IF($C$4="Constant Exchange rate",IF('Premiums DATA'!K421=0,0,'Premiums DATA'!K421/ECO!U47))))</f>
        <v>0</v>
      </c>
      <c r="M287" s="74">
        <f>IF($C$4="National Currency",IF('Premiums DATA'!L421=0,0,'Premiums DATA'!L421),IF($C$4="Current Exchange rate",IF('Premiums DATA'!L421=0,0,'Premiums DATA'!L421/ECO!V12),IF($C$4="Constant Exchange rate",IF('Premiums DATA'!L421=0,0,'Premiums DATA'!L421/ECO!V47))))</f>
        <v>0</v>
      </c>
      <c r="N287" s="74">
        <f>IF($C$4="National Currency",IF('Premiums DATA'!M421=0,0,'Premiums DATA'!M421),IF($C$4="Current Exchange rate",IF('Premiums DATA'!M421=0,0,'Premiums DATA'!M421/ECO!W12),IF($C$4="Constant Exchange rate",IF('Premiums DATA'!M421=0,0,'Premiums DATA'!M421/ECO!W47))))</f>
        <v>0</v>
      </c>
      <c r="O287" s="74">
        <f>IF($C$4="National Currency",IF('Premiums DATA'!N421=0,0,'Premiums DATA'!N421),IF($C$4="Current Exchange rate",IF('Premiums DATA'!N421=0,0,'Premiums DATA'!N421/ECO!X12),IF($C$4="Constant Exchange rate",IF('Premiums DATA'!N421=0,0,'Premiums DATA'!N421/ECO!X47))))</f>
        <v>0</v>
      </c>
      <c r="P287" s="210">
        <f>IF($C$4="National Currency",IF('Premiums DATA'!O421=0,0,'Premiums DATA'!O421),IF($C$4="Current Exchange rate",IF('Premiums DATA'!O421=0,0,'Premiums DATA'!O421/ECO!Y12),IF($C$4="Constant Exchange rate",IF('Premiums DATA'!O421=0,0,'Premiums DATA'!O421/ECO!Y47))))</f>
        <v>0</v>
      </c>
      <c r="Q287" s="77">
        <f t="shared" si="43"/>
        <v>0</v>
      </c>
      <c r="R287" s="77" t="str">
        <f t="shared" si="44"/>
        <v>-</v>
      </c>
      <c r="S287" s="77" t="str">
        <f t="shared" si="45"/>
        <v>-</v>
      </c>
    </row>
    <row r="288" spans="3:19" ht="15" x14ac:dyDescent="0.25">
      <c r="C288" s="242"/>
      <c r="D288" s="243"/>
      <c r="E288" s="72" t="s">
        <v>3</v>
      </c>
      <c r="F288" s="74">
        <f>IF($C$4="National Currency",IF('Premiums DATA'!E422=0,0,'Premiums DATA'!E422),IF($C$4="Current Exchange rate",IF('Premiums DATA'!E422=0,0,'Premiums DATA'!E422/ECO!O13),IF($C$4="Constant Exchange rate",IF('Premiums DATA'!E422=0,0,'Premiums DATA'!E422/ECO!O48))))</f>
        <v>0</v>
      </c>
      <c r="G288" s="74">
        <f>IF($C$4="National Currency",IF('Premiums DATA'!F422=0,0,'Premiums DATA'!F422),IF($C$4="Current Exchange rate",IF('Premiums DATA'!F422=0,0,'Premiums DATA'!F422/ECO!P13),IF($C$4="Constant Exchange rate",IF('Premiums DATA'!F422=0,0,'Premiums DATA'!F422/ECO!P48))))</f>
        <v>0</v>
      </c>
      <c r="H288" s="74">
        <f>IF($C$4="National Currency",IF('Premiums DATA'!G422=0,0,'Premiums DATA'!G422),IF($C$4="Current Exchange rate",IF('Premiums DATA'!G422=0,0,'Premiums DATA'!G422/ECO!Q13),IF($C$4="Constant Exchange rate",IF('Premiums DATA'!G422=0,0,'Premiums DATA'!G422/ECO!Q48))))</f>
        <v>0</v>
      </c>
      <c r="I288" s="74">
        <f>IF($C$4="National Currency",IF('Premiums DATA'!H422=0,0,'Premiums DATA'!H422),IF($C$4="Current Exchange rate",IF('Premiums DATA'!H422=0,0,'Premiums DATA'!H422/ECO!R13),IF($C$4="Constant Exchange rate",IF('Premiums DATA'!H422=0,0,'Premiums DATA'!H422/ECO!R48))))</f>
        <v>0</v>
      </c>
      <c r="J288" s="74">
        <f>IF($C$4="National Currency",IF('Premiums DATA'!I422=0,0,'Premiums DATA'!I422),IF($C$4="Current Exchange rate",IF('Premiums DATA'!I422=0,0,'Premiums DATA'!I422/ECO!S13),IF($C$4="Constant Exchange rate",IF('Premiums DATA'!I422=0,0,'Premiums DATA'!I422/ECO!S48))))</f>
        <v>1781.4371257485031</v>
      </c>
      <c r="K288" s="74">
        <f>IF($C$4="National Currency",IF('Premiums DATA'!J422=0,0,'Premiums DATA'!J422),IF($C$4="Current Exchange rate",IF('Premiums DATA'!J422=0,0,'Premiums DATA'!J422/ECO!T13),IF($C$4="Constant Exchange rate",IF('Premiums DATA'!J422=0,0,'Premiums DATA'!J422/ECO!T48))))</f>
        <v>1849.9667332002664</v>
      </c>
      <c r="L288" s="74">
        <f>IF($C$4="National Currency",IF('Premiums DATA'!K422=0,0,'Premiums DATA'!K422),IF($C$4="Current Exchange rate",IF('Premiums DATA'!K422=0,0,'Premiums DATA'!K422/ECO!U13),IF($C$4="Constant Exchange rate",IF('Premiums DATA'!K422=0,0,'Premiums DATA'!K422/ECO!U48))))</f>
        <v>1619.9268130405856</v>
      </c>
      <c r="M288" s="74">
        <f>IF($C$4="National Currency",IF('Premiums DATA'!L422=0,0,'Premiums DATA'!L422),IF($C$4="Current Exchange rate",IF('Premiums DATA'!L422=0,0,'Premiums DATA'!L422/ECO!V13),IF($C$4="Constant Exchange rate",IF('Premiums DATA'!L422=0,0,'Premiums DATA'!L422/ECO!V48))))</f>
        <v>1477.5449101796407</v>
      </c>
      <c r="N288" s="74">
        <f>IF($C$4="National Currency",IF('Premiums DATA'!M422=0,0,'Premiums DATA'!M422),IF($C$4="Current Exchange rate",IF('Premiums DATA'!M422=0,0,'Premiums DATA'!M422/ECO!W13),IF($C$4="Constant Exchange rate",IF('Premiums DATA'!M422=0,0,'Premiums DATA'!M422/ECO!W48))))</f>
        <v>1437.2920825016636</v>
      </c>
      <c r="O288" s="74">
        <f>IF($C$4="National Currency",IF('Premiums DATA'!N422=0,0,'Premiums DATA'!N422),IF($C$4="Current Exchange rate",IF('Premiums DATA'!N422=0,0,'Premiums DATA'!N422/ECO!X13),IF($C$4="Constant Exchange rate",IF('Premiums DATA'!N422=0,0,'Premiums DATA'!N422/ECO!X48))))</f>
        <v>0</v>
      </c>
      <c r="P288" s="210">
        <f>IF($C$4="National Currency",IF('Premiums DATA'!O422=0,0,'Premiums DATA'!O422),IF($C$4="Current Exchange rate",IF('Premiums DATA'!O422=0,0,'Premiums DATA'!O422/ECO!Y13),IF($C$4="Constant Exchange rate",IF('Premiums DATA'!O422=0,0,'Premiums DATA'!O422/ECO!Y48))))</f>
        <v>0</v>
      </c>
      <c r="Q288" s="77">
        <f t="shared" si="43"/>
        <v>0</v>
      </c>
      <c r="R288" s="77" t="str">
        <f t="shared" si="44"/>
        <v>-</v>
      </c>
      <c r="S288" s="77" t="str">
        <f t="shared" si="45"/>
        <v>-</v>
      </c>
    </row>
    <row r="289" spans="3:19" ht="15" x14ac:dyDescent="0.25">
      <c r="C289" s="242"/>
      <c r="D289" s="243"/>
      <c r="E289" s="72" t="s">
        <v>4</v>
      </c>
      <c r="F289" s="74">
        <f>IF($C$4="National Currency",IF('Premiums DATA'!E423=0,0,'Premiums DATA'!E423),IF($C$4="Current Exchange rate",IF('Premiums DATA'!E423=0,0,'Premiums DATA'!E423/ECO!O14),IF($C$4="Constant Exchange rate",IF('Premiums DATA'!E423=0,0,'Premiums DATA'!E423/ECO!O49))))</f>
        <v>0</v>
      </c>
      <c r="G289" s="74">
        <f>IF($C$4="National Currency",IF('Premiums DATA'!F423=0,0,'Premiums DATA'!F423),IF($C$4="Current Exchange rate",IF('Premiums DATA'!F423=0,0,'Premiums DATA'!F423/ECO!P14),IF($C$4="Constant Exchange rate",IF('Premiums DATA'!F423=0,0,'Premiums DATA'!F423/ECO!P49))))</f>
        <v>0</v>
      </c>
      <c r="H289" s="74">
        <f>IF($C$4="National Currency",IF('Premiums DATA'!G423=0,0,'Premiums DATA'!G423),IF($C$4="Current Exchange rate",IF('Premiums DATA'!G423=0,0,'Premiums DATA'!G423/ECO!Q14),IF($C$4="Constant Exchange rate",IF('Premiums DATA'!G423=0,0,'Premiums DATA'!G423/ECO!Q49))))</f>
        <v>0</v>
      </c>
      <c r="I289" s="74">
        <f>IF($C$4="National Currency",IF('Premiums DATA'!H423=0,0,'Premiums DATA'!H423),IF($C$4="Current Exchange rate",IF('Premiums DATA'!H423=0,0,'Premiums DATA'!H423/ECO!R14),IF($C$4="Constant Exchange rate",IF('Premiums DATA'!H423=0,0,'Premiums DATA'!H423/ECO!R49))))</f>
        <v>0</v>
      </c>
      <c r="J289" s="74">
        <f>IF($C$4="National Currency",IF('Premiums DATA'!I423=0,0,'Premiums DATA'!I423),IF($C$4="Current Exchange rate",IF('Premiums DATA'!I423=0,0,'Premiums DATA'!I423/ECO!S14),IF($C$4="Constant Exchange rate",IF('Premiums DATA'!I423=0,0,'Premiums DATA'!I423/ECO!S49))))</f>
        <v>0</v>
      </c>
      <c r="K289" s="74">
        <f>IF($C$4="National Currency",IF('Premiums DATA'!J423=0,0,'Premiums DATA'!J423),IF($C$4="Current Exchange rate",IF('Premiums DATA'!J423=0,0,'Premiums DATA'!J423/ECO!T14),IF($C$4="Constant Exchange rate",IF('Premiums DATA'!J423=0,0,'Premiums DATA'!J423/ECO!T49))))</f>
        <v>0</v>
      </c>
      <c r="L289" s="74">
        <f>IF($C$4="National Currency",IF('Premiums DATA'!K423=0,0,'Premiums DATA'!K423),IF($C$4="Current Exchange rate",IF('Premiums DATA'!K423=0,0,'Premiums DATA'!K423/ECO!U14),IF($C$4="Constant Exchange rate",IF('Premiums DATA'!K423=0,0,'Premiums DATA'!K423/ECO!U49))))</f>
        <v>0</v>
      </c>
      <c r="M289" s="74">
        <f>IF($C$4="National Currency",IF('Premiums DATA'!L423=0,0,'Premiums DATA'!L423),IF($C$4="Current Exchange rate",IF('Premiums DATA'!L423=0,0,'Premiums DATA'!L423/ECO!V14),IF($C$4="Constant Exchange rate",IF('Premiums DATA'!L423=0,0,'Premiums DATA'!L423/ECO!V49))))</f>
        <v>0</v>
      </c>
      <c r="N289" s="74">
        <f>IF($C$4="National Currency",IF('Premiums DATA'!M423=0,0,'Premiums DATA'!M423),IF($C$4="Current Exchange rate",IF('Premiums DATA'!M423=0,0,'Premiums DATA'!M423/ECO!W14),IF($C$4="Constant Exchange rate",IF('Premiums DATA'!M423=0,0,'Premiums DATA'!M423/ECO!W49))))</f>
        <v>0</v>
      </c>
      <c r="O289" s="74">
        <f>IF($C$4="National Currency",IF('Premiums DATA'!N423=0,0,'Premiums DATA'!N423),IF($C$4="Current Exchange rate",IF('Premiums DATA'!N423=0,0,'Premiums DATA'!N423/ECO!X14),IF($C$4="Constant Exchange rate",IF('Premiums DATA'!N423=0,0,'Premiums DATA'!N423/ECO!X49))))</f>
        <v>0</v>
      </c>
      <c r="P289" s="210">
        <f>IF($C$4="National Currency",IF('Premiums DATA'!O423=0,0,'Premiums DATA'!O423),IF($C$4="Current Exchange rate",IF('Premiums DATA'!O423=0,0,'Premiums DATA'!O423/ECO!Y14),IF($C$4="Constant Exchange rate",IF('Premiums DATA'!O423=0,0,'Premiums DATA'!O423/ECO!Y49))))</f>
        <v>0</v>
      </c>
      <c r="Q289" s="77">
        <f t="shared" si="43"/>
        <v>0</v>
      </c>
      <c r="R289" s="77" t="str">
        <f t="shared" si="44"/>
        <v>-</v>
      </c>
      <c r="S289" s="77" t="str">
        <f t="shared" si="45"/>
        <v>-</v>
      </c>
    </row>
    <row r="290" spans="3:19" ht="15" x14ac:dyDescent="0.25">
      <c r="C290" s="242"/>
      <c r="D290" s="243"/>
      <c r="E290" s="72" t="s">
        <v>5</v>
      </c>
      <c r="F290" s="74">
        <f>IF($C$4="National Currency",IF('Premiums DATA'!E424=0,0,'Premiums DATA'!E424),IF($C$4="Current Exchange rate",IF('Premiums DATA'!E424=0,0,'Premiums DATA'!E424/ECO!O15),IF($C$4="Constant Exchange rate",IF('Premiums DATA'!E424=0,0,'Premiums DATA'!E424/ECO!O50))))</f>
        <v>0</v>
      </c>
      <c r="G290" s="74">
        <f>IF($C$4="National Currency",IF('Premiums DATA'!F424=0,0,'Premiums DATA'!F424),IF($C$4="Current Exchange rate",IF('Premiums DATA'!F424=0,0,'Premiums DATA'!F424/ECO!P15),IF($C$4="Constant Exchange rate",IF('Premiums DATA'!F424=0,0,'Premiums DATA'!F424/ECO!P50))))</f>
        <v>0</v>
      </c>
      <c r="H290" s="74">
        <f>IF($C$4="National Currency",IF('Premiums DATA'!G424=0,0,'Premiums DATA'!G424),IF($C$4="Current Exchange rate",IF('Premiums DATA'!G424=0,0,'Premiums DATA'!G424/ECO!Q15),IF($C$4="Constant Exchange rate",IF('Premiums DATA'!G424=0,0,'Premiums DATA'!G424/ECO!Q50))))</f>
        <v>0</v>
      </c>
      <c r="I290" s="74">
        <f>IF($C$4="National Currency",IF('Premiums DATA'!H424=0,0,'Premiums DATA'!H424),IF($C$4="Current Exchange rate",IF('Premiums DATA'!H424=0,0,'Premiums DATA'!H424/ECO!R15),IF($C$4="Constant Exchange rate",IF('Premiums DATA'!H424=0,0,'Premiums DATA'!H424/ECO!R50))))</f>
        <v>0</v>
      </c>
      <c r="J290" s="74">
        <f>IF($C$4="National Currency",IF('Premiums DATA'!I424=0,0,'Premiums DATA'!I424),IF($C$4="Current Exchange rate",IF('Premiums DATA'!I424=0,0,'Premiums DATA'!I424/ECO!S15),IF($C$4="Constant Exchange rate",IF('Premiums DATA'!I424=0,0,'Premiums DATA'!I424/ECO!S50))))</f>
        <v>0</v>
      </c>
      <c r="K290" s="74">
        <f>IF($C$4="National Currency",IF('Premiums DATA'!J424=0,0,'Premiums DATA'!J424),IF($C$4="Current Exchange rate",IF('Premiums DATA'!J424=0,0,'Premiums DATA'!J424/ECO!T15),IF($C$4="Constant Exchange rate",IF('Premiums DATA'!J424=0,0,'Premiums DATA'!J424/ECO!T50))))</f>
        <v>0</v>
      </c>
      <c r="L290" s="74">
        <f>IF($C$4="National Currency",IF('Premiums DATA'!K424=0,0,'Premiums DATA'!K424),IF($C$4="Current Exchange rate",IF('Premiums DATA'!K424=0,0,'Premiums DATA'!K424/ECO!U15),IF($C$4="Constant Exchange rate",IF('Premiums DATA'!K424=0,0,'Premiums DATA'!K424/ECO!U50))))</f>
        <v>0</v>
      </c>
      <c r="M290" s="74">
        <f>IF($C$4="National Currency",IF('Premiums DATA'!L424=0,0,'Premiums DATA'!L424),IF($C$4="Current Exchange rate",IF('Premiums DATA'!L424=0,0,'Premiums DATA'!L424/ECO!V15),IF($C$4="Constant Exchange rate",IF('Premiums DATA'!L424=0,0,'Premiums DATA'!L424/ECO!V50))))</f>
        <v>0</v>
      </c>
      <c r="N290" s="74">
        <f>IF($C$4="National Currency",IF('Premiums DATA'!M424=0,0,'Premiums DATA'!M424),IF($C$4="Current Exchange rate",IF('Premiums DATA'!M424=0,0,'Premiums DATA'!M424/ECO!W15),IF($C$4="Constant Exchange rate",IF('Premiums DATA'!M424=0,0,'Premiums DATA'!M424/ECO!W50))))</f>
        <v>0</v>
      </c>
      <c r="O290" s="74">
        <f>IF($C$4="National Currency",IF('Premiums DATA'!N424=0,0,'Premiums DATA'!N424),IF($C$4="Current Exchange rate",IF('Premiums DATA'!N424=0,0,'Premiums DATA'!N424/ECO!X15),IF($C$4="Constant Exchange rate",IF('Premiums DATA'!N424=0,0,'Premiums DATA'!N424/ECO!X50))))</f>
        <v>0</v>
      </c>
      <c r="P290" s="210">
        <f>IF($C$4="National Currency",IF('Premiums DATA'!O424=0,0,'Premiums DATA'!O424),IF($C$4="Current Exchange rate",IF('Premiums DATA'!O424=0,0,'Premiums DATA'!O424/ECO!Y15),IF($C$4="Constant Exchange rate",IF('Premiums DATA'!O424=0,0,'Premiums DATA'!O424/ECO!Y50))))</f>
        <v>0</v>
      </c>
      <c r="Q290" s="77">
        <f t="shared" si="43"/>
        <v>0</v>
      </c>
      <c r="R290" s="77" t="str">
        <f t="shared" si="44"/>
        <v>-</v>
      </c>
      <c r="S290" s="77" t="str">
        <f t="shared" si="45"/>
        <v>-</v>
      </c>
    </row>
    <row r="291" spans="3:19" ht="15" x14ac:dyDescent="0.25">
      <c r="C291" s="242"/>
      <c r="D291" s="243"/>
      <c r="E291" s="72" t="s">
        <v>6</v>
      </c>
      <c r="F291" s="74">
        <f>IF($C$4="National Currency",IF('Premiums DATA'!E425=0,0,'Premiums DATA'!E425),IF($C$4="Current Exchange rate",IF('Premiums DATA'!E425=0,0,'Premiums DATA'!E425/ECO!O16),IF($C$4="Constant Exchange rate",IF('Premiums DATA'!E425=0,0,'Premiums DATA'!E425/ECO!O51))))</f>
        <v>0</v>
      </c>
      <c r="G291" s="74">
        <f>IF($C$4="National Currency",IF('Premiums DATA'!F425=0,0,'Premiums DATA'!F425),IF($C$4="Current Exchange rate",IF('Premiums DATA'!F425=0,0,'Premiums DATA'!F425/ECO!P16),IF($C$4="Constant Exchange rate",IF('Premiums DATA'!F425=0,0,'Premiums DATA'!F425/ECO!P51))))</f>
        <v>0</v>
      </c>
      <c r="H291" s="74">
        <f>IF($C$4="National Currency",IF('Premiums DATA'!G425=0,0,'Premiums DATA'!G425),IF($C$4="Current Exchange rate",IF('Premiums DATA'!G425=0,0,'Premiums DATA'!G425/ECO!Q16),IF($C$4="Constant Exchange rate",IF('Premiums DATA'!G425=0,0,'Premiums DATA'!G425/ECO!Q51))))</f>
        <v>0</v>
      </c>
      <c r="I291" s="74">
        <f>IF($C$4="National Currency",IF('Premiums DATA'!H425=0,0,'Premiums DATA'!H425),IF($C$4="Current Exchange rate",IF('Premiums DATA'!H425=0,0,'Premiums DATA'!H425/ECO!R16),IF($C$4="Constant Exchange rate",IF('Premiums DATA'!H425=0,0,'Premiums DATA'!H425/ECO!R51))))</f>
        <v>0</v>
      </c>
      <c r="J291" s="74">
        <f>IF($C$4="National Currency",IF('Premiums DATA'!I425=0,0,'Premiums DATA'!I425),IF($C$4="Current Exchange rate",IF('Premiums DATA'!I425=0,0,'Premiums DATA'!I425/ECO!S16),IF($C$4="Constant Exchange rate",IF('Premiums DATA'!I425=0,0,'Premiums DATA'!I425/ECO!S51))))</f>
        <v>0</v>
      </c>
      <c r="K291" s="74">
        <f>IF($C$4="National Currency",IF('Premiums DATA'!J425=0,0,'Premiums DATA'!J425),IF($C$4="Current Exchange rate",IF('Premiums DATA'!J425=0,0,'Premiums DATA'!J425/ECO!T16),IF($C$4="Constant Exchange rate",IF('Premiums DATA'!J425=0,0,'Premiums DATA'!J425/ECO!T51))))</f>
        <v>0</v>
      </c>
      <c r="L291" s="74">
        <f>IF($C$4="National Currency",IF('Premiums DATA'!K425=0,0,'Premiums DATA'!K425),IF($C$4="Current Exchange rate",IF('Premiums DATA'!K425=0,0,'Premiums DATA'!K425/ECO!U16),IF($C$4="Constant Exchange rate",IF('Premiums DATA'!K425=0,0,'Premiums DATA'!K425/ECO!U51))))</f>
        <v>0</v>
      </c>
      <c r="M291" s="74">
        <f>IF($C$4="National Currency",IF('Premiums DATA'!L425=0,0,'Premiums DATA'!L425),IF($C$4="Current Exchange rate",IF('Premiums DATA'!L425=0,0,'Premiums DATA'!L425/ECO!V16),IF($C$4="Constant Exchange rate",IF('Premiums DATA'!L425=0,0,'Premiums DATA'!L425/ECO!V51))))</f>
        <v>0</v>
      </c>
      <c r="N291" s="74">
        <f>IF($C$4="National Currency",IF('Premiums DATA'!M425=0,0,'Premiums DATA'!M425),IF($C$4="Current Exchange rate",IF('Premiums DATA'!M425=0,0,'Premiums DATA'!M425/ECO!W16),IF($C$4="Constant Exchange rate",IF('Premiums DATA'!M425=0,0,'Premiums DATA'!M425/ECO!W51))))</f>
        <v>0</v>
      </c>
      <c r="O291" s="74">
        <f>IF($C$4="National Currency",IF('Premiums DATA'!N425=0,0,'Premiums DATA'!N425),IF($C$4="Current Exchange rate",IF('Premiums DATA'!N425=0,0,'Premiums DATA'!N425/ECO!X16),IF($C$4="Constant Exchange rate",IF('Premiums DATA'!N425=0,0,'Premiums DATA'!N425/ECO!X51))))</f>
        <v>0</v>
      </c>
      <c r="P291" s="210">
        <f>IF($C$4="National Currency",IF('Premiums DATA'!O425=0,0,'Premiums DATA'!O425),IF($C$4="Current Exchange rate",IF('Premiums DATA'!O425=0,0,'Premiums DATA'!O425/ECO!Y16),IF($C$4="Constant Exchange rate",IF('Premiums DATA'!O425=0,0,'Premiums DATA'!O425/ECO!Y51))))</f>
        <v>0</v>
      </c>
      <c r="Q291" s="77">
        <f t="shared" si="43"/>
        <v>0</v>
      </c>
      <c r="R291" s="77" t="str">
        <f t="shared" si="44"/>
        <v>-</v>
      </c>
      <c r="S291" s="77" t="str">
        <f t="shared" si="45"/>
        <v>-</v>
      </c>
    </row>
    <row r="292" spans="3:19" ht="15" x14ac:dyDescent="0.25">
      <c r="C292" s="242"/>
      <c r="D292" s="243"/>
      <c r="E292" s="72" t="s">
        <v>7</v>
      </c>
      <c r="F292" s="74">
        <f>IF($C$4="National Currency",IF('Premiums DATA'!E426=0,0,'Premiums DATA'!E426),IF($C$4="Current Exchange rate",IF('Premiums DATA'!E426=0,0,'Premiums DATA'!E426/ECO!O17),IF($C$4="Constant Exchange rate",IF('Premiums DATA'!E426=0,0,'Premiums DATA'!E426/ECO!O52))))</f>
        <v>0</v>
      </c>
      <c r="G292" s="74">
        <f>IF($C$4="National Currency",IF('Premiums DATA'!F426=0,0,'Premiums DATA'!F426),IF($C$4="Current Exchange rate",IF('Premiums DATA'!F426=0,0,'Premiums DATA'!F426/ECO!P17),IF($C$4="Constant Exchange rate",IF('Premiums DATA'!F426=0,0,'Premiums DATA'!F426/ECO!P52))))</f>
        <v>0</v>
      </c>
      <c r="H292" s="74">
        <f>IF($C$4="National Currency",IF('Premiums DATA'!G426=0,0,'Premiums DATA'!G426),IF($C$4="Current Exchange rate",IF('Premiums DATA'!G426=0,0,'Premiums DATA'!G426/ECO!Q17),IF($C$4="Constant Exchange rate",IF('Premiums DATA'!G426=0,0,'Premiums DATA'!G426/ECO!Q52))))</f>
        <v>0</v>
      </c>
      <c r="I292" s="74">
        <f>IF($C$4="National Currency",IF('Premiums DATA'!H426=0,0,'Premiums DATA'!H426),IF($C$4="Current Exchange rate",IF('Premiums DATA'!H426=0,0,'Premiums DATA'!H426/ECO!R17),IF($C$4="Constant Exchange rate",IF('Premiums DATA'!H426=0,0,'Premiums DATA'!H426/ECO!R52))))</f>
        <v>0</v>
      </c>
      <c r="J292" s="74">
        <f>IF($C$4="National Currency",IF('Premiums DATA'!I426=0,0,'Premiums DATA'!I426),IF($C$4="Current Exchange rate",IF('Premiums DATA'!I426=0,0,'Premiums DATA'!I426/ECO!S17),IF($C$4="Constant Exchange rate",IF('Premiums DATA'!I426=0,0,'Premiums DATA'!I426/ECO!S52))))</f>
        <v>0</v>
      </c>
      <c r="K292" s="74">
        <f>IF($C$4="National Currency",IF('Premiums DATA'!J426=0,0,'Premiums DATA'!J426),IF($C$4="Current Exchange rate",IF('Premiums DATA'!J426=0,0,'Premiums DATA'!J426/ECO!T17),IF($C$4="Constant Exchange rate",IF('Premiums DATA'!J426=0,0,'Premiums DATA'!J426/ECO!T52))))</f>
        <v>0</v>
      </c>
      <c r="L292" s="74">
        <f>IF($C$4="National Currency",IF('Premiums DATA'!K426=0,0,'Premiums DATA'!K426),IF($C$4="Current Exchange rate",IF('Premiums DATA'!K426=0,0,'Premiums DATA'!K426/ECO!U17),IF($C$4="Constant Exchange rate",IF('Premiums DATA'!K426=0,0,'Premiums DATA'!K426/ECO!U52))))</f>
        <v>0</v>
      </c>
      <c r="M292" s="74">
        <f>IF($C$4="National Currency",IF('Premiums DATA'!L426=0,0,'Premiums DATA'!L426),IF($C$4="Current Exchange rate",IF('Premiums DATA'!L426=0,0,'Premiums DATA'!L426/ECO!V17),IF($C$4="Constant Exchange rate",IF('Premiums DATA'!L426=0,0,'Premiums DATA'!L426/ECO!V52))))</f>
        <v>0</v>
      </c>
      <c r="N292" s="74">
        <f>IF($C$4="National Currency",IF('Premiums DATA'!M426=0,0,'Premiums DATA'!M426),IF($C$4="Current Exchange rate",IF('Premiums DATA'!M426=0,0,'Premiums DATA'!M426/ECO!W17),IF($C$4="Constant Exchange rate",IF('Premiums DATA'!M426=0,0,'Premiums DATA'!M426/ECO!W52))))</f>
        <v>0</v>
      </c>
      <c r="O292" s="74">
        <f>IF($C$4="National Currency",IF('Premiums DATA'!N426=0,0,'Premiums DATA'!N426),IF($C$4="Current Exchange rate",IF('Premiums DATA'!N426=0,0,'Premiums DATA'!N426/ECO!X17),IF($C$4="Constant Exchange rate",IF('Premiums DATA'!N426=0,0,'Premiums DATA'!N426/ECO!X52))))</f>
        <v>0</v>
      </c>
      <c r="P292" s="210">
        <f>IF($C$4="National Currency",IF('Premiums DATA'!O426=0,0,'Premiums DATA'!O426),IF($C$4="Current Exchange rate",IF('Premiums DATA'!O426=0,0,'Premiums DATA'!O426/ECO!Y17),IF($C$4="Constant Exchange rate",IF('Premiums DATA'!O426=0,0,'Premiums DATA'!O426/ECO!Y52))))</f>
        <v>0</v>
      </c>
      <c r="Q292" s="77">
        <f t="shared" si="43"/>
        <v>0</v>
      </c>
      <c r="R292" s="77" t="str">
        <f t="shared" si="44"/>
        <v>-</v>
      </c>
      <c r="S292" s="77" t="str">
        <f t="shared" si="45"/>
        <v>-</v>
      </c>
    </row>
    <row r="293" spans="3:19" ht="15" x14ac:dyDescent="0.25">
      <c r="C293" s="242"/>
      <c r="D293" s="243"/>
      <c r="E293" s="72" t="s">
        <v>8</v>
      </c>
      <c r="F293" s="74">
        <f>IF($C$4="National Currency",IF('Premiums DATA'!E427=0,0,'Premiums DATA'!E427),IF($C$4="Current Exchange rate",IF('Premiums DATA'!E427=0,0,'Premiums DATA'!E427/ECO!O18),IF($C$4="Constant Exchange rate",IF('Premiums DATA'!E427=0,0,'Premiums DATA'!E427/ECO!O53))))</f>
        <v>0</v>
      </c>
      <c r="G293" s="74">
        <f>IF($C$4="National Currency",IF('Premiums DATA'!F427=0,0,'Premiums DATA'!F427),IF($C$4="Current Exchange rate",IF('Premiums DATA'!F427=0,0,'Premiums DATA'!F427/ECO!P18),IF($C$4="Constant Exchange rate",IF('Premiums DATA'!F427=0,0,'Premiums DATA'!F427/ECO!P53))))</f>
        <v>0</v>
      </c>
      <c r="H293" s="74">
        <f>IF($C$4="National Currency",IF('Premiums DATA'!G427=0,0,'Premiums DATA'!G427),IF($C$4="Current Exchange rate",IF('Premiums DATA'!G427=0,0,'Premiums DATA'!G427/ECO!Q18),IF($C$4="Constant Exchange rate",IF('Premiums DATA'!G427=0,0,'Premiums DATA'!G427/ECO!Q53))))</f>
        <v>0</v>
      </c>
      <c r="I293" s="74">
        <f>IF($C$4="National Currency",IF('Premiums DATA'!H427=0,0,'Premiums DATA'!H427),IF($C$4="Current Exchange rate",IF('Premiums DATA'!H427=0,0,'Premiums DATA'!H427/ECO!R18),IF($C$4="Constant Exchange rate",IF('Premiums DATA'!H427=0,0,'Premiums DATA'!H427/ECO!R53))))</f>
        <v>0</v>
      </c>
      <c r="J293" s="74">
        <f>IF($C$4="National Currency",IF('Premiums DATA'!I427=0,0,'Premiums DATA'!I427),IF($C$4="Current Exchange rate",IF('Premiums DATA'!I427=0,0,'Premiums DATA'!I427/ECO!S18),IF($C$4="Constant Exchange rate",IF('Premiums DATA'!I427=0,0,'Premiums DATA'!I427/ECO!S53))))</f>
        <v>0</v>
      </c>
      <c r="K293" s="74">
        <f>IF($C$4="National Currency",IF('Premiums DATA'!J427=0,0,'Premiums DATA'!J427),IF($C$4="Current Exchange rate",IF('Premiums DATA'!J427=0,0,'Premiums DATA'!J427/ECO!T18),IF($C$4="Constant Exchange rate",IF('Premiums DATA'!J427=0,0,'Premiums DATA'!J427/ECO!T53))))</f>
        <v>0</v>
      </c>
      <c r="L293" s="74">
        <f>IF($C$4="National Currency",IF('Premiums DATA'!K427=0,0,'Premiums DATA'!K427),IF($C$4="Current Exchange rate",IF('Premiums DATA'!K427=0,0,'Premiums DATA'!K427/ECO!U18),IF($C$4="Constant Exchange rate",IF('Premiums DATA'!K427=0,0,'Premiums DATA'!K427/ECO!U53))))</f>
        <v>0</v>
      </c>
      <c r="M293" s="74">
        <f>IF($C$4="National Currency",IF('Premiums DATA'!L427=0,0,'Premiums DATA'!L427),IF($C$4="Current Exchange rate",IF('Premiums DATA'!L427=0,0,'Premiums DATA'!L427/ECO!V18),IF($C$4="Constant Exchange rate",IF('Premiums DATA'!L427=0,0,'Premiums DATA'!L427/ECO!V53))))</f>
        <v>0</v>
      </c>
      <c r="N293" s="74">
        <f>IF($C$4="National Currency",IF('Premiums DATA'!M427=0,0,'Premiums DATA'!M427),IF($C$4="Current Exchange rate",IF('Premiums DATA'!M427=0,0,'Premiums DATA'!M427/ECO!W18),IF($C$4="Constant Exchange rate",IF('Premiums DATA'!M427=0,0,'Premiums DATA'!M427/ECO!W53))))</f>
        <v>0</v>
      </c>
      <c r="O293" s="74">
        <f>IF($C$4="National Currency",IF('Premiums DATA'!N427=0,0,'Premiums DATA'!N427),IF($C$4="Current Exchange rate",IF('Premiums DATA'!N427=0,0,'Premiums DATA'!N427/ECO!X18),IF($C$4="Constant Exchange rate",IF('Premiums DATA'!N427=0,0,'Premiums DATA'!N427/ECO!X53))))</f>
        <v>0</v>
      </c>
      <c r="P293" s="210">
        <f>IF($C$4="National Currency",IF('Premiums DATA'!O427=0,0,'Premiums DATA'!O427),IF($C$4="Current Exchange rate",IF('Premiums DATA'!O427=0,0,'Premiums DATA'!O427/ECO!Y18),IF($C$4="Constant Exchange rate",IF('Premiums DATA'!O427=0,0,'Premiums DATA'!O427/ECO!Y53))))</f>
        <v>0</v>
      </c>
      <c r="Q293" s="77">
        <f t="shared" si="43"/>
        <v>0</v>
      </c>
      <c r="R293" s="77" t="str">
        <f t="shared" si="44"/>
        <v>-</v>
      </c>
      <c r="S293" s="77" t="str">
        <f t="shared" si="45"/>
        <v>-</v>
      </c>
    </row>
    <row r="294" spans="3:19" ht="15" x14ac:dyDescent="0.25">
      <c r="C294" s="242"/>
      <c r="D294" s="243"/>
      <c r="E294" s="72" t="s">
        <v>9</v>
      </c>
      <c r="F294" s="74">
        <f>IF($C$4="National Currency",IF('Premiums DATA'!E428=0,0,'Premiums DATA'!E428),IF($C$4="Current Exchange rate",IF('Premiums DATA'!E428=0,0,'Premiums DATA'!E428/ECO!O19),IF($C$4="Constant Exchange rate",IF('Premiums DATA'!E428=0,0,'Premiums DATA'!E428/ECO!O54))))</f>
        <v>586.53200800000002</v>
      </c>
      <c r="G294" s="74">
        <f>IF($C$4="National Currency",IF('Premiums DATA'!F428=0,0,'Premiums DATA'!F428),IF($C$4="Current Exchange rate",IF('Premiums DATA'!F428=0,0,'Premiums DATA'!F428/ECO!P19),IF($C$4="Constant Exchange rate",IF('Premiums DATA'!F428=0,0,'Premiums DATA'!F428/ECO!P54))))</f>
        <v>35.768743519999994</v>
      </c>
      <c r="H294" s="74">
        <f>IF($C$4="National Currency",IF('Premiums DATA'!G428=0,0,'Premiums DATA'!G428),IF($C$4="Current Exchange rate",IF('Premiums DATA'!G428=0,0,'Premiums DATA'!G428/ECO!Q19),IF($C$4="Constant Exchange rate",IF('Premiums DATA'!G428=0,0,'Premiums DATA'!G428/ECO!Q54))))</f>
        <v>724.82411000000002</v>
      </c>
      <c r="I294" s="74">
        <f>IF($C$4="National Currency",IF('Premiums DATA'!H428=0,0,'Premiums DATA'!H428),IF($C$4="Current Exchange rate",IF('Premiums DATA'!H428=0,0,'Premiums DATA'!H428/ECO!R19),IF($C$4="Constant Exchange rate",IF('Premiums DATA'!H428=0,0,'Premiums DATA'!H428/ECO!R54))))</f>
        <v>1046.3991765000001</v>
      </c>
      <c r="J294" s="74">
        <f>IF($C$4="National Currency",IF('Premiums DATA'!I428=0,0,'Premiums DATA'!I428),IF($C$4="Current Exchange rate",IF('Premiums DATA'!I428=0,0,'Premiums DATA'!I428/ECO!S19),IF($C$4="Constant Exchange rate",IF('Premiums DATA'!I428=0,0,'Premiums DATA'!I428/ECO!S54))))</f>
        <v>687.96387900000002</v>
      </c>
      <c r="K294" s="74">
        <f>IF($C$4="National Currency",IF('Premiums DATA'!J428=0,0,'Premiums DATA'!J428),IF($C$4="Current Exchange rate",IF('Premiums DATA'!J428=0,0,'Premiums DATA'!J428/ECO!T19),IF($C$4="Constant Exchange rate",IF('Premiums DATA'!J428=0,0,'Premiums DATA'!J428/ECO!T54))))</f>
        <v>460.67640399999999</v>
      </c>
      <c r="L294" s="74">
        <f>IF($C$4="National Currency",IF('Premiums DATA'!K428=0,0,'Premiums DATA'!K428),IF($C$4="Current Exchange rate",IF('Premiums DATA'!K428=0,0,'Premiums DATA'!K428/ECO!U19),IF($C$4="Constant Exchange rate",IF('Premiums DATA'!K428=0,0,'Premiums DATA'!K428/ECO!U54))))</f>
        <v>905.24641499999996</v>
      </c>
      <c r="M294" s="74">
        <f>IF($C$4="National Currency",IF('Premiums DATA'!L428=0,0,'Premiums DATA'!L428),IF($C$4="Current Exchange rate",IF('Premiums DATA'!L428=0,0,'Premiums DATA'!L428/ECO!V19),IF($C$4="Constant Exchange rate",IF('Premiums DATA'!L428=0,0,'Premiums DATA'!L428/ECO!V54))))</f>
        <v>849.35288200000002</v>
      </c>
      <c r="N294" s="74">
        <f>IF($C$4="National Currency",IF('Premiums DATA'!M428=0,0,'Premiums DATA'!M428),IF($C$4="Current Exchange rate",IF('Premiums DATA'!M428=0,0,'Premiums DATA'!M428/ECO!W19),IF($C$4="Constant Exchange rate",IF('Premiums DATA'!M428=0,0,'Premiums DATA'!M428/ECO!W54))))</f>
        <v>1202.724919</v>
      </c>
      <c r="O294" s="74">
        <f>IF($C$4="National Currency",IF('Premiums DATA'!N428=0,0,'Premiums DATA'!N428),IF($C$4="Current Exchange rate",IF('Premiums DATA'!N428=0,0,'Premiums DATA'!N428/ECO!X19),IF($C$4="Constant Exchange rate",IF('Premiums DATA'!N428=0,0,'Premiums DATA'!N428/ECO!X54))))</f>
        <v>0</v>
      </c>
      <c r="P294" s="210">
        <f>IF($C$4="National Currency",IF('Premiums DATA'!O428=0,0,'Premiums DATA'!O428),IF($C$4="Current Exchange rate",IF('Premiums DATA'!O428=0,0,'Premiums DATA'!O428/ECO!Y19),IF($C$4="Constant Exchange rate",IF('Premiums DATA'!O428=0,0,'Premiums DATA'!O428/ECO!Y54))))</f>
        <v>0</v>
      </c>
      <c r="Q294" s="77">
        <f t="shared" si="43"/>
        <v>0</v>
      </c>
      <c r="R294" s="77" t="str">
        <f t="shared" si="44"/>
        <v>-</v>
      </c>
      <c r="S294" s="77" t="str">
        <f t="shared" si="45"/>
        <v>-</v>
      </c>
    </row>
    <row r="295" spans="3:19" ht="15" x14ac:dyDescent="0.25">
      <c r="C295" s="242"/>
      <c r="D295" s="243"/>
      <c r="E295" s="72" t="s">
        <v>10</v>
      </c>
      <c r="F295" s="74">
        <f>IF($C$4="National Currency",IF('Premiums DATA'!E429=0,0,'Premiums DATA'!E429),IF($C$4="Current Exchange rate",IF('Premiums DATA'!E429=0,0,'Premiums DATA'!E429/ECO!O20),IF($C$4="Constant Exchange rate",IF('Premiums DATA'!E429=0,0,'Premiums DATA'!E429/ECO!O55))))</f>
        <v>71</v>
      </c>
      <c r="G295" s="74">
        <f>IF($C$4="National Currency",IF('Premiums DATA'!F429=0,0,'Premiums DATA'!F429),IF($C$4="Current Exchange rate",IF('Premiums DATA'!F429=0,0,'Premiums DATA'!F429/ECO!P20),IF($C$4="Constant Exchange rate",IF('Premiums DATA'!F429=0,0,'Premiums DATA'!F429/ECO!P55))))</f>
        <v>60</v>
      </c>
      <c r="H295" s="74">
        <f>IF($C$4="National Currency",IF('Premiums DATA'!G429=0,0,'Premiums DATA'!G429),IF($C$4="Current Exchange rate",IF('Premiums DATA'!G429=0,0,'Premiums DATA'!G429/ECO!Q20),IF($C$4="Constant Exchange rate",IF('Premiums DATA'!G429=0,0,'Premiums DATA'!G429/ECO!Q55))))</f>
        <v>74</v>
      </c>
      <c r="I295" s="74">
        <f>IF($C$4="National Currency",IF('Premiums DATA'!H429=0,0,'Premiums DATA'!H429),IF($C$4="Current Exchange rate",IF('Premiums DATA'!H429=0,0,'Premiums DATA'!H429/ECO!R20),IF($C$4="Constant Exchange rate",IF('Premiums DATA'!H429=0,0,'Premiums DATA'!H429/ECO!R55))))</f>
        <v>196</v>
      </c>
      <c r="J295" s="74">
        <f>IF($C$4="National Currency",IF('Premiums DATA'!I429=0,0,'Premiums DATA'!I429),IF($C$4="Current Exchange rate",IF('Premiums DATA'!I429=0,0,'Premiums DATA'!I429/ECO!S20),IF($C$4="Constant Exchange rate",IF('Premiums DATA'!I429=0,0,'Premiums DATA'!I429/ECO!S55))))</f>
        <v>376</v>
      </c>
      <c r="K295" s="74">
        <f>IF($C$4="National Currency",IF('Premiums DATA'!J429=0,0,'Premiums DATA'!J429),IF($C$4="Current Exchange rate",IF('Premiums DATA'!J429=0,0,'Premiums DATA'!J429/ECO!T20),IF($C$4="Constant Exchange rate",IF('Premiums DATA'!J429=0,0,'Premiums DATA'!J429/ECO!T55))))</f>
        <v>474</v>
      </c>
      <c r="L295" s="74">
        <f>IF($C$4="National Currency",IF('Premiums DATA'!K429=0,0,'Premiums DATA'!K429),IF($C$4="Current Exchange rate",IF('Premiums DATA'!K429=0,0,'Premiums DATA'!K429/ECO!U20),IF($C$4="Constant Exchange rate",IF('Premiums DATA'!K429=0,0,'Premiums DATA'!K429/ECO!U55))))</f>
        <v>619</v>
      </c>
      <c r="M295" s="74">
        <f>IF($C$4="National Currency",IF('Premiums DATA'!L429=0,0,'Premiums DATA'!L429),IF($C$4="Current Exchange rate",IF('Premiums DATA'!L429=0,0,'Premiums DATA'!L429/ECO!V20),IF($C$4="Constant Exchange rate",IF('Premiums DATA'!L429=0,0,'Premiums DATA'!L429/ECO!V55))))</f>
        <v>628</v>
      </c>
      <c r="N295" s="74">
        <f>IF($C$4="National Currency",IF('Premiums DATA'!M429=0,0,'Premiums DATA'!M429),IF($C$4="Current Exchange rate",IF('Premiums DATA'!M429=0,0,'Premiums DATA'!M429/ECO!W20),IF($C$4="Constant Exchange rate",IF('Premiums DATA'!M429=0,0,'Premiums DATA'!M429/ECO!W55))))</f>
        <v>412</v>
      </c>
      <c r="O295" s="74">
        <f>IF($C$4="National Currency",IF('Premiums DATA'!N429=0,0,'Premiums DATA'!N429),IF($C$4="Current Exchange rate",IF('Premiums DATA'!N429=0,0,'Premiums DATA'!N429/ECO!X20),IF($C$4="Constant Exchange rate",IF('Premiums DATA'!N429=0,0,'Premiums DATA'!N429/ECO!X55))))</f>
        <v>611</v>
      </c>
      <c r="P295" s="210">
        <f>IF($C$4="National Currency",IF('Premiums DATA'!O429=0,0,'Premiums DATA'!O429),IF($C$4="Current Exchange rate",IF('Premiums DATA'!O429=0,0,'Premiums DATA'!O429/ECO!Y20),IF($C$4="Constant Exchange rate",IF('Premiums DATA'!O429=0,0,'Premiums DATA'!O429/ECO!Y55))))</f>
        <v>500</v>
      </c>
      <c r="Q295" s="77">
        <f t="shared" si="43"/>
        <v>4.3807465154466922E-2</v>
      </c>
      <c r="R295" s="77">
        <f t="shared" si="44"/>
        <v>0.48300970873786397</v>
      </c>
      <c r="S295" s="77">
        <f>IF(OR(O295=0, F295=0),"-",O295/F295-1)</f>
        <v>7.6056338028169019</v>
      </c>
    </row>
    <row r="296" spans="3:19" ht="15" x14ac:dyDescent="0.25">
      <c r="C296" s="242"/>
      <c r="D296" s="243"/>
      <c r="E296" s="72" t="s">
        <v>11</v>
      </c>
      <c r="F296" s="74">
        <f>IF($C$4="National Currency",IF('Premiums DATA'!E430=0,0,'Premiums DATA'!E430),IF($C$4="Current Exchange rate",IF('Premiums DATA'!E430=0,0,'Premiums DATA'!E430/ECO!O21),IF($C$4="Constant Exchange rate",IF('Premiums DATA'!E430=0,0,'Premiums DATA'!E430/ECO!O56))))</f>
        <v>0</v>
      </c>
      <c r="G296" s="74">
        <f>IF($C$4="National Currency",IF('Premiums DATA'!F430=0,0,'Premiums DATA'!F430),IF($C$4="Current Exchange rate",IF('Premiums DATA'!F430=0,0,'Premiums DATA'!F430/ECO!P21),IF($C$4="Constant Exchange rate",IF('Premiums DATA'!F430=0,0,'Premiums DATA'!F430/ECO!P56))))</f>
        <v>0</v>
      </c>
      <c r="H296" s="74">
        <f>IF($C$4="National Currency",IF('Premiums DATA'!G430=0,0,'Premiums DATA'!G430),IF($C$4="Current Exchange rate",IF('Premiums DATA'!G430=0,0,'Premiums DATA'!G430/ECO!Q21),IF($C$4="Constant Exchange rate",IF('Premiums DATA'!G430=0,0,'Premiums DATA'!G430/ECO!Q56))))</f>
        <v>0</v>
      </c>
      <c r="I296" s="74">
        <f>IF($C$4="National Currency",IF('Premiums DATA'!H430=0,0,'Premiums DATA'!H430),IF($C$4="Current Exchange rate",IF('Premiums DATA'!H430=0,0,'Premiums DATA'!H430/ECO!R21),IF($C$4="Constant Exchange rate",IF('Premiums DATA'!H430=0,0,'Premiums DATA'!H430/ECO!R56))))</f>
        <v>0</v>
      </c>
      <c r="J296" s="74">
        <f>IF($C$4="National Currency",IF('Premiums DATA'!I430=0,0,'Premiums DATA'!I430),IF($C$4="Current Exchange rate",IF('Premiums DATA'!I430=0,0,'Premiums DATA'!I430/ECO!S21),IF($C$4="Constant Exchange rate",IF('Premiums DATA'!I430=0,0,'Premiums DATA'!I430/ECO!S56))))</f>
        <v>0</v>
      </c>
      <c r="K296" s="74">
        <f>IF($C$4="National Currency",IF('Premiums DATA'!J430=0,0,'Premiums DATA'!J430),IF($C$4="Current Exchange rate",IF('Premiums DATA'!J430=0,0,'Premiums DATA'!J430/ECO!T21),IF($C$4="Constant Exchange rate",IF('Premiums DATA'!J430=0,0,'Premiums DATA'!J430/ECO!T56))))</f>
        <v>0</v>
      </c>
      <c r="L296" s="74">
        <f>IF($C$4="National Currency",IF('Premiums DATA'!K430=0,0,'Premiums DATA'!K430),IF($C$4="Current Exchange rate",IF('Premiums DATA'!K430=0,0,'Premiums DATA'!K430/ECO!U21),IF($C$4="Constant Exchange rate",IF('Premiums DATA'!K430=0,0,'Premiums DATA'!K430/ECO!U56))))</f>
        <v>0</v>
      </c>
      <c r="M296" s="74">
        <f>IF($C$4="National Currency",IF('Premiums DATA'!L430=0,0,'Premiums DATA'!L430),IF($C$4="Current Exchange rate",IF('Premiums DATA'!L430=0,0,'Premiums DATA'!L430/ECO!V21),IF($C$4="Constant Exchange rate",IF('Premiums DATA'!L430=0,0,'Premiums DATA'!L430/ECO!V56))))</f>
        <v>0</v>
      </c>
      <c r="N296" s="74">
        <f>IF($C$4="National Currency",IF('Premiums DATA'!M430=0,0,'Premiums DATA'!M430),IF($C$4="Current Exchange rate",IF('Premiums DATA'!M430=0,0,'Premiums DATA'!M430/ECO!W21),IF($C$4="Constant Exchange rate",IF('Premiums DATA'!M430=0,0,'Premiums DATA'!M430/ECO!W56))))</f>
        <v>0</v>
      </c>
      <c r="O296" s="74">
        <f>IF($C$4="National Currency",IF('Premiums DATA'!N430=0,0,'Premiums DATA'!N430),IF($C$4="Current Exchange rate",IF('Premiums DATA'!N430=0,0,'Premiums DATA'!N430/ECO!X21),IF($C$4="Constant Exchange rate",IF('Premiums DATA'!N430=0,0,'Premiums DATA'!N430/ECO!X56))))</f>
        <v>0</v>
      </c>
      <c r="P296" s="210">
        <f>IF($C$4="National Currency",IF('Premiums DATA'!O430=0,0,'Premiums DATA'!O430),IF($C$4="Current Exchange rate",IF('Premiums DATA'!O430=0,0,'Premiums DATA'!O430/ECO!Y21),IF($C$4="Constant Exchange rate",IF('Premiums DATA'!O430=0,0,'Premiums DATA'!O430/ECO!Y56))))</f>
        <v>0</v>
      </c>
      <c r="Q296" s="77">
        <f t="shared" si="43"/>
        <v>0</v>
      </c>
      <c r="R296" s="77" t="str">
        <f t="shared" si="44"/>
        <v>-</v>
      </c>
      <c r="S296" s="77" t="str">
        <f t="shared" si="45"/>
        <v>-</v>
      </c>
    </row>
    <row r="297" spans="3:19" ht="15" x14ac:dyDescent="0.25">
      <c r="C297" s="242"/>
      <c r="D297" s="243"/>
      <c r="E297" s="72" t="s">
        <v>12</v>
      </c>
      <c r="F297" s="74">
        <f>IF($C$4="National Currency",IF('Premiums DATA'!E431=0,0,'Premiums DATA'!E431),IF($C$4="Current Exchange rate",IF('Premiums DATA'!E431=0,0,'Premiums DATA'!E431/ECO!O22),IF($C$4="Constant Exchange rate",IF('Premiums DATA'!E431=0,0,'Premiums DATA'!E431/ECO!O57))))</f>
        <v>0</v>
      </c>
      <c r="G297" s="74">
        <f>IF($C$4="National Currency",IF('Premiums DATA'!F431=0,0,'Premiums DATA'!F431),IF($C$4="Current Exchange rate",IF('Premiums DATA'!F431=0,0,'Premiums DATA'!F431/ECO!P22),IF($C$4="Constant Exchange rate",IF('Premiums DATA'!F431=0,0,'Premiums DATA'!F431/ECO!P57))))</f>
        <v>0</v>
      </c>
      <c r="H297" s="74">
        <f>IF($C$4="National Currency",IF('Premiums DATA'!G431=0,0,'Premiums DATA'!G431),IF($C$4="Current Exchange rate",IF('Premiums DATA'!G431=0,0,'Premiums DATA'!G431/ECO!Q22),IF($C$4="Constant Exchange rate",IF('Premiums DATA'!G431=0,0,'Premiums DATA'!G431/ECO!Q57))))</f>
        <v>0</v>
      </c>
      <c r="I297" s="74">
        <f>IF($C$4="National Currency",IF('Premiums DATA'!H431=0,0,'Premiums DATA'!H431),IF($C$4="Current Exchange rate",IF('Premiums DATA'!H431=0,0,'Premiums DATA'!H431/ECO!R22),IF($C$4="Constant Exchange rate",IF('Premiums DATA'!H431=0,0,'Premiums DATA'!H431/ECO!R57))))</f>
        <v>0</v>
      </c>
      <c r="J297" s="74">
        <f>IF($C$4="National Currency",IF('Premiums DATA'!I431=0,0,'Premiums DATA'!I431),IF($C$4="Current Exchange rate",IF('Premiums DATA'!I431=0,0,'Premiums DATA'!I431/ECO!S22),IF($C$4="Constant Exchange rate",IF('Premiums DATA'!I431=0,0,'Premiums DATA'!I431/ECO!S57))))</f>
        <v>0</v>
      </c>
      <c r="K297" s="74">
        <f>IF($C$4="National Currency",IF('Premiums DATA'!J431=0,0,'Premiums DATA'!J431),IF($C$4="Current Exchange rate",IF('Premiums DATA'!J431=0,0,'Premiums DATA'!J431/ECO!T22),IF($C$4="Constant Exchange rate",IF('Premiums DATA'!J431=0,0,'Premiums DATA'!J431/ECO!T57))))</f>
        <v>0</v>
      </c>
      <c r="L297" s="74">
        <f>IF($C$4="National Currency",IF('Premiums DATA'!K431=0,0,'Premiums DATA'!K431),IF($C$4="Current Exchange rate",IF('Premiums DATA'!K431=0,0,'Premiums DATA'!K431/ECO!U22),IF($C$4="Constant Exchange rate",IF('Premiums DATA'!K431=0,0,'Premiums DATA'!K431/ECO!U57))))</f>
        <v>0</v>
      </c>
      <c r="M297" s="74">
        <f>IF($C$4="National Currency",IF('Premiums DATA'!L431=0,0,'Premiums DATA'!L431),IF($C$4="Current Exchange rate",IF('Premiums DATA'!L431=0,0,'Premiums DATA'!L431/ECO!V22),IF($C$4="Constant Exchange rate",IF('Premiums DATA'!L431=0,0,'Premiums DATA'!L431/ECO!V57))))</f>
        <v>0</v>
      </c>
      <c r="N297" s="74">
        <f>IF($C$4="National Currency",IF('Premiums DATA'!M431=0,0,'Premiums DATA'!M431),IF($C$4="Current Exchange rate",IF('Premiums DATA'!M431=0,0,'Premiums DATA'!M431/ECO!W22),IF($C$4="Constant Exchange rate",IF('Premiums DATA'!M431=0,0,'Premiums DATA'!M431/ECO!W57))))</f>
        <v>0</v>
      </c>
      <c r="O297" s="74">
        <f>IF($C$4="National Currency",IF('Premiums DATA'!N431=0,0,'Premiums DATA'!N431),IF($C$4="Current Exchange rate",IF('Premiums DATA'!N431=0,0,'Premiums DATA'!N431/ECO!X22),IF($C$4="Constant Exchange rate",IF('Premiums DATA'!N431=0,0,'Premiums DATA'!N431/ECO!X57))))</f>
        <v>0</v>
      </c>
      <c r="P297" s="210">
        <f>IF($C$4="National Currency",IF('Premiums DATA'!O431=0,0,'Premiums DATA'!O431),IF($C$4="Current Exchange rate",IF('Premiums DATA'!O431=0,0,'Premiums DATA'!O431/ECO!Y22),IF($C$4="Constant Exchange rate",IF('Premiums DATA'!O431=0,0,'Premiums DATA'!O431/ECO!Y57))))</f>
        <v>0</v>
      </c>
      <c r="Q297" s="77">
        <f t="shared" si="43"/>
        <v>0</v>
      </c>
      <c r="R297" s="77" t="str">
        <f t="shared" si="44"/>
        <v>-</v>
      </c>
      <c r="S297" s="77" t="str">
        <f t="shared" si="45"/>
        <v>-</v>
      </c>
    </row>
    <row r="298" spans="3:19" ht="15" x14ac:dyDescent="0.25">
      <c r="C298" s="242"/>
      <c r="D298" s="243"/>
      <c r="E298" s="72" t="s">
        <v>13</v>
      </c>
      <c r="F298" s="74">
        <f>IF($C$4="National Currency",IF('Premiums DATA'!E432=0,0,'Premiums DATA'!E432),IF($C$4="Current Exchange rate",IF('Premiums DATA'!E432=0,0,'Premiums DATA'!E432/ECO!O23),IF($C$4="Constant Exchange rate",IF('Premiums DATA'!E432=0,0,'Premiums DATA'!E432/ECO!O58))))</f>
        <v>0</v>
      </c>
      <c r="G298" s="74">
        <f>IF($C$4="National Currency",IF('Premiums DATA'!F432=0,0,'Premiums DATA'!F432),IF($C$4="Current Exchange rate",IF('Premiums DATA'!F432=0,0,'Premiums DATA'!F432/ECO!P23),IF($C$4="Constant Exchange rate",IF('Premiums DATA'!F432=0,0,'Premiums DATA'!F432/ECO!P58))))</f>
        <v>0</v>
      </c>
      <c r="H298" s="74">
        <f>IF($C$4="National Currency",IF('Premiums DATA'!G432=0,0,'Premiums DATA'!G432),IF($C$4="Current Exchange rate",IF('Premiums DATA'!G432=0,0,'Premiums DATA'!G432/ECO!Q23),IF($C$4="Constant Exchange rate",IF('Premiums DATA'!G432=0,0,'Premiums DATA'!G432/ECO!Q58))))</f>
        <v>0</v>
      </c>
      <c r="I298" s="74">
        <f>IF($C$4="National Currency",IF('Premiums DATA'!H432=0,0,'Premiums DATA'!H432),IF($C$4="Current Exchange rate",IF('Premiums DATA'!H432=0,0,'Premiums DATA'!H432/ECO!R23),IF($C$4="Constant Exchange rate",IF('Premiums DATA'!H432=0,0,'Premiums DATA'!H432/ECO!R58))))</f>
        <v>0</v>
      </c>
      <c r="J298" s="74">
        <f>IF($C$4="National Currency",IF('Premiums DATA'!I432=0,0,'Premiums DATA'!I432),IF($C$4="Current Exchange rate",IF('Premiums DATA'!I432=0,0,'Premiums DATA'!I432/ECO!S23),IF($C$4="Constant Exchange rate",IF('Premiums DATA'!I432=0,0,'Premiums DATA'!I432/ECO!S58))))</f>
        <v>0</v>
      </c>
      <c r="K298" s="74">
        <f>IF($C$4="National Currency",IF('Premiums DATA'!J432=0,0,'Premiums DATA'!J432),IF($C$4="Current Exchange rate",IF('Premiums DATA'!J432=0,0,'Premiums DATA'!J432/ECO!T23),IF($C$4="Constant Exchange rate",IF('Premiums DATA'!J432=0,0,'Premiums DATA'!J432/ECO!T58))))</f>
        <v>0</v>
      </c>
      <c r="L298" s="74">
        <f>IF($C$4="National Currency",IF('Premiums DATA'!K432=0,0,'Premiums DATA'!K432),IF($C$4="Current Exchange rate",IF('Premiums DATA'!K432=0,0,'Premiums DATA'!K432/ECO!U23),IF($C$4="Constant Exchange rate",IF('Premiums DATA'!K432=0,0,'Premiums DATA'!K432/ECO!U58))))</f>
        <v>0</v>
      </c>
      <c r="M298" s="74">
        <f>IF($C$4="National Currency",IF('Premiums DATA'!L432=0,0,'Premiums DATA'!L432),IF($C$4="Current Exchange rate",IF('Premiums DATA'!L432=0,0,'Premiums DATA'!L432/ECO!V23),IF($C$4="Constant Exchange rate",IF('Premiums DATA'!L432=0,0,'Premiums DATA'!L432/ECO!V58))))</f>
        <v>0</v>
      </c>
      <c r="N298" s="74">
        <f>IF($C$4="National Currency",IF('Premiums DATA'!M432=0,0,'Premiums DATA'!M432),IF($C$4="Current Exchange rate",IF('Premiums DATA'!M432=0,0,'Premiums DATA'!M432/ECO!W23),IF($C$4="Constant Exchange rate",IF('Premiums DATA'!M432=0,0,'Premiums DATA'!M432/ECO!W58))))</f>
        <v>0</v>
      </c>
      <c r="O298" s="74">
        <f>IF($C$4="National Currency",IF('Premiums DATA'!N432=0,0,'Premiums DATA'!N432),IF($C$4="Current Exchange rate",IF('Premiums DATA'!N432=0,0,'Premiums DATA'!N432/ECO!X23),IF($C$4="Constant Exchange rate",IF('Premiums DATA'!N432=0,0,'Premiums DATA'!N432/ECO!X58))))</f>
        <v>0</v>
      </c>
      <c r="P298" s="210">
        <f>IF($C$4="National Currency",IF('Premiums DATA'!O432=0,0,'Premiums DATA'!O432),IF($C$4="Current Exchange rate",IF('Premiums DATA'!O432=0,0,'Premiums DATA'!O432/ECO!Y23),IF($C$4="Constant Exchange rate",IF('Premiums DATA'!O432=0,0,'Premiums DATA'!O432/ECO!Y58))))</f>
        <v>0</v>
      </c>
      <c r="Q298" s="77">
        <f t="shared" si="43"/>
        <v>0</v>
      </c>
      <c r="R298" s="77" t="str">
        <f t="shared" si="44"/>
        <v>-</v>
      </c>
      <c r="S298" s="77" t="str">
        <f t="shared" si="45"/>
        <v>-</v>
      </c>
    </row>
    <row r="299" spans="3:19" ht="15" x14ac:dyDescent="0.25">
      <c r="C299" s="242"/>
      <c r="D299" s="243"/>
      <c r="E299" s="72" t="s">
        <v>14</v>
      </c>
      <c r="F299" s="74">
        <f>IF($C$4="National Currency",IF('Premiums DATA'!E433=0,0,'Premiums DATA'!E433),IF($C$4="Current Exchange rate",IF('Premiums DATA'!E433=0,0,'Premiums DATA'!E433/ECO!O24),IF($C$4="Constant Exchange rate",IF('Premiums DATA'!E433=0,0,'Premiums DATA'!E433/ECO!O59))))</f>
        <v>0</v>
      </c>
      <c r="G299" s="74">
        <f>IF($C$4="National Currency",IF('Premiums DATA'!F433=0,0,'Premiums DATA'!F433),IF($C$4="Current Exchange rate",IF('Premiums DATA'!F433=0,0,'Premiums DATA'!F433/ECO!P24),IF($C$4="Constant Exchange rate",IF('Premiums DATA'!F433=0,0,'Premiums DATA'!F433/ECO!P59))))</f>
        <v>0</v>
      </c>
      <c r="H299" s="74">
        <f>IF($C$4="National Currency",IF('Premiums DATA'!G433=0,0,'Premiums DATA'!G433),IF($C$4="Current Exchange rate",IF('Premiums DATA'!G433=0,0,'Premiums DATA'!G433/ECO!Q24),IF($C$4="Constant Exchange rate",IF('Premiums DATA'!G433=0,0,'Premiums DATA'!G433/ECO!Q59))))</f>
        <v>0</v>
      </c>
      <c r="I299" s="74">
        <f>IF($C$4="National Currency",IF('Premiums DATA'!H433=0,0,'Premiums DATA'!H433),IF($C$4="Current Exchange rate",IF('Premiums DATA'!H433=0,0,'Premiums DATA'!H433/ECO!R24),IF($C$4="Constant Exchange rate",IF('Premiums DATA'!H433=0,0,'Premiums DATA'!H433/ECO!R59))))</f>
        <v>0</v>
      </c>
      <c r="J299" s="74">
        <f>IF($C$4="National Currency",IF('Premiums DATA'!I433=0,0,'Premiums DATA'!I433),IF($C$4="Current Exchange rate",IF('Premiums DATA'!I433=0,0,'Premiums DATA'!I433/ECO!S24),IF($C$4="Constant Exchange rate",IF('Premiums DATA'!I433=0,0,'Premiums DATA'!I433/ECO!S59))))</f>
        <v>0</v>
      </c>
      <c r="K299" s="74">
        <f>IF($C$4="National Currency",IF('Premiums DATA'!J433=0,0,'Premiums DATA'!J433),IF($C$4="Current Exchange rate",IF('Premiums DATA'!J433=0,0,'Premiums DATA'!J433/ECO!T24),IF($C$4="Constant Exchange rate",IF('Premiums DATA'!J433=0,0,'Premiums DATA'!J433/ECO!T59))))</f>
        <v>0</v>
      </c>
      <c r="L299" s="74">
        <f>IF($C$4="National Currency",IF('Premiums DATA'!K433=0,0,'Premiums DATA'!K433),IF($C$4="Current Exchange rate",IF('Premiums DATA'!K433=0,0,'Premiums DATA'!K433/ECO!U24),IF($C$4="Constant Exchange rate",IF('Premiums DATA'!K433=0,0,'Premiums DATA'!K433/ECO!U59))))</f>
        <v>0</v>
      </c>
      <c r="M299" s="74">
        <f>IF($C$4="National Currency",IF('Premiums DATA'!L433=0,0,'Premiums DATA'!L433),IF($C$4="Current Exchange rate",IF('Premiums DATA'!L433=0,0,'Premiums DATA'!L433/ECO!V24),IF($C$4="Constant Exchange rate",IF('Premiums DATA'!L433=0,0,'Premiums DATA'!L433/ECO!V59))))</f>
        <v>0</v>
      </c>
      <c r="N299" s="74">
        <f>IF($C$4="National Currency",IF('Premiums DATA'!M433=0,0,'Premiums DATA'!M433),IF($C$4="Current Exchange rate",IF('Premiums DATA'!M433=0,0,'Premiums DATA'!M433/ECO!W24),IF($C$4="Constant Exchange rate",IF('Premiums DATA'!M433=0,0,'Premiums DATA'!M433/ECO!W59))))</f>
        <v>0</v>
      </c>
      <c r="O299" s="74">
        <f>IF($C$4="National Currency",IF('Premiums DATA'!N433=0,0,'Premiums DATA'!N433),IF($C$4="Current Exchange rate",IF('Premiums DATA'!N433=0,0,'Premiums DATA'!N433/ECO!X24),IF($C$4="Constant Exchange rate",IF('Premiums DATA'!N433=0,0,'Premiums DATA'!N433/ECO!X59))))</f>
        <v>0</v>
      </c>
      <c r="P299" s="210">
        <f>IF($C$4="National Currency",IF('Premiums DATA'!O433=0,0,'Premiums DATA'!O433),IF($C$4="Current Exchange rate",IF('Premiums DATA'!O433=0,0,'Premiums DATA'!O433/ECO!Y24),IF($C$4="Constant Exchange rate",IF('Premiums DATA'!O433=0,0,'Premiums DATA'!O433/ECO!Y59))))</f>
        <v>0</v>
      </c>
      <c r="Q299" s="77">
        <f t="shared" si="43"/>
        <v>0</v>
      </c>
      <c r="R299" s="77" t="str">
        <f t="shared" si="44"/>
        <v>-</v>
      </c>
      <c r="S299" s="77" t="str">
        <f t="shared" si="45"/>
        <v>-</v>
      </c>
    </row>
    <row r="300" spans="3:19" ht="15" x14ac:dyDescent="0.25">
      <c r="C300" s="242"/>
      <c r="D300" s="243"/>
      <c r="E300" s="72" t="s">
        <v>15</v>
      </c>
      <c r="F300" s="74">
        <f>IF($C$4="National Currency",IF('Premiums DATA'!E434=0,0,'Premiums DATA'!E434),IF($C$4="Current Exchange rate",IF('Premiums DATA'!E434=0,0,'Premiums DATA'!E434/ECO!O25),IF($C$4="Constant Exchange rate",IF('Premiums DATA'!E434=0,0,'Premiums DATA'!E434/ECO!O60))))</f>
        <v>0</v>
      </c>
      <c r="G300" s="74">
        <f>IF($C$4="National Currency",IF('Premiums DATA'!F434=0,0,'Premiums DATA'!F434),IF($C$4="Current Exchange rate",IF('Premiums DATA'!F434=0,0,'Premiums DATA'!F434/ECO!P25),IF($C$4="Constant Exchange rate",IF('Premiums DATA'!F434=0,0,'Premiums DATA'!F434/ECO!P60))))</f>
        <v>0</v>
      </c>
      <c r="H300" s="74">
        <f>IF($C$4="National Currency",IF('Premiums DATA'!G434=0,0,'Premiums DATA'!G434),IF($C$4="Current Exchange rate",IF('Premiums DATA'!G434=0,0,'Premiums DATA'!G434/ECO!Q25),IF($C$4="Constant Exchange rate",IF('Premiums DATA'!G434=0,0,'Premiums DATA'!G434/ECO!Q60))))</f>
        <v>0</v>
      </c>
      <c r="I300" s="74">
        <f>IF($C$4="National Currency",IF('Premiums DATA'!H434=0,0,'Premiums DATA'!H434),IF($C$4="Current Exchange rate",IF('Premiums DATA'!H434=0,0,'Premiums DATA'!H434/ECO!R25),IF($C$4="Constant Exchange rate",IF('Premiums DATA'!H434=0,0,'Premiums DATA'!H434/ECO!R60))))</f>
        <v>0</v>
      </c>
      <c r="J300" s="74">
        <f>IF($C$4="National Currency",IF('Premiums DATA'!I434=0,0,'Premiums DATA'!I434),IF($C$4="Current Exchange rate",IF('Premiums DATA'!I434=0,0,'Premiums DATA'!I434/ECO!S25),IF($C$4="Constant Exchange rate",IF('Premiums DATA'!I434=0,0,'Premiums DATA'!I434/ECO!S60))))</f>
        <v>0</v>
      </c>
      <c r="K300" s="74">
        <f>IF($C$4="National Currency",IF('Premiums DATA'!J434=0,0,'Premiums DATA'!J434),IF($C$4="Current Exchange rate",IF('Premiums DATA'!J434=0,0,'Premiums DATA'!J434/ECO!T25),IF($C$4="Constant Exchange rate",IF('Premiums DATA'!J434=0,0,'Premiums DATA'!J434/ECO!T60))))</f>
        <v>0</v>
      </c>
      <c r="L300" s="74">
        <f>IF($C$4="National Currency",IF('Premiums DATA'!K434=0,0,'Premiums DATA'!K434),IF($C$4="Current Exchange rate",IF('Premiums DATA'!K434=0,0,'Premiums DATA'!K434/ECO!U25),IF($C$4="Constant Exchange rate",IF('Premiums DATA'!K434=0,0,'Premiums DATA'!K434/ECO!U60))))</f>
        <v>0</v>
      </c>
      <c r="M300" s="74">
        <f>IF($C$4="National Currency",IF('Premiums DATA'!L434=0,0,'Premiums DATA'!L434),IF($C$4="Current Exchange rate",IF('Premiums DATA'!L434=0,0,'Premiums DATA'!L434/ECO!V25),IF($C$4="Constant Exchange rate",IF('Premiums DATA'!L434=0,0,'Premiums DATA'!L434/ECO!V60))))</f>
        <v>0</v>
      </c>
      <c r="N300" s="74">
        <f>IF($C$4="National Currency",IF('Premiums DATA'!M434=0,0,'Premiums DATA'!M434),IF($C$4="Current Exchange rate",IF('Premiums DATA'!M434=0,0,'Premiums DATA'!M434/ECO!W25),IF($C$4="Constant Exchange rate",IF('Premiums DATA'!M434=0,0,'Premiums DATA'!M434/ECO!W60))))</f>
        <v>0</v>
      </c>
      <c r="O300" s="74">
        <f>IF($C$4="National Currency",IF('Premiums DATA'!N434=0,0,'Premiums DATA'!N434),IF($C$4="Current Exchange rate",IF('Premiums DATA'!N434=0,0,'Premiums DATA'!N434/ECO!X25),IF($C$4="Constant Exchange rate",IF('Premiums DATA'!N434=0,0,'Premiums DATA'!N434/ECO!X60))))</f>
        <v>0</v>
      </c>
      <c r="P300" s="210">
        <f>IF($C$4="National Currency",IF('Premiums DATA'!O434=0,0,'Premiums DATA'!O434),IF($C$4="Current Exchange rate",IF('Premiums DATA'!O434=0,0,'Premiums DATA'!O434/ECO!Y25),IF($C$4="Constant Exchange rate",IF('Premiums DATA'!O434=0,0,'Premiums DATA'!O434/ECO!Y60))))</f>
        <v>0</v>
      </c>
      <c r="Q300" s="77">
        <f t="shared" si="43"/>
        <v>0</v>
      </c>
      <c r="R300" s="77" t="str">
        <f t="shared" si="44"/>
        <v>-</v>
      </c>
      <c r="S300" s="77" t="str">
        <f t="shared" si="45"/>
        <v>-</v>
      </c>
    </row>
    <row r="301" spans="3:19" ht="15" x14ac:dyDescent="0.25">
      <c r="C301" s="242"/>
      <c r="D301" s="243"/>
      <c r="E301" s="72" t="s">
        <v>16</v>
      </c>
      <c r="F301" s="74">
        <f>IF($C$4="National Currency",IF('Premiums DATA'!E435=0,0,'Premiums DATA'!E435),IF($C$4="Current Exchange rate",IF('Premiums DATA'!E435=0,0,'Premiums DATA'!E435/ECO!O26),IF($C$4="Constant Exchange rate",IF('Premiums DATA'!E435=0,0,'Premiums DATA'!E435/ECO!O61))))</f>
        <v>0</v>
      </c>
      <c r="G301" s="74">
        <f>IF($C$4="National Currency",IF('Premiums DATA'!F435=0,0,'Premiums DATA'!F435),IF($C$4="Current Exchange rate",IF('Premiums DATA'!F435=0,0,'Premiums DATA'!F435/ECO!P26),IF($C$4="Constant Exchange rate",IF('Premiums DATA'!F435=0,0,'Premiums DATA'!F435/ECO!P61))))</f>
        <v>0</v>
      </c>
      <c r="H301" s="74">
        <f>IF($C$4="National Currency",IF('Premiums DATA'!G435=0,0,'Premiums DATA'!G435),IF($C$4="Current Exchange rate",IF('Premiums DATA'!G435=0,0,'Premiums DATA'!G435/ECO!Q26),IF($C$4="Constant Exchange rate",IF('Premiums DATA'!G435=0,0,'Premiums DATA'!G435/ECO!Q61))))</f>
        <v>0</v>
      </c>
      <c r="I301" s="74">
        <f>IF($C$4="National Currency",IF('Premiums DATA'!H435=0,0,'Premiums DATA'!H435),IF($C$4="Current Exchange rate",IF('Premiums DATA'!H435=0,0,'Premiums DATA'!H435/ECO!R26),IF($C$4="Constant Exchange rate",IF('Premiums DATA'!H435=0,0,'Premiums DATA'!H435/ECO!R61))))</f>
        <v>0</v>
      </c>
      <c r="J301" s="74">
        <f>IF($C$4="National Currency",IF('Premiums DATA'!I435=0,0,'Premiums DATA'!I435),IF($C$4="Current Exchange rate",IF('Premiums DATA'!I435=0,0,'Premiums DATA'!I435/ECO!S26),IF($C$4="Constant Exchange rate",IF('Premiums DATA'!I435=0,0,'Premiums DATA'!I435/ECO!S61))))</f>
        <v>0</v>
      </c>
      <c r="K301" s="74">
        <f>IF($C$4="National Currency",IF('Premiums DATA'!J435=0,0,'Premiums DATA'!J435),IF($C$4="Current Exchange rate",IF('Premiums DATA'!J435=0,0,'Premiums DATA'!J435/ECO!T26),IF($C$4="Constant Exchange rate",IF('Premiums DATA'!J435=0,0,'Premiums DATA'!J435/ECO!T61))))</f>
        <v>0</v>
      </c>
      <c r="L301" s="74">
        <f>IF($C$4="National Currency",IF('Premiums DATA'!K435=0,0,'Premiums DATA'!K435),IF($C$4="Current Exchange rate",IF('Premiums DATA'!K435=0,0,'Premiums DATA'!K435/ECO!U26),IF($C$4="Constant Exchange rate",IF('Premiums DATA'!K435=0,0,'Premiums DATA'!K435/ECO!U61))))</f>
        <v>0</v>
      </c>
      <c r="M301" s="74">
        <f>IF($C$4="National Currency",IF('Premiums DATA'!L435=0,0,'Premiums DATA'!L435),IF($C$4="Current Exchange rate",IF('Premiums DATA'!L435=0,0,'Premiums DATA'!L435/ECO!V26),IF($C$4="Constant Exchange rate",IF('Premiums DATA'!L435=0,0,'Premiums DATA'!L435/ECO!V61))))</f>
        <v>0</v>
      </c>
      <c r="N301" s="74">
        <f>IF($C$4="National Currency",IF('Premiums DATA'!M435=0,0,'Premiums DATA'!M435),IF($C$4="Current Exchange rate",IF('Premiums DATA'!M435=0,0,'Premiums DATA'!M435/ECO!W26),IF($C$4="Constant Exchange rate",IF('Premiums DATA'!M435=0,0,'Premiums DATA'!M435/ECO!W61))))</f>
        <v>0</v>
      </c>
      <c r="O301" s="74">
        <f>IF($C$4="National Currency",IF('Premiums DATA'!N435=0,0,'Premiums DATA'!N435),IF($C$4="Current Exchange rate",IF('Premiums DATA'!N435=0,0,'Premiums DATA'!N435/ECO!X26),IF($C$4="Constant Exchange rate",IF('Premiums DATA'!N435=0,0,'Premiums DATA'!N435/ECO!X61))))</f>
        <v>0</v>
      </c>
      <c r="P301" s="210">
        <f>IF($C$4="National Currency",IF('Premiums DATA'!O435=0,0,'Premiums DATA'!O435),IF($C$4="Current Exchange rate",IF('Premiums DATA'!O435=0,0,'Premiums DATA'!O435/ECO!Y26),IF($C$4="Constant Exchange rate",IF('Premiums DATA'!O435=0,0,'Premiums DATA'!O435/ECO!Y61))))</f>
        <v>0</v>
      </c>
      <c r="Q301" s="77">
        <f t="shared" si="43"/>
        <v>0</v>
      </c>
      <c r="R301" s="77" t="str">
        <f t="shared" si="44"/>
        <v>-</v>
      </c>
      <c r="S301" s="77" t="str">
        <f t="shared" si="45"/>
        <v>-</v>
      </c>
    </row>
    <row r="302" spans="3:19" ht="15" x14ac:dyDescent="0.25">
      <c r="C302" s="242"/>
      <c r="D302" s="243"/>
      <c r="E302" s="72" t="s">
        <v>17</v>
      </c>
      <c r="F302" s="74">
        <f>IF($C$4="National Currency",IF('Premiums DATA'!E436=0,0,'Premiums DATA'!E436),IF($C$4="Current Exchange rate",IF('Premiums DATA'!E436=0,0,'Premiums DATA'!E436/ECO!O27),IF($C$4="Constant Exchange rate",IF('Premiums DATA'!E436=0,0,'Premiums DATA'!E436/ECO!O62))))</f>
        <v>4790</v>
      </c>
      <c r="G302" s="74">
        <f>IF($C$4="National Currency",IF('Premiums DATA'!F436=0,0,'Premiums DATA'!F436),IF($C$4="Current Exchange rate",IF('Premiums DATA'!F436=0,0,'Premiums DATA'!F436/ECO!P27),IF($C$4="Constant Exchange rate",IF('Premiums DATA'!F436=0,0,'Premiums DATA'!F436/ECO!P62))))</f>
        <v>6708</v>
      </c>
      <c r="H302" s="74">
        <f>IF($C$4="National Currency",IF('Premiums DATA'!G436=0,0,'Premiums DATA'!G436),IF($C$4="Current Exchange rate",IF('Premiums DATA'!G436=0,0,'Premiums DATA'!G436/ECO!Q27),IF($C$4="Constant Exchange rate",IF('Premiums DATA'!G436=0,0,'Premiums DATA'!G436/ECO!Q62))))</f>
        <v>1996</v>
      </c>
      <c r="I302" s="74">
        <f>IF($C$4="National Currency",IF('Premiums DATA'!H436=0,0,'Premiums DATA'!H436),IF($C$4="Current Exchange rate",IF('Premiums DATA'!H436=0,0,'Premiums DATA'!H436/ECO!R27),IF($C$4="Constant Exchange rate",IF('Premiums DATA'!H436=0,0,'Premiums DATA'!H436/ECO!R62))))</f>
        <v>12430</v>
      </c>
      <c r="J302" s="74">
        <f>IF($C$4="National Currency",IF('Premiums DATA'!I436=0,0,'Premiums DATA'!I436),IF($C$4="Current Exchange rate",IF('Premiums DATA'!I436=0,0,'Premiums DATA'!I436/ECO!S27),IF($C$4="Constant Exchange rate",IF('Premiums DATA'!I436=0,0,'Premiums DATA'!I436/ECO!S62))))</f>
        <v>6470</v>
      </c>
      <c r="K302" s="74">
        <f>IF($C$4="National Currency",IF('Premiums DATA'!J436=0,0,'Premiums DATA'!J436),IF($C$4="Current Exchange rate",IF('Premiums DATA'!J436=0,0,'Premiums DATA'!J436/ECO!T27),IF($C$4="Constant Exchange rate",IF('Premiums DATA'!J436=0,0,'Premiums DATA'!J436/ECO!T62))))</f>
        <v>13424</v>
      </c>
      <c r="L302" s="74">
        <f>IF($C$4="National Currency",IF('Premiums DATA'!K436=0,0,'Premiums DATA'!K436),IF($C$4="Current Exchange rate",IF('Premiums DATA'!K436=0,0,'Premiums DATA'!K436/ECO!U27),IF($C$4="Constant Exchange rate",IF('Premiums DATA'!K436=0,0,'Premiums DATA'!K436/ECO!U62))))</f>
        <v>12671</v>
      </c>
      <c r="M302" s="74">
        <f>IF($C$4="National Currency",IF('Premiums DATA'!L436=0,0,'Premiums DATA'!L436),IF($C$4="Current Exchange rate",IF('Premiums DATA'!L436=0,0,'Premiums DATA'!L436/ECO!V27),IF($C$4="Constant Exchange rate",IF('Premiums DATA'!L436=0,0,'Premiums DATA'!L436/ECO!V62))))</f>
        <v>10567</v>
      </c>
      <c r="N302" s="74">
        <f>IF($C$4="National Currency",IF('Premiums DATA'!M436=0,0,'Premiums DATA'!M436),IF($C$4="Current Exchange rate",IF('Premiums DATA'!M436=0,0,'Premiums DATA'!M436/ECO!W27),IF($C$4="Constant Exchange rate",IF('Premiums DATA'!M436=0,0,'Premiums DATA'!M436/ECO!W62))))</f>
        <v>10501</v>
      </c>
      <c r="O302" s="74">
        <f>IF($C$4="National Currency",IF('Premiums DATA'!N436=0,0,'Premiums DATA'!N436),IF($C$4="Current Exchange rate",IF('Premiums DATA'!N436=0,0,'Premiums DATA'!N436/ECO!X27),IF($C$4="Constant Exchange rate",IF('Premiums DATA'!N436=0,0,'Premiums DATA'!N436/ECO!X62))))</f>
        <v>13279</v>
      </c>
      <c r="P302" s="210">
        <f>IF($C$4="National Currency",IF('Premiums DATA'!O436=0,0,'Premiums DATA'!O436),IF($C$4="Current Exchange rate",IF('Premiums DATA'!O436=0,0,'Premiums DATA'!O436/ECO!Y27),IF($C$4="Constant Exchange rate",IF('Premiums DATA'!O436=0,0,'Premiums DATA'!O436/ECO!Y62))))</f>
        <v>0</v>
      </c>
      <c r="Q302" s="77">
        <f t="shared" si="43"/>
        <v>0.95207746282514938</v>
      </c>
      <c r="R302" s="77">
        <f t="shared" si="44"/>
        <v>0.26454623369202923</v>
      </c>
      <c r="S302" s="77">
        <f t="shared" si="45"/>
        <v>1.7722338204592902</v>
      </c>
    </row>
    <row r="303" spans="3:19" ht="15" x14ac:dyDescent="0.25">
      <c r="C303" s="242"/>
      <c r="D303" s="243"/>
      <c r="E303" s="72" t="s">
        <v>18</v>
      </c>
      <c r="F303" s="74">
        <f>IF($C$4="National Currency",IF('Premiums DATA'!E437=0,0,'Premiums DATA'!E437),IF($C$4="Current Exchange rate",IF('Premiums DATA'!E437=0,0,'Premiums DATA'!E437/ECO!O28),IF($C$4="Constant Exchange rate",IF('Premiums DATA'!E437=0,0,'Premiums DATA'!E437/ECO!O63))))</f>
        <v>0</v>
      </c>
      <c r="G303" s="74">
        <f>IF($C$4="National Currency",IF('Premiums DATA'!F437=0,0,'Premiums DATA'!F437),IF($C$4="Current Exchange rate",IF('Premiums DATA'!F437=0,0,'Premiums DATA'!F437/ECO!P28),IF($C$4="Constant Exchange rate",IF('Premiums DATA'!F437=0,0,'Premiums DATA'!F437/ECO!P63))))</f>
        <v>0</v>
      </c>
      <c r="H303" s="74">
        <f>IF($C$4="National Currency",IF('Premiums DATA'!G437=0,0,'Premiums DATA'!G437),IF($C$4="Current Exchange rate",IF('Premiums DATA'!G437=0,0,'Premiums DATA'!G437/ECO!Q28),IF($C$4="Constant Exchange rate",IF('Premiums DATA'!G437=0,0,'Premiums DATA'!G437/ECO!Q63))))</f>
        <v>0</v>
      </c>
      <c r="I303" s="74">
        <f>IF($C$4="National Currency",IF('Premiums DATA'!H437=0,0,'Premiums DATA'!H437),IF($C$4="Current Exchange rate",IF('Premiums DATA'!H437=0,0,'Premiums DATA'!H437/ECO!R28),IF($C$4="Constant Exchange rate",IF('Premiums DATA'!H437=0,0,'Premiums DATA'!H437/ECO!R63))))</f>
        <v>0</v>
      </c>
      <c r="J303" s="74">
        <f>IF($C$4="National Currency",IF('Premiums DATA'!I437=0,0,'Premiums DATA'!I437),IF($C$4="Current Exchange rate",IF('Premiums DATA'!I437=0,0,'Premiums DATA'!I437/ECO!S28),IF($C$4="Constant Exchange rate",IF('Premiums DATA'!I437=0,0,'Premiums DATA'!I437/ECO!S63))))</f>
        <v>0</v>
      </c>
      <c r="K303" s="74">
        <f>IF($C$4="National Currency",IF('Premiums DATA'!J437=0,0,'Premiums DATA'!J437),IF($C$4="Current Exchange rate",IF('Premiums DATA'!J437=0,0,'Premiums DATA'!J437/ECO!T28),IF($C$4="Constant Exchange rate",IF('Premiums DATA'!J437=0,0,'Premiums DATA'!J437/ECO!T63))))</f>
        <v>0</v>
      </c>
      <c r="L303" s="74">
        <f>IF($C$4="National Currency",IF('Premiums DATA'!K437=0,0,'Premiums DATA'!K437),IF($C$4="Current Exchange rate",IF('Premiums DATA'!K437=0,0,'Premiums DATA'!K437/ECO!U28),IF($C$4="Constant Exchange rate",IF('Premiums DATA'!K437=0,0,'Premiums DATA'!K437/ECO!U63))))</f>
        <v>0</v>
      </c>
      <c r="M303" s="74">
        <f>IF($C$4="National Currency",IF('Premiums DATA'!L437=0,0,'Premiums DATA'!L437),IF($C$4="Current Exchange rate",IF('Premiums DATA'!L437=0,0,'Premiums DATA'!L437/ECO!V28),IF($C$4="Constant Exchange rate",IF('Premiums DATA'!L437=0,0,'Premiums DATA'!L437/ECO!V63))))</f>
        <v>0</v>
      </c>
      <c r="N303" s="74">
        <f>IF($C$4="National Currency",IF('Premiums DATA'!M437=0,0,'Premiums DATA'!M437),IF($C$4="Current Exchange rate",IF('Premiums DATA'!M437=0,0,'Premiums DATA'!M437/ECO!W28),IF($C$4="Constant Exchange rate",IF('Premiums DATA'!M437=0,0,'Premiums DATA'!M437/ECO!W63))))</f>
        <v>0</v>
      </c>
      <c r="O303" s="74">
        <f>IF($C$4="National Currency",IF('Premiums DATA'!N437=0,0,'Premiums DATA'!N437),IF($C$4="Current Exchange rate",IF('Premiums DATA'!N437=0,0,'Premiums DATA'!N437/ECO!X28),IF($C$4="Constant Exchange rate",IF('Premiums DATA'!N437=0,0,'Premiums DATA'!N437/ECO!X63))))</f>
        <v>0</v>
      </c>
      <c r="P303" s="210">
        <f>IF($C$4="National Currency",IF('Premiums DATA'!O437=0,0,'Premiums DATA'!O437),IF($C$4="Current Exchange rate",IF('Premiums DATA'!O437=0,0,'Premiums DATA'!O437/ECO!Y28),IF($C$4="Constant Exchange rate",IF('Premiums DATA'!O437=0,0,'Premiums DATA'!O437/ECO!Y63))))</f>
        <v>0</v>
      </c>
      <c r="Q303" s="77">
        <f t="shared" si="43"/>
        <v>0</v>
      </c>
      <c r="R303" s="77" t="str">
        <f t="shared" si="44"/>
        <v>-</v>
      </c>
      <c r="S303" s="77" t="str">
        <f t="shared" si="45"/>
        <v>-</v>
      </c>
    </row>
    <row r="304" spans="3:19" ht="15" x14ac:dyDescent="0.25">
      <c r="C304" s="242"/>
      <c r="D304" s="243"/>
      <c r="E304" s="72" t="s">
        <v>19</v>
      </c>
      <c r="F304" s="74">
        <f>IF($C$4="National Currency",IF('Premiums DATA'!E438=0,0,'Premiums DATA'!E438),IF($C$4="Current Exchange rate",IF('Premiums DATA'!E438=0,0,'Premiums DATA'!E438/ECO!O29),IF($C$4="Constant Exchange rate",IF('Premiums DATA'!E438=0,0,'Premiums DATA'!E438/ECO!O64))))</f>
        <v>7106</v>
      </c>
      <c r="G304" s="74">
        <f>IF($C$4="National Currency",IF('Premiums DATA'!F438=0,0,'Premiums DATA'!F438),IF($C$4="Current Exchange rate",IF('Premiums DATA'!F438=0,0,'Premiums DATA'!F438/ECO!P29),IF($C$4="Constant Exchange rate",IF('Premiums DATA'!F438=0,0,'Premiums DATA'!F438/ECO!P64))))</f>
        <v>8700</v>
      </c>
      <c r="H304" s="74">
        <f>IF($C$4="National Currency",IF('Premiums DATA'!G438=0,0,'Premiums DATA'!G438),IF($C$4="Current Exchange rate",IF('Premiums DATA'!G438=0,0,'Premiums DATA'!G438/ECO!Q29),IF($C$4="Constant Exchange rate",IF('Premiums DATA'!G438=0,0,'Premiums DATA'!G438/ECO!Q64))))</f>
        <v>9859</v>
      </c>
      <c r="I304" s="74">
        <f>IF($C$4="National Currency",IF('Premiums DATA'!H438=0,0,'Premiums DATA'!H438),IF($C$4="Current Exchange rate",IF('Premiums DATA'!H438=0,0,'Premiums DATA'!H438/ECO!R29),IF($C$4="Constant Exchange rate",IF('Premiums DATA'!H438=0,0,'Premiums DATA'!H438/ECO!R64))))</f>
        <v>9838</v>
      </c>
      <c r="J304" s="74">
        <f>IF($C$4="National Currency",IF('Premiums DATA'!I438=0,0,'Premiums DATA'!I438),IF($C$4="Current Exchange rate",IF('Premiums DATA'!I438=0,0,'Premiums DATA'!I438/ECO!S29),IF($C$4="Constant Exchange rate",IF('Premiums DATA'!I438=0,0,'Premiums DATA'!I438/ECO!S64))))</f>
        <v>8740</v>
      </c>
      <c r="K304" s="74">
        <f>IF($C$4="National Currency",IF('Premiums DATA'!J438=0,0,'Premiums DATA'!J438),IF($C$4="Current Exchange rate",IF('Premiums DATA'!J438=0,0,'Premiums DATA'!J438/ECO!T29),IF($C$4="Constant Exchange rate",IF('Premiums DATA'!J438=0,0,'Premiums DATA'!J438/ECO!T64))))</f>
        <v>14886</v>
      </c>
      <c r="L304" s="74">
        <f>IF($C$4="National Currency",IF('Premiums DATA'!K438=0,0,'Premiums DATA'!K438),IF($C$4="Current Exchange rate",IF('Premiums DATA'!K438=0,0,'Premiums DATA'!K438/ECO!U29),IF($C$4="Constant Exchange rate",IF('Premiums DATA'!K438=0,0,'Premiums DATA'!K438/ECO!U64))))</f>
        <v>18027</v>
      </c>
      <c r="M304" s="74">
        <f>IF($C$4="National Currency",IF('Premiums DATA'!L438=0,0,'Premiums DATA'!L438),IF($C$4="Current Exchange rate",IF('Premiums DATA'!L438=0,0,'Premiums DATA'!L438/ECO!V29),IF($C$4="Constant Exchange rate",IF('Premiums DATA'!L438=0,0,'Premiums DATA'!L438/ECO!V64))))</f>
        <v>11471</v>
      </c>
      <c r="N304" s="74">
        <f>IF($C$4="National Currency",IF('Premiums DATA'!M438=0,0,'Premiums DATA'!M438),IF($C$4="Current Exchange rate",IF('Premiums DATA'!M438=0,0,'Premiums DATA'!M438/ECO!W29),IF($C$4="Constant Exchange rate",IF('Premiums DATA'!M438=0,0,'Premiums DATA'!M438/ECO!W64))))</f>
        <v>17238</v>
      </c>
      <c r="O304" s="74">
        <f>IF($C$4="National Currency",IF('Premiums DATA'!N438=0,0,'Premiums DATA'!N438),IF($C$4="Current Exchange rate",IF('Premiums DATA'!N438=0,0,'Premiums DATA'!N438/ECO!X29),IF($C$4="Constant Exchange rate",IF('Premiums DATA'!N438=0,0,'Premiums DATA'!N438/ECO!X64))))</f>
        <v>0</v>
      </c>
      <c r="P304" s="210">
        <f>IF($C$4="National Currency",IF('Premiums DATA'!O438=0,0,'Premiums DATA'!O438),IF($C$4="Current Exchange rate",IF('Premiums DATA'!O438=0,0,'Premiums DATA'!O438/ECO!Y29),IF($C$4="Constant Exchange rate",IF('Premiums DATA'!O438=0,0,'Premiums DATA'!O438/ECO!Y64))))</f>
        <v>0</v>
      </c>
      <c r="Q304" s="77">
        <f t="shared" si="43"/>
        <v>0</v>
      </c>
      <c r="R304" s="77" t="str">
        <f t="shared" si="44"/>
        <v>-</v>
      </c>
      <c r="S304" s="77" t="str">
        <f t="shared" si="45"/>
        <v>-</v>
      </c>
    </row>
    <row r="305" spans="3:19" ht="15" x14ac:dyDescent="0.25">
      <c r="C305" s="242"/>
      <c r="D305" s="243"/>
      <c r="E305" s="72" t="s">
        <v>20</v>
      </c>
      <c r="F305" s="74">
        <f>IF($C$4="National Currency",IF('Premiums DATA'!E439=0,0,'Premiums DATA'!E439),IF($C$4="Current Exchange rate",IF('Premiums DATA'!E439=0,0,'Premiums DATA'!E439/ECO!O30),IF($C$4="Constant Exchange rate",IF('Premiums DATA'!E439=0,0,'Premiums DATA'!E439/ECO!O65))))</f>
        <v>0</v>
      </c>
      <c r="G305" s="74">
        <f>IF($C$4="National Currency",IF('Premiums DATA'!F439=0,0,'Premiums DATA'!F439),IF($C$4="Current Exchange rate",IF('Premiums DATA'!F439=0,0,'Premiums DATA'!F439/ECO!P30),IF($C$4="Constant Exchange rate",IF('Premiums DATA'!F439=0,0,'Premiums DATA'!F439/ECO!P65))))</f>
        <v>0</v>
      </c>
      <c r="H305" s="74">
        <f>IF($C$4="National Currency",IF('Premiums DATA'!G439=0,0,'Premiums DATA'!G439),IF($C$4="Current Exchange rate",IF('Premiums DATA'!G439=0,0,'Premiums DATA'!G439/ECO!Q30),IF($C$4="Constant Exchange rate",IF('Premiums DATA'!G439=0,0,'Premiums DATA'!G439/ECO!Q65))))</f>
        <v>0</v>
      </c>
      <c r="I305" s="74">
        <f>IF($C$4="National Currency",IF('Premiums DATA'!H439=0,0,'Premiums DATA'!H439),IF($C$4="Current Exchange rate",IF('Premiums DATA'!H439=0,0,'Premiums DATA'!H439/ECO!R30),IF($C$4="Constant Exchange rate",IF('Premiums DATA'!H439=0,0,'Premiums DATA'!H439/ECO!R65))))</f>
        <v>0</v>
      </c>
      <c r="J305" s="74">
        <f>IF($C$4="National Currency",IF('Premiums DATA'!I439=0,0,'Premiums DATA'!I439),IF($C$4="Current Exchange rate",IF('Premiums DATA'!I439=0,0,'Premiums DATA'!I439/ECO!S30),IF($C$4="Constant Exchange rate",IF('Premiums DATA'!I439=0,0,'Premiums DATA'!I439/ECO!S65))))</f>
        <v>0</v>
      </c>
      <c r="K305" s="74">
        <f>IF($C$4="National Currency",IF('Premiums DATA'!J439=0,0,'Premiums DATA'!J439),IF($C$4="Current Exchange rate",IF('Premiums DATA'!J439=0,0,'Premiums DATA'!J439/ECO!T30),IF($C$4="Constant Exchange rate",IF('Premiums DATA'!J439=0,0,'Premiums DATA'!J439/ECO!T65))))</f>
        <v>0</v>
      </c>
      <c r="L305" s="74">
        <f>IF($C$4="National Currency",IF('Premiums DATA'!K439=0,0,'Premiums DATA'!K439),IF($C$4="Current Exchange rate",IF('Premiums DATA'!K439=0,0,'Premiums DATA'!K439/ECO!U30),IF($C$4="Constant Exchange rate",IF('Premiums DATA'!K439=0,0,'Premiums DATA'!K439/ECO!U65))))</f>
        <v>0</v>
      </c>
      <c r="M305" s="74">
        <f>IF($C$4="National Currency",IF('Premiums DATA'!L439=0,0,'Premiums DATA'!L439),IF($C$4="Current Exchange rate",IF('Premiums DATA'!L439=0,0,'Premiums DATA'!L439/ECO!V30),IF($C$4="Constant Exchange rate",IF('Premiums DATA'!L439=0,0,'Premiums DATA'!L439/ECO!V65))))</f>
        <v>0</v>
      </c>
      <c r="N305" s="74">
        <f>IF($C$4="National Currency",IF('Premiums DATA'!M439=0,0,'Premiums DATA'!M439),IF($C$4="Current Exchange rate",IF('Premiums DATA'!M439=0,0,'Premiums DATA'!M439/ECO!W30),IF($C$4="Constant Exchange rate",IF('Premiums DATA'!M439=0,0,'Premiums DATA'!M439/ECO!W65))))</f>
        <v>0</v>
      </c>
      <c r="O305" s="74">
        <f>IF($C$4="National Currency",IF('Premiums DATA'!N439=0,0,'Premiums DATA'!N439),IF($C$4="Current Exchange rate",IF('Premiums DATA'!N439=0,0,'Premiums DATA'!N439/ECO!X30),IF($C$4="Constant Exchange rate",IF('Premiums DATA'!N439=0,0,'Premiums DATA'!N439/ECO!X65))))</f>
        <v>0</v>
      </c>
      <c r="P305" s="210">
        <f>IF($C$4="National Currency",IF('Premiums DATA'!O439=0,0,'Premiums DATA'!O439),IF($C$4="Current Exchange rate",IF('Premiums DATA'!O439=0,0,'Premiums DATA'!O439/ECO!Y30),IF($C$4="Constant Exchange rate",IF('Premiums DATA'!O439=0,0,'Premiums DATA'!O439/ECO!Y65))))</f>
        <v>0</v>
      </c>
      <c r="Q305" s="77">
        <f t="shared" si="43"/>
        <v>0</v>
      </c>
      <c r="R305" s="77" t="str">
        <f t="shared" si="44"/>
        <v>-</v>
      </c>
      <c r="S305" s="77" t="str">
        <f t="shared" si="45"/>
        <v>-</v>
      </c>
    </row>
    <row r="306" spans="3:19" ht="15" x14ac:dyDescent="0.25">
      <c r="C306" s="242"/>
      <c r="D306" s="243"/>
      <c r="E306" s="72" t="s">
        <v>21</v>
      </c>
      <c r="F306" s="74">
        <f>IF($C$4="National Currency",IF('Premiums DATA'!E440=0,0,'Premiums DATA'!E440),IF($C$4="Current Exchange rate",IF('Premiums DATA'!E440=0,0,'Premiums DATA'!E440/ECO!O31),IF($C$4="Constant Exchange rate",IF('Premiums DATA'!E440=0,0,'Premiums DATA'!E440/ECO!O66))))</f>
        <v>0</v>
      </c>
      <c r="G306" s="74">
        <f>IF($C$4="National Currency",IF('Premiums DATA'!F440=0,0,'Premiums DATA'!F440),IF($C$4="Current Exchange rate",IF('Premiums DATA'!F440=0,0,'Premiums DATA'!F440/ECO!P31),IF($C$4="Constant Exchange rate",IF('Premiums DATA'!F440=0,0,'Premiums DATA'!F440/ECO!P66))))</f>
        <v>0</v>
      </c>
      <c r="H306" s="74">
        <f>IF($C$4="National Currency",IF('Premiums DATA'!G440=0,0,'Premiums DATA'!G440),IF($C$4="Current Exchange rate",IF('Premiums DATA'!G440=0,0,'Premiums DATA'!G440/ECO!Q31),IF($C$4="Constant Exchange rate",IF('Premiums DATA'!G440=0,0,'Premiums DATA'!G440/ECO!Q66))))</f>
        <v>0</v>
      </c>
      <c r="I306" s="74">
        <f>IF($C$4="National Currency",IF('Premiums DATA'!H440=0,0,'Premiums DATA'!H440),IF($C$4="Current Exchange rate",IF('Premiums DATA'!H440=0,0,'Premiums DATA'!H440/ECO!R31),IF($C$4="Constant Exchange rate",IF('Premiums DATA'!H440=0,0,'Premiums DATA'!H440/ECO!R66))))</f>
        <v>23.293733985557886</v>
      </c>
      <c r="J306" s="74">
        <f>IF($C$4="National Currency",IF('Premiums DATA'!I440=0,0,'Premiums DATA'!I440),IF($C$4="Current Exchange rate",IF('Premiums DATA'!I440=0,0,'Premiums DATA'!I440/ECO!S31),IF($C$4="Constant Exchange rate",IF('Premiums DATA'!I440=0,0,'Premiums DATA'!I440/ECO!S66))))</f>
        <v>8</v>
      </c>
      <c r="K306" s="74">
        <f>IF($C$4="National Currency",IF('Premiums DATA'!J440=0,0,'Premiums DATA'!J440),IF($C$4="Current Exchange rate",IF('Premiums DATA'!J440=0,0,'Premiums DATA'!J440/ECO!T31),IF($C$4="Constant Exchange rate",IF('Premiums DATA'!J440=0,0,'Premiums DATA'!J440/ECO!T66))))</f>
        <v>28.8</v>
      </c>
      <c r="L306" s="74">
        <f>IF($C$4="National Currency",IF('Premiums DATA'!K440=0,0,'Premiums DATA'!K440),IF($C$4="Current Exchange rate",IF('Premiums DATA'!K440=0,0,'Premiums DATA'!K440/ECO!U31),IF($C$4="Constant Exchange rate",IF('Premiums DATA'!K440=0,0,'Premiums DATA'!K440/ECO!U66))))</f>
        <v>51.2</v>
      </c>
      <c r="M306" s="74">
        <f>IF($C$4="National Currency",IF('Premiums DATA'!L440=0,0,'Premiums DATA'!L440),IF($C$4="Current Exchange rate",IF('Premiums DATA'!L440=0,0,'Premiums DATA'!L440/ECO!V31),IF($C$4="Constant Exchange rate",IF('Premiums DATA'!L440=0,0,'Premiums DATA'!L440/ECO!V66))))</f>
        <v>106.2</v>
      </c>
      <c r="N306" s="74">
        <f>IF($C$4="National Currency",IF('Premiums DATA'!M440=0,0,'Premiums DATA'!M440),IF($C$4="Current Exchange rate",IF('Premiums DATA'!M440=0,0,'Premiums DATA'!M440/ECO!W31),IF($C$4="Constant Exchange rate",IF('Premiums DATA'!M440=0,0,'Premiums DATA'!M440/ECO!W66))))</f>
        <v>145</v>
      </c>
      <c r="O306" s="74">
        <f>IF($C$4="National Currency",IF('Premiums DATA'!N440=0,0,'Premiums DATA'!N440),IF($C$4="Current Exchange rate",IF('Premiums DATA'!N440=0,0,'Premiums DATA'!N440/ECO!X31),IF($C$4="Constant Exchange rate",IF('Premiums DATA'!N440=0,0,'Premiums DATA'!N440/ECO!X66))))</f>
        <v>0</v>
      </c>
      <c r="P306" s="210">
        <f>IF($C$4="National Currency",IF('Premiums DATA'!O440=0,0,'Premiums DATA'!O440),IF($C$4="Current Exchange rate",IF('Premiums DATA'!O440=0,0,'Premiums DATA'!O440/ECO!Y31),IF($C$4="Constant Exchange rate",IF('Premiums DATA'!O440=0,0,'Premiums DATA'!O440/ECO!Y66))))</f>
        <v>0</v>
      </c>
      <c r="Q306" s="77">
        <f t="shared" si="43"/>
        <v>0</v>
      </c>
      <c r="R306" s="77" t="str">
        <f t="shared" si="44"/>
        <v>-</v>
      </c>
      <c r="S306" s="77" t="str">
        <f t="shared" si="45"/>
        <v>-</v>
      </c>
    </row>
    <row r="307" spans="3:19" ht="15" x14ac:dyDescent="0.25">
      <c r="C307" s="242"/>
      <c r="D307" s="243"/>
      <c r="E307" s="72" t="s">
        <v>22</v>
      </c>
      <c r="F307" s="74">
        <f>IF($C$4="National Currency",IF('Premiums DATA'!E441=0,0,'Premiums DATA'!E441),IF($C$4="Current Exchange rate",IF('Premiums DATA'!E441=0,0,'Premiums DATA'!E441/ECO!O32),IF($C$4="Constant Exchange rate",IF('Premiums DATA'!E441=0,0,'Premiums DATA'!E441/ECO!O67))))</f>
        <v>0</v>
      </c>
      <c r="G307" s="74">
        <f>IF($C$4="National Currency",IF('Premiums DATA'!F441=0,0,'Premiums DATA'!F441),IF($C$4="Current Exchange rate",IF('Premiums DATA'!F441=0,0,'Premiums DATA'!F441/ECO!P32),IF($C$4="Constant Exchange rate",IF('Premiums DATA'!F441=0,0,'Premiums DATA'!F441/ECO!P67))))</f>
        <v>0</v>
      </c>
      <c r="H307" s="74">
        <f>IF($C$4="National Currency",IF('Premiums DATA'!G441=0,0,'Premiums DATA'!G441),IF($C$4="Current Exchange rate",IF('Premiums DATA'!G441=0,0,'Premiums DATA'!G441/ECO!Q32),IF($C$4="Constant Exchange rate",IF('Premiums DATA'!G441=0,0,'Premiums DATA'!G441/ECO!Q67))))</f>
        <v>0</v>
      </c>
      <c r="I307" s="74">
        <f>IF($C$4="National Currency",IF('Premiums DATA'!H441=0,0,'Premiums DATA'!H441),IF($C$4="Current Exchange rate",IF('Premiums DATA'!H441=0,0,'Premiums DATA'!H441/ECO!R32),IF($C$4="Constant Exchange rate",IF('Premiums DATA'!H441=0,0,'Premiums DATA'!H441/ECO!R67))))</f>
        <v>0</v>
      </c>
      <c r="J307" s="74">
        <f>IF($C$4="National Currency",IF('Premiums DATA'!I441=0,0,'Premiums DATA'!I441),IF($C$4="Current Exchange rate",IF('Premiums DATA'!I441=0,0,'Premiums DATA'!I441/ECO!S32),IF($C$4="Constant Exchange rate",IF('Premiums DATA'!I441=0,0,'Premiums DATA'!I441/ECO!S67))))</f>
        <v>0</v>
      </c>
      <c r="K307" s="74">
        <f>IF($C$4="National Currency",IF('Premiums DATA'!J441=0,0,'Premiums DATA'!J441),IF($C$4="Current Exchange rate",IF('Premiums DATA'!J441=0,0,'Premiums DATA'!J441/ECO!T32),IF($C$4="Constant Exchange rate",IF('Premiums DATA'!J441=0,0,'Premiums DATA'!J441/ECO!T67))))</f>
        <v>0</v>
      </c>
      <c r="L307" s="74">
        <f>IF($C$4="National Currency",IF('Premiums DATA'!K441=0,0,'Premiums DATA'!K441),IF($C$4="Current Exchange rate",IF('Premiums DATA'!K441=0,0,'Premiums DATA'!K441/ECO!U32),IF($C$4="Constant Exchange rate",IF('Premiums DATA'!K441=0,0,'Premiums DATA'!K441/ECO!U67))))</f>
        <v>0</v>
      </c>
      <c r="M307" s="74">
        <f>IF($C$4="National Currency",IF('Premiums DATA'!L441=0,0,'Premiums DATA'!L441),IF($C$4="Current Exchange rate",IF('Premiums DATA'!L441=0,0,'Premiums DATA'!L441/ECO!V32),IF($C$4="Constant Exchange rate",IF('Premiums DATA'!L441=0,0,'Premiums DATA'!L441/ECO!V67))))</f>
        <v>0</v>
      </c>
      <c r="N307" s="74">
        <f>IF($C$4="National Currency",IF('Premiums DATA'!M441=0,0,'Premiums DATA'!M441),IF($C$4="Current Exchange rate",IF('Premiums DATA'!M441=0,0,'Premiums DATA'!M441/ECO!W32),IF($C$4="Constant Exchange rate",IF('Premiums DATA'!M441=0,0,'Premiums DATA'!M441/ECO!W67))))</f>
        <v>0</v>
      </c>
      <c r="O307" s="74">
        <f>IF($C$4="National Currency",IF('Premiums DATA'!N441=0,0,'Premiums DATA'!N441),IF($C$4="Current Exchange rate",IF('Premiums DATA'!N441=0,0,'Premiums DATA'!N441/ECO!X32),IF($C$4="Constant Exchange rate",IF('Premiums DATA'!N441=0,0,'Premiums DATA'!N441/ECO!X67))))</f>
        <v>0</v>
      </c>
      <c r="P307" s="210">
        <f>IF($C$4="National Currency",IF('Premiums DATA'!O441=0,0,'Premiums DATA'!O441),IF($C$4="Current Exchange rate",IF('Premiums DATA'!O441=0,0,'Premiums DATA'!O441/ECO!Y32),IF($C$4="Constant Exchange rate",IF('Premiums DATA'!O441=0,0,'Premiums DATA'!O441/ECO!Y67))))</f>
        <v>0</v>
      </c>
      <c r="Q307" s="77">
        <f t="shared" si="43"/>
        <v>0</v>
      </c>
      <c r="R307" s="77" t="str">
        <f t="shared" si="44"/>
        <v>-</v>
      </c>
      <c r="S307" s="77" t="str">
        <f t="shared" si="45"/>
        <v>-</v>
      </c>
    </row>
    <row r="308" spans="3:19" ht="15" x14ac:dyDescent="0.25">
      <c r="C308" s="242"/>
      <c r="D308" s="243"/>
      <c r="E308" s="72" t="s">
        <v>23</v>
      </c>
      <c r="F308" s="74">
        <f>IF($C$4="National Currency",IF('Premiums DATA'!E442=0,0,'Premiums DATA'!E442),IF($C$4="Current Exchange rate",IF('Premiums DATA'!E442=0,0,'Premiums DATA'!E442/ECO!O33),IF($C$4="Constant Exchange rate",IF('Premiums DATA'!E442=0,0,'Premiums DATA'!E442/ECO!O68))))</f>
        <v>0</v>
      </c>
      <c r="G308" s="74">
        <f>IF($C$4="National Currency",IF('Premiums DATA'!F442=0,0,'Premiums DATA'!F442),IF($C$4="Current Exchange rate",IF('Premiums DATA'!F442=0,0,'Premiums DATA'!F442/ECO!P33),IF($C$4="Constant Exchange rate",IF('Premiums DATA'!F442=0,0,'Premiums DATA'!F442/ECO!P68))))</f>
        <v>0</v>
      </c>
      <c r="H308" s="74">
        <f>IF($C$4="National Currency",IF('Premiums DATA'!G442=0,0,'Premiums DATA'!G442),IF($C$4="Current Exchange rate",IF('Premiums DATA'!G442=0,0,'Premiums DATA'!G442/ECO!Q33),IF($C$4="Constant Exchange rate",IF('Premiums DATA'!G442=0,0,'Premiums DATA'!G442/ECO!Q68))))</f>
        <v>0</v>
      </c>
      <c r="I308" s="74">
        <f>IF($C$4="National Currency",IF('Premiums DATA'!H442=0,0,'Premiums DATA'!H442),IF($C$4="Current Exchange rate",IF('Premiums DATA'!H442=0,0,'Premiums DATA'!H442/ECO!R33),IF($C$4="Constant Exchange rate",IF('Premiums DATA'!H442=0,0,'Premiums DATA'!H442/ECO!R68))))</f>
        <v>0</v>
      </c>
      <c r="J308" s="74">
        <f>IF($C$4="National Currency",IF('Premiums DATA'!I442=0,0,'Premiums DATA'!I442),IF($C$4="Current Exchange rate",IF('Premiums DATA'!I442=0,0,'Premiums DATA'!I442/ECO!S33),IF($C$4="Constant Exchange rate",IF('Premiums DATA'!I442=0,0,'Premiums DATA'!I442/ECO!S68))))</f>
        <v>0</v>
      </c>
      <c r="K308" s="74">
        <f>IF($C$4="National Currency",IF('Premiums DATA'!J442=0,0,'Premiums DATA'!J442),IF($C$4="Current Exchange rate",IF('Premiums DATA'!J442=0,0,'Premiums DATA'!J442/ECO!T33),IF($C$4="Constant Exchange rate",IF('Premiums DATA'!J442=0,0,'Premiums DATA'!J442/ECO!T68))))</f>
        <v>0</v>
      </c>
      <c r="L308" s="74">
        <f>IF($C$4="National Currency",IF('Premiums DATA'!K442=0,0,'Premiums DATA'!K442),IF($C$4="Current Exchange rate",IF('Premiums DATA'!K442=0,0,'Premiums DATA'!K442/ECO!U33),IF($C$4="Constant Exchange rate",IF('Premiums DATA'!K442=0,0,'Premiums DATA'!K442/ECO!U68))))</f>
        <v>0</v>
      </c>
      <c r="M308" s="74">
        <f>IF($C$4="National Currency",IF('Premiums DATA'!L442=0,0,'Premiums DATA'!L442),IF($C$4="Current Exchange rate",IF('Premiums DATA'!L442=0,0,'Premiums DATA'!L442/ECO!V33),IF($C$4="Constant Exchange rate",IF('Premiums DATA'!L442=0,0,'Premiums DATA'!L442/ECO!V68))))</f>
        <v>0</v>
      </c>
      <c r="N308" s="74">
        <f>IF($C$4="National Currency",IF('Premiums DATA'!M442=0,0,'Premiums DATA'!M442),IF($C$4="Current Exchange rate",IF('Premiums DATA'!M442=0,0,'Premiums DATA'!M442/ECO!W33),IF($C$4="Constant Exchange rate",IF('Premiums DATA'!M442=0,0,'Premiums DATA'!M442/ECO!W68))))</f>
        <v>0</v>
      </c>
      <c r="O308" s="74">
        <f>IF($C$4="National Currency",IF('Premiums DATA'!N442=0,0,'Premiums DATA'!N442),IF($C$4="Current Exchange rate",IF('Premiums DATA'!N442=0,0,'Premiums DATA'!N442/ECO!X33),IF($C$4="Constant Exchange rate",IF('Premiums DATA'!N442=0,0,'Premiums DATA'!N442/ECO!X68))))</f>
        <v>0</v>
      </c>
      <c r="P308" s="210">
        <f>IF($C$4="National Currency",IF('Premiums DATA'!O442=0,0,'Premiums DATA'!O442),IF($C$4="Current Exchange rate",IF('Premiums DATA'!O442=0,0,'Premiums DATA'!O442/ECO!Y33),IF($C$4="Constant Exchange rate",IF('Premiums DATA'!O442=0,0,'Premiums DATA'!O442/ECO!Y68))))</f>
        <v>0</v>
      </c>
      <c r="Q308" s="77">
        <f t="shared" si="43"/>
        <v>0</v>
      </c>
      <c r="R308" s="77" t="str">
        <f t="shared" si="44"/>
        <v>-</v>
      </c>
      <c r="S308" s="77" t="str">
        <f t="shared" si="45"/>
        <v>-</v>
      </c>
    </row>
    <row r="309" spans="3:19" ht="15" x14ac:dyDescent="0.25">
      <c r="C309" s="242"/>
      <c r="D309" s="243"/>
      <c r="E309" s="72" t="s">
        <v>24</v>
      </c>
      <c r="F309" s="74">
        <f>IF($C$4="National Currency",IF('Premiums DATA'!E443=0,0,'Premiums DATA'!E443),IF($C$4="Current Exchange rate",IF('Premiums DATA'!E443=0,0,'Premiums DATA'!E443/ECO!O34),IF($C$4="Constant Exchange rate",IF('Premiums DATA'!E443=0,0,'Premiums DATA'!E443/ECO!O69))))</f>
        <v>0</v>
      </c>
      <c r="G309" s="74">
        <f>IF($C$4="National Currency",IF('Premiums DATA'!F443=0,0,'Premiums DATA'!F443),IF($C$4="Current Exchange rate",IF('Premiums DATA'!F443=0,0,'Premiums DATA'!F443/ECO!P34),IF($C$4="Constant Exchange rate",IF('Premiums DATA'!F443=0,0,'Premiums DATA'!F443/ECO!P69))))</f>
        <v>0</v>
      </c>
      <c r="H309" s="74">
        <f>IF($C$4="National Currency",IF('Premiums DATA'!G443=0,0,'Premiums DATA'!G443),IF($C$4="Current Exchange rate",IF('Premiums DATA'!G443=0,0,'Premiums DATA'!G443/ECO!Q34),IF($C$4="Constant Exchange rate",IF('Premiums DATA'!G443=0,0,'Premiums DATA'!G443/ECO!Q69))))</f>
        <v>0</v>
      </c>
      <c r="I309" s="74">
        <f>IF($C$4="National Currency",IF('Premiums DATA'!H443=0,0,'Premiums DATA'!H443),IF($C$4="Current Exchange rate",IF('Premiums DATA'!H443=0,0,'Premiums DATA'!H443/ECO!R34),IF($C$4="Constant Exchange rate",IF('Premiums DATA'!H443=0,0,'Premiums DATA'!H443/ECO!R69))))</f>
        <v>0</v>
      </c>
      <c r="J309" s="74">
        <f>IF($C$4="National Currency",IF('Premiums DATA'!I443=0,0,'Premiums DATA'!I443),IF($C$4="Current Exchange rate",IF('Premiums DATA'!I443=0,0,'Premiums DATA'!I443/ECO!S34),IF($C$4="Constant Exchange rate",IF('Premiums DATA'!I443=0,0,'Premiums DATA'!I443/ECO!S69))))</f>
        <v>0</v>
      </c>
      <c r="K309" s="74">
        <f>IF($C$4="National Currency",IF('Premiums DATA'!J443=0,0,'Premiums DATA'!J443),IF($C$4="Current Exchange rate",IF('Premiums DATA'!J443=0,0,'Premiums DATA'!J443/ECO!T34),IF($C$4="Constant Exchange rate",IF('Premiums DATA'!J443=0,0,'Premiums DATA'!J443/ECO!T69))))</f>
        <v>0</v>
      </c>
      <c r="L309" s="74">
        <f>IF($C$4="National Currency",IF('Premiums DATA'!K443=0,0,'Premiums DATA'!K443),IF($C$4="Current Exchange rate",IF('Premiums DATA'!K443=0,0,'Premiums DATA'!K443/ECO!U34),IF($C$4="Constant Exchange rate",IF('Premiums DATA'!K443=0,0,'Premiums DATA'!K443/ECO!U69))))</f>
        <v>0</v>
      </c>
      <c r="M309" s="74">
        <f>IF($C$4="National Currency",IF('Premiums DATA'!L443=0,0,'Premiums DATA'!L443),IF($C$4="Current Exchange rate",IF('Premiums DATA'!L443=0,0,'Premiums DATA'!L443/ECO!V34),IF($C$4="Constant Exchange rate",IF('Premiums DATA'!L443=0,0,'Premiums DATA'!L443/ECO!V69))))</f>
        <v>0</v>
      </c>
      <c r="N309" s="74">
        <f>IF($C$4="National Currency",IF('Premiums DATA'!M443=0,0,'Premiums DATA'!M443),IF($C$4="Current Exchange rate",IF('Premiums DATA'!M443=0,0,'Premiums DATA'!M443/ECO!W34),IF($C$4="Constant Exchange rate",IF('Premiums DATA'!M443=0,0,'Premiums DATA'!M443/ECO!W69))))</f>
        <v>0</v>
      </c>
      <c r="O309" s="74">
        <f>IF($C$4="National Currency",IF('Premiums DATA'!N443=0,0,'Premiums DATA'!N443),IF($C$4="Current Exchange rate",IF('Premiums DATA'!N443=0,0,'Premiums DATA'!N443/ECO!X34),IF($C$4="Constant Exchange rate",IF('Premiums DATA'!N443=0,0,'Premiums DATA'!N443/ECO!X69))))</f>
        <v>0</v>
      </c>
      <c r="P309" s="210">
        <f>IF($C$4="National Currency",IF('Premiums DATA'!O443=0,0,'Premiums DATA'!O443),IF($C$4="Current Exchange rate",IF('Premiums DATA'!O443=0,0,'Premiums DATA'!O443/ECO!Y34),IF($C$4="Constant Exchange rate",IF('Premiums DATA'!O443=0,0,'Premiums DATA'!O443/ECO!Y69))))</f>
        <v>0</v>
      </c>
      <c r="Q309" s="77">
        <f t="shared" si="43"/>
        <v>0</v>
      </c>
      <c r="R309" s="77" t="str">
        <f t="shared" si="44"/>
        <v>-</v>
      </c>
      <c r="S309" s="77" t="str">
        <f t="shared" si="45"/>
        <v>-</v>
      </c>
    </row>
    <row r="310" spans="3:19" ht="15" x14ac:dyDescent="0.25">
      <c r="C310" s="242"/>
      <c r="D310" s="243"/>
      <c r="E310" s="72" t="s">
        <v>25</v>
      </c>
      <c r="F310" s="74">
        <f>IF($C$4="National Currency",IF('Premiums DATA'!E444=0,0,'Premiums DATA'!E444),IF($C$4="Current Exchange rate",IF('Premiums DATA'!E444=0,0,'Premiums DATA'!E444/ECO!O35),IF($C$4="Constant Exchange rate",IF('Premiums DATA'!E444=0,0,'Premiums DATA'!E444/ECO!O70))))</f>
        <v>40970.471729999997</v>
      </c>
      <c r="G310" s="74">
        <f>IF($C$4="National Currency",IF('Premiums DATA'!F444=0,0,'Premiums DATA'!F444),IF($C$4="Current Exchange rate",IF('Premiums DATA'!F444=0,0,'Premiums DATA'!F444/ECO!P35),IF($C$4="Constant Exchange rate",IF('Premiums DATA'!F444=0,0,'Premiums DATA'!F444/ECO!P70))))</f>
        <v>74336.804000000004</v>
      </c>
      <c r="H310" s="74">
        <f>IF($C$4="National Currency",IF('Premiums DATA'!G444=0,0,'Premiums DATA'!G444),IF($C$4="Current Exchange rate",IF('Premiums DATA'!G444=0,0,'Premiums DATA'!G444/ECO!Q35),IF($C$4="Constant Exchange rate",IF('Premiums DATA'!G444=0,0,'Premiums DATA'!G444/ECO!Q70))))</f>
        <v>89091.237059999999</v>
      </c>
      <c r="I310" s="74">
        <f>IF($C$4="National Currency",IF('Premiums DATA'!H444=0,0,'Premiums DATA'!H444),IF($C$4="Current Exchange rate",IF('Premiums DATA'!H444=0,0,'Premiums DATA'!H444/ECO!R35),IF($C$4="Constant Exchange rate",IF('Premiums DATA'!H444=0,0,'Premiums DATA'!H444/ECO!R70))))</f>
        <v>88586.654949999996</v>
      </c>
      <c r="J310" s="74">
        <f>IF($C$4="National Currency",IF('Premiums DATA'!I444=0,0,'Premiums DATA'!I444),IF($C$4="Current Exchange rate",IF('Premiums DATA'!I444=0,0,'Premiums DATA'!I444/ECO!S35),IF($C$4="Constant Exchange rate",IF('Premiums DATA'!I444=0,0,'Premiums DATA'!I444/ECO!S70))))</f>
        <v>58241.721589999994</v>
      </c>
      <c r="K310" s="74">
        <f>IF($C$4="National Currency",IF('Premiums DATA'!J444=0,0,'Premiums DATA'!J444),IF($C$4="Current Exchange rate",IF('Premiums DATA'!J444=0,0,'Premiums DATA'!J444/ECO!T35),IF($C$4="Constant Exchange rate",IF('Premiums DATA'!J444=0,0,'Premiums DATA'!J444/ECO!T70))))</f>
        <v>47695.205009999998</v>
      </c>
      <c r="L310" s="74">
        <f>IF($C$4="National Currency",IF('Premiums DATA'!K444=0,0,'Premiums DATA'!K444),IF($C$4="Current Exchange rate",IF('Premiums DATA'!K444=0,0,'Premiums DATA'!K444/ECO!U35),IF($C$4="Constant Exchange rate",IF('Premiums DATA'!K444=0,0,'Premiums DATA'!K444/ECO!U70))))</f>
        <v>44035</v>
      </c>
      <c r="M310" s="74">
        <f>IF($C$4="National Currency",IF('Premiums DATA'!L444=0,0,'Premiums DATA'!L444),IF($C$4="Current Exchange rate",IF('Premiums DATA'!L444=0,0,'Premiums DATA'!L444/ECO!V35),IF($C$4="Constant Exchange rate",IF('Premiums DATA'!L444=0,0,'Premiums DATA'!L444/ECO!V70))))</f>
        <v>34375.838349999998</v>
      </c>
      <c r="N310" s="74">
        <f>IF($C$4="National Currency",IF('Premiums DATA'!M444=0,0,'Premiums DATA'!M444),IF($C$4="Current Exchange rate",IF('Premiums DATA'!M444=0,0,'Premiums DATA'!M444/ECO!W35),IF($C$4="Constant Exchange rate",IF('Premiums DATA'!M444=0,0,'Premiums DATA'!M444/ECO!W70))))</f>
        <v>28497</v>
      </c>
      <c r="O310" s="74">
        <f>IF($C$4="National Currency",IF('Premiums DATA'!N444=0,0,'Premiums DATA'!N444),IF($C$4="Current Exchange rate",IF('Premiums DATA'!N444=0,0,'Premiums DATA'!N444/ECO!X35),IF($C$4="Constant Exchange rate",IF('Premiums DATA'!N444=0,0,'Premiums DATA'!N444/ECO!X70))))</f>
        <v>0</v>
      </c>
      <c r="P310" s="210">
        <f>IF($C$4="National Currency",IF('Premiums DATA'!O444=0,0,'Premiums DATA'!O444),IF($C$4="Current Exchange rate",IF('Premiums DATA'!O444=0,0,'Premiums DATA'!O444/ECO!Y35),IF($C$4="Constant Exchange rate",IF('Premiums DATA'!O444=0,0,'Premiums DATA'!O444/ECO!Y70))))</f>
        <v>0</v>
      </c>
      <c r="Q310" s="77">
        <f t="shared" si="43"/>
        <v>0</v>
      </c>
      <c r="R310" s="77" t="str">
        <f t="shared" si="44"/>
        <v>-</v>
      </c>
      <c r="S310" s="77" t="str">
        <f t="shared" si="45"/>
        <v>-</v>
      </c>
    </row>
    <row r="311" spans="3:19" ht="15" x14ac:dyDescent="0.25">
      <c r="C311" s="242"/>
      <c r="D311" s="243"/>
      <c r="E311" s="72" t="s">
        <v>26</v>
      </c>
      <c r="F311" s="74">
        <f>IF($C$4="National Currency",IF('Premiums DATA'!E445=0,0,'Premiums DATA'!E445),IF($C$4="Current Exchange rate",IF('Premiums DATA'!E445=0,0,'Premiums DATA'!E445/ECO!O36),IF($C$4="Constant Exchange rate",IF('Premiums DATA'!E445=0,0,'Premiums DATA'!E445/ECO!O71))))</f>
        <v>0</v>
      </c>
      <c r="G311" s="74">
        <f>IF($C$4="National Currency",IF('Premiums DATA'!F445=0,0,'Premiums DATA'!F445),IF($C$4="Current Exchange rate",IF('Premiums DATA'!F445=0,0,'Premiums DATA'!F445/ECO!P36),IF($C$4="Constant Exchange rate",IF('Premiums DATA'!F445=0,0,'Premiums DATA'!F445/ECO!P71))))</f>
        <v>0</v>
      </c>
      <c r="H311" s="74">
        <f>IF($C$4="National Currency",IF('Premiums DATA'!G445=0,0,'Premiums DATA'!G445),IF($C$4="Current Exchange rate",IF('Premiums DATA'!G445=0,0,'Premiums DATA'!G445/ECO!Q36),IF($C$4="Constant Exchange rate",IF('Premiums DATA'!G445=0,0,'Premiums DATA'!G445/ECO!Q71))))</f>
        <v>0</v>
      </c>
      <c r="I311" s="74">
        <f>IF($C$4="National Currency",IF('Premiums DATA'!H445=0,0,'Premiums DATA'!H445),IF($C$4="Current Exchange rate",IF('Premiums DATA'!H445=0,0,'Premiums DATA'!H445/ECO!R36),IF($C$4="Constant Exchange rate",IF('Premiums DATA'!H445=0,0,'Premiums DATA'!H445/ECO!R71))))</f>
        <v>0</v>
      </c>
      <c r="J311" s="74">
        <f>IF($C$4="National Currency",IF('Premiums DATA'!I445=0,0,'Premiums DATA'!I445),IF($C$4="Current Exchange rate",IF('Premiums DATA'!I445=0,0,'Premiums DATA'!I445/ECO!S36),IF($C$4="Constant Exchange rate",IF('Premiums DATA'!I445=0,0,'Premiums DATA'!I445/ECO!S71))))</f>
        <v>0</v>
      </c>
      <c r="K311" s="74">
        <f>IF($C$4="National Currency",IF('Premiums DATA'!J445=0,0,'Premiums DATA'!J445),IF($C$4="Current Exchange rate",IF('Premiums DATA'!J445=0,0,'Premiums DATA'!J445/ECO!T36),IF($C$4="Constant Exchange rate",IF('Premiums DATA'!J445=0,0,'Premiums DATA'!J445/ECO!T71))))</f>
        <v>0</v>
      </c>
      <c r="L311" s="74">
        <f>IF($C$4="National Currency",IF('Premiums DATA'!K445=0,0,'Premiums DATA'!K445),IF($C$4="Current Exchange rate",IF('Premiums DATA'!K445=0,0,'Premiums DATA'!K445/ECO!U36),IF($C$4="Constant Exchange rate",IF('Premiums DATA'!K445=0,0,'Premiums DATA'!K445/ECO!U71))))</f>
        <v>0</v>
      </c>
      <c r="M311" s="74">
        <f>IF($C$4="National Currency",IF('Premiums DATA'!L445=0,0,'Premiums DATA'!L445),IF($C$4="Current Exchange rate",IF('Premiums DATA'!L445=0,0,'Premiums DATA'!L445/ECO!V36),IF($C$4="Constant Exchange rate",IF('Premiums DATA'!L445=0,0,'Premiums DATA'!L445/ECO!V71))))</f>
        <v>38.815026322833944</v>
      </c>
      <c r="N311" s="74">
        <f>IF($C$4="National Currency",IF('Premiums DATA'!M445=0,0,'Premiums DATA'!M445),IF($C$4="Current Exchange rate",IF('Premiums DATA'!M445=0,0,'Premiums DATA'!M445/ECO!W36),IF($C$4="Constant Exchange rate",IF('Premiums DATA'!M445=0,0,'Premiums DATA'!M445/ECO!W71))))</f>
        <v>0</v>
      </c>
      <c r="O311" s="74">
        <f>IF($C$4="National Currency",IF('Premiums DATA'!N445=0,0,'Premiums DATA'!N445),IF($C$4="Current Exchange rate",IF('Premiums DATA'!N445=0,0,'Premiums DATA'!N445/ECO!X36),IF($C$4="Constant Exchange rate",IF('Premiums DATA'!N445=0,0,'Premiums DATA'!N445/ECO!X71))))</f>
        <v>0</v>
      </c>
      <c r="P311" s="210">
        <f>IF($C$4="National Currency",IF('Premiums DATA'!O445=0,0,'Premiums DATA'!O445),IF($C$4="Current Exchange rate",IF('Premiums DATA'!O445=0,0,'Premiums DATA'!O445/ECO!Y36),IF($C$4="Constant Exchange rate",IF('Premiums DATA'!O445=0,0,'Premiums DATA'!O445/ECO!Y71))))</f>
        <v>0</v>
      </c>
      <c r="Q311" s="77">
        <f t="shared" si="43"/>
        <v>0</v>
      </c>
      <c r="R311" s="77" t="str">
        <f t="shared" si="44"/>
        <v>-</v>
      </c>
      <c r="S311" s="77" t="str">
        <f t="shared" si="45"/>
        <v>-</v>
      </c>
    </row>
    <row r="312" spans="3:19" ht="15" x14ac:dyDescent="0.25">
      <c r="C312" s="242"/>
      <c r="D312" s="243"/>
      <c r="E312" s="72" t="s">
        <v>27</v>
      </c>
      <c r="F312" s="74">
        <f>IF($C$4="National Currency",IF('Premiums DATA'!E446=0,0,'Premiums DATA'!E446),IF($C$4="Current Exchange rate",IF('Premiums DATA'!E446=0,0,'Premiums DATA'!E446/ECO!O37),IF($C$4="Constant Exchange rate",IF('Premiums DATA'!E446=0,0,'Premiums DATA'!E446/ECO!O72))))</f>
        <v>0</v>
      </c>
      <c r="G312" s="74">
        <f>IF($C$4="National Currency",IF('Premiums DATA'!F446=0,0,'Premiums DATA'!F446),IF($C$4="Current Exchange rate",IF('Premiums DATA'!F446=0,0,'Premiums DATA'!F446/ECO!P37),IF($C$4="Constant Exchange rate",IF('Premiums DATA'!F446=0,0,'Premiums DATA'!F446/ECO!P72))))</f>
        <v>0</v>
      </c>
      <c r="H312" s="74">
        <f>IF($C$4="National Currency",IF('Premiums DATA'!G446=0,0,'Premiums DATA'!G446),IF($C$4="Current Exchange rate",IF('Premiums DATA'!G446=0,0,'Premiums DATA'!G446/ECO!Q37),IF($C$4="Constant Exchange rate",IF('Premiums DATA'!G446=0,0,'Premiums DATA'!G446/ECO!Q72))))</f>
        <v>0</v>
      </c>
      <c r="I312" s="74">
        <f>IF($C$4="National Currency",IF('Premiums DATA'!H446=0,0,'Premiums DATA'!H446),IF($C$4="Current Exchange rate",IF('Premiums DATA'!H446=0,0,'Premiums DATA'!H446/ECO!R37),IF($C$4="Constant Exchange rate",IF('Premiums DATA'!H446=0,0,'Premiums DATA'!H446/ECO!R72))))</f>
        <v>0</v>
      </c>
      <c r="J312" s="74">
        <f>IF($C$4="National Currency",IF('Premiums DATA'!I446=0,0,'Premiums DATA'!I446),IF($C$4="Current Exchange rate",IF('Premiums DATA'!I446=0,0,'Premiums DATA'!I446/ECO!S37),IF($C$4="Constant Exchange rate",IF('Premiums DATA'!I446=0,0,'Premiums DATA'!I446/ECO!S72))))</f>
        <v>0</v>
      </c>
      <c r="K312" s="74">
        <f>IF($C$4="National Currency",IF('Premiums DATA'!J446=0,0,'Premiums DATA'!J446),IF($C$4="Current Exchange rate",IF('Premiums DATA'!J446=0,0,'Premiums DATA'!J446/ECO!T37),IF($C$4="Constant Exchange rate",IF('Premiums DATA'!J446=0,0,'Premiums DATA'!J446/ECO!T72))))</f>
        <v>0</v>
      </c>
      <c r="L312" s="74">
        <f>IF($C$4="National Currency",IF('Premiums DATA'!K446=0,0,'Premiums DATA'!K446),IF($C$4="Current Exchange rate",IF('Premiums DATA'!K446=0,0,'Premiums DATA'!K446/ECO!U37),IF($C$4="Constant Exchange rate",IF('Premiums DATA'!K446=0,0,'Premiums DATA'!K446/ECO!U72))))</f>
        <v>0</v>
      </c>
      <c r="M312" s="74">
        <f>IF($C$4="National Currency",IF('Premiums DATA'!L446=0,0,'Premiums DATA'!L446),IF($C$4="Current Exchange rate",IF('Premiums DATA'!L446=0,0,'Premiums DATA'!L446/ECO!V37),IF($C$4="Constant Exchange rate",IF('Premiums DATA'!L446=0,0,'Premiums DATA'!L446/ECO!V72))))</f>
        <v>0</v>
      </c>
      <c r="N312" s="74">
        <f>IF($C$4="National Currency",IF('Premiums DATA'!M446=0,0,'Premiums DATA'!M446),IF($C$4="Current Exchange rate",IF('Premiums DATA'!M446=0,0,'Premiums DATA'!M446/ECO!W37),IF($C$4="Constant Exchange rate",IF('Premiums DATA'!M446=0,0,'Premiums DATA'!M446/ECO!W72))))</f>
        <v>0</v>
      </c>
      <c r="O312" s="74">
        <f>IF($C$4="National Currency",IF('Premiums DATA'!N446=0,0,'Premiums DATA'!N446),IF($C$4="Current Exchange rate",IF('Premiums DATA'!N446=0,0,'Premiums DATA'!N446/ECO!X37),IF($C$4="Constant Exchange rate",IF('Premiums DATA'!N446=0,0,'Premiums DATA'!N446/ECO!X72))))</f>
        <v>0</v>
      </c>
      <c r="P312" s="210">
        <f>IF($C$4="National Currency",IF('Premiums DATA'!O446=0,0,'Premiums DATA'!O446),IF($C$4="Current Exchange rate",IF('Premiums DATA'!O446=0,0,'Premiums DATA'!O446/ECO!Y37),IF($C$4="Constant Exchange rate",IF('Premiums DATA'!O446=0,0,'Premiums DATA'!O446/ECO!Y72))))</f>
        <v>0</v>
      </c>
      <c r="Q312" s="77">
        <f t="shared" si="43"/>
        <v>0</v>
      </c>
      <c r="R312" s="77" t="str">
        <f t="shared" si="44"/>
        <v>-</v>
      </c>
      <c r="S312" s="77" t="str">
        <f t="shared" si="45"/>
        <v>-</v>
      </c>
    </row>
    <row r="313" spans="3:19" ht="15" x14ac:dyDescent="0.25">
      <c r="C313" s="242"/>
      <c r="D313" s="243"/>
      <c r="E313" s="72" t="s">
        <v>28</v>
      </c>
      <c r="F313" s="74">
        <f>IF($C$4="National Currency",IF('Premiums DATA'!E447=0,0,'Premiums DATA'!E447),IF($C$4="Current Exchange rate",IF('Premiums DATA'!E447=0,0,'Premiums DATA'!E447/ECO!O38),IF($C$4="Constant Exchange rate",IF('Premiums DATA'!E447=0,0,'Premiums DATA'!E447/ECO!O73))))</f>
        <v>0</v>
      </c>
      <c r="G313" s="74">
        <f>IF($C$4="National Currency",IF('Premiums DATA'!F447=0,0,'Premiums DATA'!F447),IF($C$4="Current Exchange rate",IF('Premiums DATA'!F447=0,0,'Premiums DATA'!F447/ECO!P38),IF($C$4="Constant Exchange rate",IF('Premiums DATA'!F447=0,0,'Premiums DATA'!F447/ECO!P73))))</f>
        <v>0</v>
      </c>
      <c r="H313" s="74">
        <f>IF($C$4="National Currency",IF('Premiums DATA'!G447=0,0,'Premiums DATA'!G447),IF($C$4="Current Exchange rate",IF('Premiums DATA'!G447=0,0,'Premiums DATA'!G447/ECO!Q38),IF($C$4="Constant Exchange rate",IF('Premiums DATA'!G447=0,0,'Premiums DATA'!G447/ECO!Q73))))</f>
        <v>0</v>
      </c>
      <c r="I313" s="74">
        <f>IF($C$4="National Currency",IF('Premiums DATA'!H447=0,0,'Premiums DATA'!H447),IF($C$4="Current Exchange rate",IF('Premiums DATA'!H447=0,0,'Premiums DATA'!H447/ECO!R38),IF($C$4="Constant Exchange rate",IF('Premiums DATA'!H447=0,0,'Premiums DATA'!H447/ECO!R73))))</f>
        <v>1.7000000000000001E-2</v>
      </c>
      <c r="J313" s="74">
        <f>IF($C$4="National Currency",IF('Premiums DATA'!I447=0,0,'Premiums DATA'!I447),IF($C$4="Current Exchange rate",IF('Premiums DATA'!I447=0,0,'Premiums DATA'!I447/ECO!S38),IF($C$4="Constant Exchange rate",IF('Premiums DATA'!I447=0,0,'Premiums DATA'!I447/ECO!S73))))</f>
        <v>1</v>
      </c>
      <c r="K313" s="74">
        <f>IF($C$4="National Currency",IF('Premiums DATA'!J447=0,0,'Premiums DATA'!J447),IF($C$4="Current Exchange rate",IF('Premiums DATA'!J447=0,0,'Premiums DATA'!J447/ECO!T38),IF($C$4="Constant Exchange rate",IF('Premiums DATA'!J447=0,0,'Premiums DATA'!J447/ECO!T73))))</f>
        <v>2</v>
      </c>
      <c r="L313" s="74">
        <f>IF($C$4="National Currency",IF('Premiums DATA'!K447=0,0,'Premiums DATA'!K447),IF($C$4="Current Exchange rate",IF('Premiums DATA'!K447=0,0,'Premiums DATA'!K447/ECO!U38),IF($C$4="Constant Exchange rate",IF('Premiums DATA'!K447=0,0,'Premiums DATA'!K447/ECO!U73))))</f>
        <v>17</v>
      </c>
      <c r="M313" s="74">
        <f>IF($C$4="National Currency",IF('Premiums DATA'!L447=0,0,'Premiums DATA'!L447),IF($C$4="Current Exchange rate",IF('Premiums DATA'!L447=0,0,'Premiums DATA'!L447/ECO!V38),IF($C$4="Constant Exchange rate",IF('Premiums DATA'!L447=0,0,'Premiums DATA'!L447/ECO!V73))))</f>
        <v>0.1</v>
      </c>
      <c r="N313" s="74">
        <f>IF($C$4="National Currency",IF('Premiums DATA'!M447=0,0,'Premiums DATA'!M447),IF($C$4="Current Exchange rate",IF('Premiums DATA'!M447=0,0,'Premiums DATA'!M447/ECO!W38),IF($C$4="Constant Exchange rate",IF('Premiums DATA'!M447=0,0,'Premiums DATA'!M447/ECO!W73))))</f>
        <v>0</v>
      </c>
      <c r="O313" s="74">
        <f>IF($C$4="National Currency",IF('Premiums DATA'!N447=0,0,'Premiums DATA'!N447),IF($C$4="Current Exchange rate",IF('Premiums DATA'!N447=0,0,'Premiums DATA'!N447/ECO!X38),IF($C$4="Constant Exchange rate",IF('Premiums DATA'!N447=0,0,'Premiums DATA'!N447/ECO!X73))))</f>
        <v>0</v>
      </c>
      <c r="P313" s="210">
        <f>IF($C$4="National Currency",IF('Premiums DATA'!O447=0,0,'Premiums DATA'!O447),IF($C$4="Current Exchange rate",IF('Premiums DATA'!O447=0,0,'Premiums DATA'!O447/ECO!Y38),IF($C$4="Constant Exchange rate",IF('Premiums DATA'!O447=0,0,'Premiums DATA'!O447/ECO!Y73))))</f>
        <v>0</v>
      </c>
      <c r="Q313" s="77">
        <f t="shared" si="43"/>
        <v>0</v>
      </c>
      <c r="R313" s="77" t="str">
        <f t="shared" si="44"/>
        <v>-</v>
      </c>
      <c r="S313" s="77" t="str">
        <f t="shared" si="45"/>
        <v>-</v>
      </c>
    </row>
    <row r="314" spans="3:19" ht="15" x14ac:dyDescent="0.25">
      <c r="C314" s="242"/>
      <c r="D314" s="243"/>
      <c r="E314" s="72" t="s">
        <v>29</v>
      </c>
      <c r="F314" s="74">
        <f>IF($C$4="National Currency",IF('Premiums DATA'!E448=0,0,'Premiums DATA'!E448),IF($C$4="Current Exchange rate",IF('Premiums DATA'!E448=0,0,'Premiums DATA'!E448/ECO!O39),IF($C$4="Constant Exchange rate",IF('Premiums DATA'!E448=0,0,'Premiums DATA'!E448/ECO!O74))))</f>
        <v>0</v>
      </c>
      <c r="G314" s="74">
        <f>IF($C$4="National Currency",IF('Premiums DATA'!F448=0,0,'Premiums DATA'!F448),IF($C$4="Current Exchange rate",IF('Premiums DATA'!F448=0,0,'Premiums DATA'!F448/ECO!P39),IF($C$4="Constant Exchange rate",IF('Premiums DATA'!F448=0,0,'Premiums DATA'!F448/ECO!P74))))</f>
        <v>0</v>
      </c>
      <c r="H314" s="74">
        <f>IF($C$4="National Currency",IF('Premiums DATA'!G448=0,0,'Premiums DATA'!G448),IF($C$4="Current Exchange rate",IF('Premiums DATA'!G448=0,0,'Premiums DATA'!G448/ECO!Q39),IF($C$4="Constant Exchange rate",IF('Premiums DATA'!G448=0,0,'Premiums DATA'!G448/ECO!Q74))))</f>
        <v>0</v>
      </c>
      <c r="I314" s="74">
        <f>IF($C$4="National Currency",IF('Premiums DATA'!H448=0,0,'Premiums DATA'!H448),IF($C$4="Current Exchange rate",IF('Premiums DATA'!H448=0,0,'Premiums DATA'!H448/ECO!R39),IF($C$4="Constant Exchange rate",IF('Premiums DATA'!H448=0,0,'Premiums DATA'!H448/ECO!R74))))</f>
        <v>0</v>
      </c>
      <c r="J314" s="74">
        <f>IF($C$4="National Currency",IF('Premiums DATA'!I448=0,0,'Premiums DATA'!I448),IF($C$4="Current Exchange rate",IF('Premiums DATA'!I448=0,0,'Premiums DATA'!I448/ECO!S39),IF($C$4="Constant Exchange rate",IF('Premiums DATA'!I448=0,0,'Premiums DATA'!I448/ECO!S74))))</f>
        <v>0</v>
      </c>
      <c r="K314" s="74">
        <f>IF($C$4="National Currency",IF('Premiums DATA'!J448=0,0,'Premiums DATA'!J448),IF($C$4="Current Exchange rate",IF('Premiums DATA'!J448=0,0,'Premiums DATA'!J448/ECO!T39),IF($C$4="Constant Exchange rate",IF('Premiums DATA'!J448=0,0,'Premiums DATA'!J448/ECO!T74))))</f>
        <v>0</v>
      </c>
      <c r="L314" s="74">
        <f>IF($C$4="National Currency",IF('Premiums DATA'!K448=0,0,'Premiums DATA'!K448),IF($C$4="Current Exchange rate",IF('Premiums DATA'!K448=0,0,'Premiums DATA'!K448/ECO!U39),IF($C$4="Constant Exchange rate",IF('Premiums DATA'!K448=0,0,'Premiums DATA'!K448/ECO!U74))))</f>
        <v>0</v>
      </c>
      <c r="M314" s="74">
        <f>IF($C$4="National Currency",IF('Premiums DATA'!L448=0,0,'Premiums DATA'!L448),IF($C$4="Current Exchange rate",IF('Premiums DATA'!L448=0,0,'Premiums DATA'!L448/ECO!V39),IF($C$4="Constant Exchange rate",IF('Premiums DATA'!L448=0,0,'Premiums DATA'!L448/ECO!V74))))</f>
        <v>0</v>
      </c>
      <c r="N314" s="74">
        <f>IF($C$4="National Currency",IF('Premiums DATA'!M448=0,0,'Premiums DATA'!M448),IF($C$4="Current Exchange rate",IF('Premiums DATA'!M448=0,0,'Premiums DATA'!M448/ECO!W39),IF($C$4="Constant Exchange rate",IF('Premiums DATA'!M448=0,0,'Premiums DATA'!M448/ECO!W74))))</f>
        <v>0</v>
      </c>
      <c r="O314" s="74">
        <f>IF($C$4="National Currency",IF('Premiums DATA'!N448=0,0,'Premiums DATA'!N448),IF($C$4="Current Exchange rate",IF('Premiums DATA'!N448=0,0,'Premiums DATA'!N448/ECO!X39),IF($C$4="Constant Exchange rate",IF('Premiums DATA'!N448=0,0,'Premiums DATA'!N448/ECO!X74))))</f>
        <v>0</v>
      </c>
      <c r="P314" s="210">
        <f>IF($C$4="National Currency",IF('Premiums DATA'!O448=0,0,'Premiums DATA'!O448),IF($C$4="Current Exchange rate",IF('Premiums DATA'!O448=0,0,'Premiums DATA'!O448/ECO!Y39),IF($C$4="Constant Exchange rate",IF('Premiums DATA'!O448=0,0,'Premiums DATA'!O448/ECO!Y74))))</f>
        <v>0</v>
      </c>
      <c r="Q314" s="77">
        <f t="shared" si="43"/>
        <v>0</v>
      </c>
      <c r="R314" s="77" t="str">
        <f t="shared" si="44"/>
        <v>-</v>
      </c>
      <c r="S314" s="77" t="str">
        <f t="shared" si="45"/>
        <v>-</v>
      </c>
    </row>
    <row r="315" spans="3:19" ht="15" x14ac:dyDescent="0.25">
      <c r="C315" s="242"/>
      <c r="D315" s="243"/>
      <c r="E315" s="72" t="s">
        <v>30</v>
      </c>
      <c r="F315" s="74">
        <f>IF($C$4="National Currency",IF('Premiums DATA'!E449=0,0,'Premiums DATA'!E449),IF($C$4="Current Exchange rate",IF('Premiums DATA'!E449=0,0,'Premiums DATA'!E449/ECO!O40),IF($C$4="Constant Exchange rate",IF('Premiums DATA'!E449=0,0,'Premiums DATA'!E449/ECO!O75))))</f>
        <v>0</v>
      </c>
      <c r="G315" s="74">
        <f>IF($C$4="National Currency",IF('Premiums DATA'!F449=0,0,'Premiums DATA'!F449),IF($C$4="Current Exchange rate",IF('Premiums DATA'!F449=0,0,'Premiums DATA'!F449/ECO!P40),IF($C$4="Constant Exchange rate",IF('Premiums DATA'!F449=0,0,'Premiums DATA'!F449/ECO!P75))))</f>
        <v>0</v>
      </c>
      <c r="H315" s="74">
        <f>IF($C$4="National Currency",IF('Premiums DATA'!G449=0,0,'Premiums DATA'!G449),IF($C$4="Current Exchange rate",IF('Premiums DATA'!G449=0,0,'Premiums DATA'!G449/ECO!Q40),IF($C$4="Constant Exchange rate",IF('Premiums DATA'!G449=0,0,'Premiums DATA'!G449/ECO!Q75))))</f>
        <v>0</v>
      </c>
      <c r="I315" s="74">
        <f>IF($C$4="National Currency",IF('Premiums DATA'!H449=0,0,'Premiums DATA'!H449),IF($C$4="Current Exchange rate",IF('Premiums DATA'!H449=0,0,'Premiums DATA'!H449/ECO!R40),IF($C$4="Constant Exchange rate",IF('Premiums DATA'!H449=0,0,'Premiums DATA'!H449/ECO!R75))))</f>
        <v>0</v>
      </c>
      <c r="J315" s="74">
        <f>IF($C$4="National Currency",IF('Premiums DATA'!I449=0,0,'Premiums DATA'!I449),IF($C$4="Current Exchange rate",IF('Premiums DATA'!I449=0,0,'Premiums DATA'!I449/ECO!S40),IF($C$4="Constant Exchange rate",IF('Premiums DATA'!I449=0,0,'Premiums DATA'!I449/ECO!S75))))</f>
        <v>0</v>
      </c>
      <c r="K315" s="74">
        <f>IF($C$4="National Currency",IF('Premiums DATA'!J449=0,0,'Premiums DATA'!J449),IF($C$4="Current Exchange rate",IF('Premiums DATA'!J449=0,0,'Premiums DATA'!J449/ECO!T40),IF($C$4="Constant Exchange rate",IF('Premiums DATA'!J449=0,0,'Premiums DATA'!J449/ECO!T75))))</f>
        <v>0</v>
      </c>
      <c r="L315" s="74">
        <f>IF($C$4="National Currency",IF('Premiums DATA'!K449=0,0,'Premiums DATA'!K449),IF($C$4="Current Exchange rate",IF('Premiums DATA'!K449=0,0,'Premiums DATA'!K449/ECO!U40),IF($C$4="Constant Exchange rate",IF('Premiums DATA'!K449=0,0,'Premiums DATA'!K449/ECO!U75))))</f>
        <v>0</v>
      </c>
      <c r="M315" s="74">
        <f>IF($C$4="National Currency",IF('Premiums DATA'!L449=0,0,'Premiums DATA'!L449),IF($C$4="Current Exchange rate",IF('Premiums DATA'!L449=0,0,'Premiums DATA'!L449/ECO!V40),IF($C$4="Constant Exchange rate",IF('Premiums DATA'!L449=0,0,'Premiums DATA'!L449/ECO!V75))))</f>
        <v>0</v>
      </c>
      <c r="N315" s="74">
        <f>IF($C$4="National Currency",IF('Premiums DATA'!M449=0,0,'Premiums DATA'!M449),IF($C$4="Current Exchange rate",IF('Premiums DATA'!M449=0,0,'Premiums DATA'!M449/ECO!W40),IF($C$4="Constant Exchange rate",IF('Premiums DATA'!M449=0,0,'Premiums DATA'!M449/ECO!W75))))</f>
        <v>0</v>
      </c>
      <c r="O315" s="74">
        <f>IF($C$4="National Currency",IF('Premiums DATA'!N449=0,0,'Premiums DATA'!N449),IF($C$4="Current Exchange rate",IF('Premiums DATA'!N449=0,0,'Premiums DATA'!N449/ECO!X40),IF($C$4="Constant Exchange rate",IF('Premiums DATA'!N449=0,0,'Premiums DATA'!N449/ECO!X75))))</f>
        <v>0</v>
      </c>
      <c r="P315" s="210">
        <f>IF($C$4="National Currency",IF('Premiums DATA'!O449=0,0,'Premiums DATA'!O449),IF($C$4="Current Exchange rate",IF('Premiums DATA'!O449=0,0,'Premiums DATA'!O449/ECO!Y40),IF($C$4="Constant Exchange rate",IF('Premiums DATA'!O449=0,0,'Premiums DATA'!O449/ECO!Y75))))</f>
        <v>0</v>
      </c>
      <c r="Q315" s="77">
        <f t="shared" si="43"/>
        <v>0</v>
      </c>
      <c r="R315" s="77" t="str">
        <f t="shared" si="44"/>
        <v>-</v>
      </c>
      <c r="S315" s="77" t="str">
        <f t="shared" si="45"/>
        <v>-</v>
      </c>
    </row>
    <row r="316" spans="3:19" ht="15" x14ac:dyDescent="0.25">
      <c r="C316" s="242"/>
      <c r="D316" s="243"/>
      <c r="E316" s="72" t="s">
        <v>180</v>
      </c>
      <c r="F316" s="75">
        <f>IF($C$4="National Currency",IF('Premiums DATA'!E450=0,0,'Premiums DATA'!E450),IF($C$4="Current Exchange rate",IF('Premiums DATA'!E450=0,0,'Premiums DATA'!E450/ECO!O41),IF($C$4="Constant Exchange rate",IF('Premiums DATA'!E450=0,0,'Premiums DATA'!E450/ECO!O76))))</f>
        <v>0</v>
      </c>
      <c r="G316" s="75">
        <f>IF($C$4="National Currency",IF('Premiums DATA'!F450=0,0,'Premiums DATA'!F450),IF($C$4="Current Exchange rate",IF('Premiums DATA'!F450=0,0,'Premiums DATA'!F450/ECO!P41),IF($C$4="Constant Exchange rate",IF('Premiums DATA'!F450=0,0,'Premiums DATA'!F450/ECO!P76))))</f>
        <v>0</v>
      </c>
      <c r="H316" s="75">
        <f>IF($C$4="National Currency",IF('Premiums DATA'!G450=0,0,'Premiums DATA'!G450),IF($C$4="Current Exchange rate",IF('Premiums DATA'!G450=0,0,'Premiums DATA'!G450/ECO!Q41),IF($C$4="Constant Exchange rate",IF('Premiums DATA'!G450=0,0,'Premiums DATA'!G450/ECO!Q76))))</f>
        <v>0</v>
      </c>
      <c r="I316" s="75">
        <f>IF($C$4="National Currency",IF('Premiums DATA'!H450=0,0,'Premiums DATA'!H450),IF($C$4="Current Exchange rate",IF('Premiums DATA'!H450=0,0,'Premiums DATA'!H450/ECO!R41),IF($C$4="Constant Exchange rate",IF('Premiums DATA'!H450=0,0,'Premiums DATA'!H450/ECO!R76))))</f>
        <v>0</v>
      </c>
      <c r="J316" s="75">
        <f>IF($C$4="National Currency",IF('Premiums DATA'!I450=0,0,'Premiums DATA'!I450),IF($C$4="Current Exchange rate",IF('Premiums DATA'!I450=0,0,'Premiums DATA'!I450/ECO!S41),IF($C$4="Constant Exchange rate",IF('Premiums DATA'!I450=0,0,'Premiums DATA'!I450/ECO!S76))))</f>
        <v>0</v>
      </c>
      <c r="K316" s="75">
        <f>IF($C$4="National Currency",IF('Premiums DATA'!J450=0,0,'Premiums DATA'!J450),IF($C$4="Current Exchange rate",IF('Premiums DATA'!J450=0,0,'Premiums DATA'!J450/ECO!T41),IF($C$4="Constant Exchange rate",IF('Premiums DATA'!J450=0,0,'Premiums DATA'!J450/ECO!T76))))</f>
        <v>0</v>
      </c>
      <c r="L316" s="75">
        <f>IF($C$4="National Currency",IF('Premiums DATA'!K450=0,0,'Premiums DATA'!K450),IF($C$4="Current Exchange rate",IF('Premiums DATA'!K450=0,0,'Premiums DATA'!K450/ECO!U41),IF($C$4="Constant Exchange rate",IF('Premiums DATA'!K450=0,0,'Premiums DATA'!K450/ECO!U76))))</f>
        <v>0</v>
      </c>
      <c r="M316" s="75">
        <f>IF($C$4="National Currency",IF('Premiums DATA'!L450=0,0,'Premiums DATA'!L450),IF($C$4="Current Exchange rate",IF('Premiums DATA'!L450=0,0,'Premiums DATA'!L450/ECO!V41),IF($C$4="Constant Exchange rate",IF('Premiums DATA'!L450=0,0,'Premiums DATA'!L450/ECO!V76))))</f>
        <v>0</v>
      </c>
      <c r="N316" s="75">
        <f>IF($C$4="National Currency",IF('Premiums DATA'!M450=0,0,'Premiums DATA'!M450),IF($C$4="Current Exchange rate",IF('Premiums DATA'!M450=0,0,'Premiums DATA'!M450/ECO!W41),IF($C$4="Constant Exchange rate",IF('Premiums DATA'!M450=0,0,'Premiums DATA'!M450/ECO!W76))))</f>
        <v>0</v>
      </c>
      <c r="O316" s="75">
        <f>IF($C$4="National Currency",IF('Premiums DATA'!N450=0,0,'Premiums DATA'!N450),IF($C$4="Current Exchange rate",IF('Premiums DATA'!N450=0,0,'Premiums DATA'!N450/ECO!X41),IF($C$4="Constant Exchange rate",IF('Premiums DATA'!N450=0,0,'Premiums DATA'!N450/ECO!X76))))</f>
        <v>0</v>
      </c>
      <c r="P316" s="211">
        <f>IF($C$4="National Currency",IF('Premiums DATA'!O450=0,0,'Premiums DATA'!O450),IF($C$4="Current Exchange rate",IF('Premiums DATA'!O450=0,0,'Premiums DATA'!O450/ECO!Y41),IF($C$4="Constant Exchange rate",IF('Premiums DATA'!O450=0,0,'Premiums DATA'!O450/ECO!Y76))))</f>
        <v>0</v>
      </c>
      <c r="Q316" s="77">
        <f t="shared" si="43"/>
        <v>0</v>
      </c>
      <c r="R316" s="77" t="str">
        <f t="shared" si="44"/>
        <v>-</v>
      </c>
      <c r="S316" s="77" t="str">
        <f t="shared" si="45"/>
        <v>-</v>
      </c>
    </row>
    <row r="317" spans="3:19" ht="15.75" thickBot="1" x14ac:dyDescent="0.3">
      <c r="C317" s="246"/>
      <c r="D317" s="247"/>
      <c r="E317" s="78" t="s">
        <v>221</v>
      </c>
      <c r="F317" s="86">
        <f t="shared" ref="F317:O317" si="46">SUM(F285:F316)</f>
        <v>53524.003737999999</v>
      </c>
      <c r="G317" s="86">
        <f t="shared" si="46"/>
        <v>89840.572743519995</v>
      </c>
      <c r="H317" s="86">
        <f t="shared" si="46"/>
        <v>101745.06117</v>
      </c>
      <c r="I317" s="86">
        <f t="shared" si="46"/>
        <v>112120.36486048556</v>
      </c>
      <c r="J317" s="86">
        <f t="shared" si="46"/>
        <v>76306.122594748493</v>
      </c>
      <c r="K317" s="86">
        <f t="shared" si="46"/>
        <v>78820.648147200263</v>
      </c>
      <c r="L317" s="86">
        <f t="shared" si="46"/>
        <v>77945.373228040582</v>
      </c>
      <c r="M317" s="86">
        <f t="shared" si="46"/>
        <v>59581.901054502472</v>
      </c>
      <c r="N317" s="86">
        <f t="shared" si="46"/>
        <v>59629.425238501659</v>
      </c>
      <c r="O317" s="86">
        <f t="shared" si="46"/>
        <v>13947.394533000001</v>
      </c>
      <c r="P317" s="86" t="s">
        <v>375</v>
      </c>
      <c r="Q317" s="77">
        <f t="shared" si="43"/>
        <v>1</v>
      </c>
    </row>
    <row r="318" spans="3:19" ht="16.5" thickTop="1" thickBot="1" x14ac:dyDescent="0.3">
      <c r="C318" s="248"/>
      <c r="D318" s="249"/>
      <c r="E318" s="113" t="s">
        <v>222</v>
      </c>
      <c r="F318" s="93">
        <v>53524.00390625</v>
      </c>
      <c r="G318" s="93">
        <v>89840.5703125</v>
      </c>
      <c r="H318" s="93">
        <v>101745.0625</v>
      </c>
      <c r="I318" s="93">
        <v>112097.0546875</v>
      </c>
      <c r="J318" s="93">
        <v>74515.6875</v>
      </c>
      <c r="K318" s="93">
        <v>76939.875</v>
      </c>
      <c r="L318" s="93">
        <v>76257.25</v>
      </c>
      <c r="M318" s="93">
        <v>57891.19140625</v>
      </c>
      <c r="N318" s="93">
        <v>57850.7265625</v>
      </c>
      <c r="O318" s="93">
        <v>0</v>
      </c>
      <c r="P318" s="93" t="s">
        <v>375</v>
      </c>
      <c r="Q318" s="77">
        <f>O318/$O$317</f>
        <v>0</v>
      </c>
      <c r="R318" s="77" t="str">
        <f>IF(OR(O318=0, N318=0),"-",O318/N318-1)</f>
        <v>-</v>
      </c>
      <c r="S318" s="77" t="str">
        <f>IF(OR(O318=0, F318=0),"-",O318/F318-1)</f>
        <v>-</v>
      </c>
    </row>
    <row r="319" spans="3:19" ht="15.75" thickTop="1" x14ac:dyDescent="0.25">
      <c r="E319" s="89" t="s">
        <v>223</v>
      </c>
      <c r="F319" s="111"/>
      <c r="G319" s="111">
        <f t="shared" ref="G319:N319" si="47">G318/F318-1</f>
        <v>0.67850989753794022</v>
      </c>
      <c r="H319" s="111">
        <f t="shared" si="47"/>
        <v>0.13250686350377783</v>
      </c>
      <c r="I319" s="111">
        <f t="shared" si="47"/>
        <v>0.10174441818736901</v>
      </c>
      <c r="J319" s="111">
        <f t="shared" si="47"/>
        <v>-0.33525740076104527</v>
      </c>
      <c r="K319" s="111">
        <f t="shared" si="47"/>
        <v>3.2532579129730177E-2</v>
      </c>
      <c r="L319" s="111">
        <f t="shared" si="47"/>
        <v>-8.8721875360467939E-3</v>
      </c>
      <c r="M319" s="111">
        <f t="shared" si="47"/>
        <v>-0.24084344234482624</v>
      </c>
      <c r="N319" s="111">
        <f t="shared" si="47"/>
        <v>-6.9898101536791657E-4</v>
      </c>
      <c r="O319" s="111"/>
      <c r="P319" s="112"/>
    </row>
    <row r="320" spans="3:19" ht="15" x14ac:dyDescent="0.25"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68"/>
    </row>
    <row r="322" spans="3:19" ht="19.5" customHeight="1" x14ac:dyDescent="0.15">
      <c r="E322" s="258" t="s">
        <v>139</v>
      </c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</row>
    <row r="325" spans="3:19" ht="18.75" x14ac:dyDescent="0.15">
      <c r="C325" s="253" t="s">
        <v>351</v>
      </c>
      <c r="D325" s="254"/>
      <c r="E325" s="250" t="s">
        <v>277</v>
      </c>
      <c r="F325" s="251"/>
      <c r="G325" s="251"/>
      <c r="H325" s="251"/>
      <c r="I325" s="251"/>
      <c r="J325" s="251"/>
      <c r="K325" s="251"/>
      <c r="L325" s="251"/>
      <c r="M325" s="251"/>
      <c r="N325" s="251"/>
      <c r="O325" s="251"/>
      <c r="P325" s="252"/>
    </row>
    <row r="326" spans="3:19" ht="15" x14ac:dyDescent="0.15">
      <c r="C326" s="244" t="s">
        <v>230</v>
      </c>
      <c r="D326" s="245"/>
      <c r="E326" s="50">
        <v>9</v>
      </c>
      <c r="F326" s="51">
        <v>2004</v>
      </c>
      <c r="G326" s="51">
        <f t="shared" ref="G326:P326" si="48">F326+1</f>
        <v>2005</v>
      </c>
      <c r="H326" s="51">
        <f t="shared" si="48"/>
        <v>2006</v>
      </c>
      <c r="I326" s="51">
        <f t="shared" si="48"/>
        <v>2007</v>
      </c>
      <c r="J326" s="51">
        <f t="shared" si="48"/>
        <v>2008</v>
      </c>
      <c r="K326" s="51">
        <f t="shared" si="48"/>
        <v>2009</v>
      </c>
      <c r="L326" s="51">
        <f t="shared" si="48"/>
        <v>2010</v>
      </c>
      <c r="M326" s="51">
        <f t="shared" si="48"/>
        <v>2011</v>
      </c>
      <c r="N326" s="51">
        <f t="shared" si="48"/>
        <v>2012</v>
      </c>
      <c r="O326" s="51">
        <f t="shared" si="48"/>
        <v>2013</v>
      </c>
      <c r="P326" s="51">
        <f t="shared" si="48"/>
        <v>2014</v>
      </c>
      <c r="Q326" s="53" t="s">
        <v>224</v>
      </c>
      <c r="R326" s="54" t="s">
        <v>225</v>
      </c>
      <c r="S326" s="53" t="s">
        <v>281</v>
      </c>
    </row>
    <row r="327" spans="3:19" ht="15" x14ac:dyDescent="0.25">
      <c r="C327" s="242"/>
      <c r="D327" s="243"/>
      <c r="E327" s="72" t="s">
        <v>0</v>
      </c>
      <c r="F327" s="73">
        <f>IF($C$4="National Currency",IF('Premiums DATA'!E494=0,0,'Premiums DATA'!E494),IF($C$4="Current Exchange rate",IF('Premiums DATA'!E494=0,0,'Premiums DATA'!E494/ECO!O10),IF($C$4="Constant Exchange rate",IF('Premiums DATA'!E494=0,0,'Premiums DATA'!E494/ECO!O45))))</f>
        <v>27293</v>
      </c>
      <c r="G327" s="73">
        <f>IF($C$4="National Currency",IF('Premiums DATA'!F494=0,0,'Premiums DATA'!F494),IF($C$4="Current Exchange rate",IF('Premiums DATA'!F494=0,0,'Premiums DATA'!F494/ECO!P10),IF($C$4="Constant Exchange rate",IF('Premiums DATA'!F494=0,0,'Premiums DATA'!F494/ECO!P45))))</f>
        <v>28777</v>
      </c>
      <c r="H327" s="73">
        <f>IF($C$4="National Currency",IF('Premiums DATA'!G494=0,0,'Premiums DATA'!G494),IF($C$4="Current Exchange rate",IF('Premiums DATA'!G494=0,0,'Premiums DATA'!G494/ECO!Q10),IF($C$4="Constant Exchange rate",IF('Premiums DATA'!G494=0,0,'Premiums DATA'!G494/ECO!Q45))))</f>
        <v>25790</v>
      </c>
      <c r="I327" s="73">
        <f>IF($C$4="National Currency",IF('Premiums DATA'!H494=0,0,'Premiums DATA'!H494),IF($C$4="Current Exchange rate",IF('Premiums DATA'!H494=0,0,'Premiums DATA'!H494/ECO!R10),IF($C$4="Constant Exchange rate",IF('Premiums DATA'!H494=0,0,'Premiums DATA'!H494/ECO!R45))))</f>
        <v>23034</v>
      </c>
      <c r="J327" s="73">
        <f>IF($C$4="National Currency",IF('Premiums DATA'!I494=0,0,'Premiums DATA'!I494),IF($C$4="Current Exchange rate",IF('Premiums DATA'!I494=0,0,'Premiums DATA'!I494/ECO!S10),IF($C$4="Constant Exchange rate",IF('Premiums DATA'!I494=0,0,'Premiums DATA'!I494/ECO!S45))))</f>
        <v>22518</v>
      </c>
      <c r="K327" s="73">
        <f>IF($C$4="National Currency",IF('Premiums DATA'!J494=0,0,'Premiums DATA'!J494),IF($C$4="Current Exchange rate",IF('Premiums DATA'!J494=0,0,'Premiums DATA'!J494/ECO!T10),IF($C$4="Constant Exchange rate",IF('Premiums DATA'!J494=0,0,'Premiums DATA'!J494/ECO!T45))))</f>
        <v>21488</v>
      </c>
      <c r="L327" s="73">
        <f>IF($C$4="National Currency",IF('Premiums DATA'!K494=0,0,'Premiums DATA'!K494),IF($C$4="Current Exchange rate",IF('Premiums DATA'!K494=0,0,'Premiums DATA'!K494/ECO!U10),IF($C$4="Constant Exchange rate",IF('Premiums DATA'!K494=0,0,'Premiums DATA'!K494/ECO!U45))))</f>
        <v>23102</v>
      </c>
      <c r="M327" s="73">
        <f>IF($C$4="National Currency",IF('Premiums DATA'!L494=0,0,'Premiums DATA'!L494),IF($C$4="Current Exchange rate",IF('Premiums DATA'!L494=0,0,'Premiums DATA'!L494/ECO!V10),IF($C$4="Constant Exchange rate",IF('Premiums DATA'!L494=0,0,'Premiums DATA'!L494/ECO!V45))))</f>
        <v>20859</v>
      </c>
      <c r="N327" s="73">
        <f>IF($C$4="National Currency",IF('Premiums DATA'!M494=0,0,'Premiums DATA'!M494),IF($C$4="Current Exchange rate",IF('Premiums DATA'!M494=0,0,'Premiums DATA'!M494/ECO!W10),IF($C$4="Constant Exchange rate",IF('Premiums DATA'!M494=0,0,'Premiums DATA'!M494/ECO!W45))))</f>
        <v>18514</v>
      </c>
      <c r="O327" s="73">
        <f>IF($C$4="National Currency",IF('Premiums DATA'!N494=0,0,'Premiums DATA'!N494),IF($C$4="Current Exchange rate",IF('Premiums DATA'!N494=0,0,'Premiums DATA'!N494/ECO!X10),IF($C$4="Constant Exchange rate",IF('Premiums DATA'!N494=0,0,'Premiums DATA'!N494/ECO!X45))))</f>
        <v>16364</v>
      </c>
      <c r="P327" s="209">
        <f>IF($C$4="National Currency",IF('Premiums DATA'!O494=0,0,'Premiums DATA'!O494),IF($C$4="Current Exchange rate",IF('Premiums DATA'!O494=0,0,'Premiums DATA'!O494/ECO!Y10),IF($C$4="Constant Exchange rate",IF('Premiums DATA'!O494=0,0,'Premiums DATA'!O494/ECO!Y45))))</f>
        <v>0</v>
      </c>
      <c r="Q327" s="77">
        <f>O327/$O$359</f>
        <v>8.1249941363572969E-2</v>
      </c>
      <c r="R327" s="77">
        <f>IF(OR(O327=0, N327=0),"-",O327/N327-1)</f>
        <v>-0.11612833531381661</v>
      </c>
      <c r="S327" s="77">
        <f>IF(OR(O327=0,F327=0),"-",O327/F327-1)</f>
        <v>-0.40043234529000105</v>
      </c>
    </row>
    <row r="328" spans="3:19" ht="15" x14ac:dyDescent="0.25">
      <c r="C328" s="242"/>
      <c r="D328" s="243"/>
      <c r="E328" s="72" t="s">
        <v>1</v>
      </c>
      <c r="F328" s="74">
        <f>IF($C$4="National Currency",IF('Premiums DATA'!E495=0,0,'Premiums DATA'!E495),IF($C$4="Current Exchange rate",IF('Premiums DATA'!E495=0,0,'Premiums DATA'!E495/ECO!O11),IF($C$4="Constant Exchange rate",IF('Premiums DATA'!E495=0,0,'Premiums DATA'!E495/ECO!O46))))</f>
        <v>0</v>
      </c>
      <c r="G328" s="74">
        <f>IF($C$4="National Currency",IF('Premiums DATA'!F495=0,0,'Premiums DATA'!F495),IF($C$4="Current Exchange rate",IF('Premiums DATA'!F495=0,0,'Premiums DATA'!F495/ECO!P11),IF($C$4="Constant Exchange rate",IF('Premiums DATA'!F495=0,0,'Premiums DATA'!F495/ECO!P46))))</f>
        <v>0</v>
      </c>
      <c r="H328" s="74">
        <f>IF($C$4="National Currency",IF('Premiums DATA'!G495=0,0,'Premiums DATA'!G495),IF($C$4="Current Exchange rate",IF('Premiums DATA'!G495=0,0,'Premiums DATA'!G495/ECO!Q11),IF($C$4="Constant Exchange rate",IF('Premiums DATA'!G495=0,0,'Premiums DATA'!G495/ECO!Q46))))</f>
        <v>0</v>
      </c>
      <c r="I328" s="74">
        <f>IF($C$4="National Currency",IF('Premiums DATA'!H495=0,0,'Premiums DATA'!H495),IF($C$4="Current Exchange rate",IF('Premiums DATA'!H495=0,0,'Premiums DATA'!H495/ECO!R11),IF($C$4="Constant Exchange rate",IF('Premiums DATA'!H495=0,0,'Premiums DATA'!H495/ECO!R46))))</f>
        <v>0</v>
      </c>
      <c r="J328" s="74">
        <f>IF($C$4="National Currency",IF('Premiums DATA'!I495=0,0,'Premiums DATA'!I495),IF($C$4="Current Exchange rate",IF('Premiums DATA'!I495=0,0,'Premiums DATA'!I495/ECO!S11),IF($C$4="Constant Exchange rate",IF('Premiums DATA'!I495=0,0,'Premiums DATA'!I495/ECO!S46))))</f>
        <v>0</v>
      </c>
      <c r="K328" s="74">
        <f>IF($C$4="National Currency",IF('Premiums DATA'!J495=0,0,'Premiums DATA'!J495),IF($C$4="Current Exchange rate",IF('Premiums DATA'!J495=0,0,'Premiums DATA'!J495/ECO!T11),IF($C$4="Constant Exchange rate",IF('Premiums DATA'!J495=0,0,'Premiums DATA'!J495/ECO!T46))))</f>
        <v>0</v>
      </c>
      <c r="L328" s="74">
        <f>IF($C$4="National Currency",IF('Premiums DATA'!K495=0,0,'Premiums DATA'!K495),IF($C$4="Current Exchange rate",IF('Premiums DATA'!K495=0,0,'Premiums DATA'!K495/ECO!U11),IF($C$4="Constant Exchange rate",IF('Premiums DATA'!K495=0,0,'Premiums DATA'!K495/ECO!U46))))</f>
        <v>0</v>
      </c>
      <c r="M328" s="74">
        <f>IF($C$4="National Currency",IF('Premiums DATA'!L495=0,0,'Premiums DATA'!L495),IF($C$4="Current Exchange rate",IF('Premiums DATA'!L495=0,0,'Premiums DATA'!L495/ECO!V11),IF($C$4="Constant Exchange rate",IF('Premiums DATA'!L495=0,0,'Premiums DATA'!L495/ECO!V46))))</f>
        <v>0</v>
      </c>
      <c r="N328" s="74">
        <f>IF($C$4="National Currency",IF('Premiums DATA'!M495=0,0,'Premiums DATA'!M495),IF($C$4="Current Exchange rate",IF('Premiums DATA'!M495=0,0,'Premiums DATA'!M495/ECO!W11),IF($C$4="Constant Exchange rate",IF('Premiums DATA'!M495=0,0,'Premiums DATA'!M495/ECO!W46))))</f>
        <v>0</v>
      </c>
      <c r="O328" s="208">
        <f>IF($C$4="National Currency",IF('Premiums DATA'!N495=0,0,'Premiums DATA'!N495),IF($C$4="Current Exchange rate",IF('Premiums DATA'!N495=0,0,'Premiums DATA'!N495/ECO!X11),IF($C$4="Constant Exchange rate",IF('Premiums DATA'!N495=0,0,'Premiums DATA'!N495/ECO!X46))))</f>
        <v>0</v>
      </c>
      <c r="P328" s="210">
        <f>IF($C$4="National Currency",IF('Premiums DATA'!O495=0,0,'Premiums DATA'!O495),IF($C$4="Current Exchange rate",IF('Premiums DATA'!O495=0,0,'Premiums DATA'!O495/ECO!Y11),IF($C$4="Constant Exchange rate",IF('Premiums DATA'!O495=0,0,'Premiums DATA'!O495/ECO!Y46))))</f>
        <v>0</v>
      </c>
      <c r="Q328" s="77">
        <f t="shared" ref="Q328:Q360" si="49">O328/$O$359</f>
        <v>0</v>
      </c>
      <c r="R328" s="77" t="str">
        <f t="shared" ref="R328:R358" si="50">IF(OR(O328=0, N328=0),"-",O328/N328-1)</f>
        <v>-</v>
      </c>
      <c r="S328" s="77" t="str">
        <f t="shared" ref="S328:S358" si="51">IF(OR(O328=0,F328=0),"-",O328/F328-1)</f>
        <v>-</v>
      </c>
    </row>
    <row r="329" spans="3:19" ht="15" x14ac:dyDescent="0.25">
      <c r="C329" s="242"/>
      <c r="D329" s="243"/>
      <c r="E329" s="72" t="s">
        <v>2</v>
      </c>
      <c r="F329" s="74">
        <f>IF($C$4="National Currency",IF('Premiums DATA'!E496=0,0,'Premiums DATA'!E496),IF($C$4="Current Exchange rate",IF('Premiums DATA'!E496=0,0,'Premiums DATA'!E496/ECO!O12),IF($C$4="Constant Exchange rate",IF('Premiums DATA'!E496=0,0,'Premiums DATA'!E496/ECO!O47))))</f>
        <v>0</v>
      </c>
      <c r="G329" s="74">
        <f>IF($C$4="National Currency",IF('Premiums DATA'!F496=0,0,'Premiums DATA'!F496),IF($C$4="Current Exchange rate",IF('Premiums DATA'!F496=0,0,'Premiums DATA'!F496/ECO!P12),IF($C$4="Constant Exchange rate",IF('Premiums DATA'!F496=0,0,'Premiums DATA'!F496/ECO!P47))))</f>
        <v>0</v>
      </c>
      <c r="H329" s="74">
        <f>IF($C$4="National Currency",IF('Premiums DATA'!G496=0,0,'Premiums DATA'!G496),IF($C$4="Current Exchange rate",IF('Premiums DATA'!G496=0,0,'Premiums DATA'!G496/ECO!Q12),IF($C$4="Constant Exchange rate",IF('Premiums DATA'!G496=0,0,'Premiums DATA'!G496/ECO!Q47))))</f>
        <v>0</v>
      </c>
      <c r="I329" s="74">
        <f>IF($C$4="National Currency",IF('Premiums DATA'!H496=0,0,'Premiums DATA'!H496),IF($C$4="Current Exchange rate",IF('Premiums DATA'!H496=0,0,'Premiums DATA'!H496/ECO!R12),IF($C$4="Constant Exchange rate",IF('Premiums DATA'!H496=0,0,'Premiums DATA'!H496/ECO!R47))))</f>
        <v>64.143866269557222</v>
      </c>
      <c r="J329" s="74">
        <f>IF($C$4="National Currency",IF('Premiums DATA'!I496=0,0,'Premiums DATA'!I496),IF($C$4="Current Exchange rate",IF('Premiums DATA'!I496=0,0,'Premiums DATA'!I496/ECO!S12),IF($C$4="Constant Exchange rate",IF('Premiums DATA'!I496=0,0,'Premiums DATA'!I496/ECO!S47))))</f>
        <v>60.775322281860191</v>
      </c>
      <c r="K329" s="74">
        <f>IF($C$4="National Currency",IF('Premiums DATA'!J496=0,0,'Premiums DATA'!J496),IF($C$4="Current Exchange rate",IF('Premiums DATA'!J496=0,0,'Premiums DATA'!J496/ECO!T12),IF($C$4="Constant Exchange rate",IF('Premiums DATA'!J496=0,0,'Premiums DATA'!J496/ECO!T47))))</f>
        <v>41.416323321208871</v>
      </c>
      <c r="L329" s="74">
        <f>IF($C$4="National Currency",IF('Premiums DATA'!K496=0,0,'Premiums DATA'!K496),IF($C$4="Current Exchange rate",IF('Premiums DATA'!K496=0,0,'Premiums DATA'!K496/ECO!U12),IF($C$4="Constant Exchange rate",IF('Premiums DATA'!K496=0,0,'Premiums DATA'!K496/ECO!U47))))</f>
        <v>46.512885710024307</v>
      </c>
      <c r="M329" s="74">
        <f>IF($C$4="National Currency",IF('Premiums DATA'!L496=0,0,'Premiums DATA'!L496),IF($C$4="Current Exchange rate",IF('Premiums DATA'!L496=0,0,'Premiums DATA'!L496/ECO!V12),IF($C$4="Constant Exchange rate",IF('Premiums DATA'!L496=0,0,'Premiums DATA'!L496/ECO!V47))))</f>
        <v>0</v>
      </c>
      <c r="N329" s="74">
        <f>IF($C$4="National Currency",IF('Premiums DATA'!M496=0,0,'Premiums DATA'!M496),IF($C$4="Current Exchange rate",IF('Premiums DATA'!M496=0,0,'Premiums DATA'!M496/ECO!W12),IF($C$4="Constant Exchange rate",IF('Premiums DATA'!M496=0,0,'Premiums DATA'!M496/ECO!W47))))</f>
        <v>0</v>
      </c>
      <c r="O329" s="74">
        <f>IF($C$4="National Currency",IF('Premiums DATA'!N496=0,0,'Premiums DATA'!N496),IF($C$4="Current Exchange rate",IF('Premiums DATA'!N496=0,0,'Premiums DATA'!N496/ECO!X12),IF($C$4="Constant Exchange rate",IF('Premiums DATA'!N496=0,0,'Premiums DATA'!N496/ECO!X47))))</f>
        <v>0</v>
      </c>
      <c r="P329" s="210">
        <f>IF($C$4="National Currency",IF('Premiums DATA'!O496=0,0,'Premiums DATA'!O496),IF($C$4="Current Exchange rate",IF('Premiums DATA'!O496=0,0,'Premiums DATA'!O496/ECO!Y12),IF($C$4="Constant Exchange rate",IF('Premiums DATA'!O496=0,0,'Premiums DATA'!O496/ECO!Y47))))</f>
        <v>0</v>
      </c>
      <c r="Q329" s="77">
        <f t="shared" si="49"/>
        <v>0</v>
      </c>
      <c r="R329" s="77" t="str">
        <f t="shared" si="50"/>
        <v>-</v>
      </c>
      <c r="S329" s="77" t="str">
        <f t="shared" si="51"/>
        <v>-</v>
      </c>
    </row>
    <row r="330" spans="3:19" ht="15" x14ac:dyDescent="0.25">
      <c r="C330" s="242"/>
      <c r="D330" s="243"/>
      <c r="E330" s="72" t="s">
        <v>3</v>
      </c>
      <c r="F330" s="74">
        <f>IF($C$4="National Currency",IF('Premiums DATA'!E497=0,0,'Premiums DATA'!E497),IF($C$4="Current Exchange rate",IF('Premiums DATA'!E497=0,0,'Premiums DATA'!E497/ECO!O13),IF($C$4="Constant Exchange rate",IF('Premiums DATA'!E497=0,0,'Premiums DATA'!E497/ECO!O48))))</f>
        <v>0</v>
      </c>
      <c r="G330" s="74">
        <f>IF($C$4="National Currency",IF('Premiums DATA'!F497=0,0,'Premiums DATA'!F497),IF($C$4="Current Exchange rate",IF('Premiums DATA'!F497=0,0,'Premiums DATA'!F497/ECO!P13),IF($C$4="Constant Exchange rate",IF('Premiums DATA'!F497=0,0,'Premiums DATA'!F497/ECO!P48))))</f>
        <v>0</v>
      </c>
      <c r="H330" s="74">
        <f>IF($C$4="National Currency",IF('Premiums DATA'!G497=0,0,'Premiums DATA'!G497),IF($C$4="Current Exchange rate",IF('Premiums DATA'!G497=0,0,'Premiums DATA'!G497/ECO!Q13),IF($C$4="Constant Exchange rate",IF('Premiums DATA'!G497=0,0,'Premiums DATA'!G497/ECO!Q48))))</f>
        <v>0</v>
      </c>
      <c r="I330" s="74">
        <f>IF($C$4="National Currency",IF('Premiums DATA'!H497=0,0,'Premiums DATA'!H497),IF($C$4="Current Exchange rate",IF('Premiums DATA'!H497=0,0,'Premiums DATA'!H497/ECO!R13),IF($C$4="Constant Exchange rate",IF('Premiums DATA'!H497=0,0,'Premiums DATA'!H497/ECO!R48))))</f>
        <v>0</v>
      </c>
      <c r="J330" s="74">
        <f>IF($C$4="National Currency",IF('Premiums DATA'!I497=0,0,'Premiums DATA'!I497),IF($C$4="Current Exchange rate",IF('Premiums DATA'!I497=0,0,'Premiums DATA'!I497/ECO!S13),IF($C$4="Constant Exchange rate",IF('Premiums DATA'!I497=0,0,'Premiums DATA'!I497/ECO!S48))))</f>
        <v>0</v>
      </c>
      <c r="K330" s="74">
        <f>IF($C$4="National Currency",IF('Premiums DATA'!J497=0,0,'Premiums DATA'!J497),IF($C$4="Current Exchange rate",IF('Premiums DATA'!J497=0,0,'Premiums DATA'!J497/ECO!T13),IF($C$4="Constant Exchange rate",IF('Premiums DATA'!J497=0,0,'Premiums DATA'!J497/ECO!T48))))</f>
        <v>0</v>
      </c>
      <c r="L330" s="74">
        <f>IF($C$4="National Currency",IF('Premiums DATA'!K497=0,0,'Premiums DATA'!K497),IF($C$4="Current Exchange rate",IF('Premiums DATA'!K497=0,0,'Premiums DATA'!K497/ECO!U13),IF($C$4="Constant Exchange rate",IF('Premiums DATA'!K497=0,0,'Premiums DATA'!K497/ECO!U48))))</f>
        <v>388.50798403193613</v>
      </c>
      <c r="M330" s="74">
        <f>IF($C$4="National Currency",IF('Premiums DATA'!L497=0,0,'Premiums DATA'!L497),IF($C$4="Current Exchange rate",IF('Premiums DATA'!L497=0,0,'Premiums DATA'!L497/ECO!V13),IF($C$4="Constant Exchange rate",IF('Premiums DATA'!L497=0,0,'Premiums DATA'!L497/ECO!V48))))</f>
        <v>418.44976713240192</v>
      </c>
      <c r="N330" s="74">
        <f>IF($C$4="National Currency",IF('Premiums DATA'!M497=0,0,'Premiums DATA'!M497),IF($C$4="Current Exchange rate",IF('Premiums DATA'!M497=0,0,'Premiums DATA'!M497/ECO!W13),IF($C$4="Constant Exchange rate",IF('Premiums DATA'!M497=0,0,'Premiums DATA'!M497/ECO!W48))))</f>
        <v>387.85429141716571</v>
      </c>
      <c r="O330" s="74">
        <f>IF($C$4="National Currency",IF('Premiums DATA'!N497=0,0,'Premiums DATA'!N497),IF($C$4="Current Exchange rate",IF('Premiums DATA'!N497=0,0,'Premiums DATA'!N497/ECO!X13),IF($C$4="Constant Exchange rate",IF('Premiums DATA'!N497=0,0,'Premiums DATA'!N497/ECO!X48))))</f>
        <v>363.54540918163678</v>
      </c>
      <c r="P330" s="210">
        <f>IF($C$4="National Currency",IF('Premiums DATA'!O497=0,0,'Premiums DATA'!O497),IF($C$4="Current Exchange rate",IF('Premiums DATA'!O497=0,0,'Premiums DATA'!O497/ECO!Y13),IF($C$4="Constant Exchange rate",IF('Premiums DATA'!O497=0,0,'Premiums DATA'!O497/ECO!Y48))))</f>
        <v>379.78875582169002</v>
      </c>
      <c r="Q330" s="77">
        <f t="shared" si="49"/>
        <v>1.8050625262163364E-3</v>
      </c>
      <c r="R330" s="77">
        <f t="shared" si="50"/>
        <v>-6.2675295267992648E-2</v>
      </c>
      <c r="S330" s="77" t="str">
        <f t="shared" si="51"/>
        <v>-</v>
      </c>
    </row>
    <row r="331" spans="3:19" ht="15" x14ac:dyDescent="0.25">
      <c r="C331" s="242"/>
      <c r="D331" s="243"/>
      <c r="E331" s="72" t="s">
        <v>4</v>
      </c>
      <c r="F331" s="74">
        <f>IF($C$4="National Currency",IF('Premiums DATA'!E498=0,0,'Premiums DATA'!E498),IF($C$4="Current Exchange rate",IF('Premiums DATA'!E498=0,0,'Premiums DATA'!E498/ECO!O14),IF($C$4="Constant Exchange rate",IF('Premiums DATA'!E498=0,0,'Premiums DATA'!E498/ECO!O49))))</f>
        <v>59.801459155603403</v>
      </c>
      <c r="G331" s="74">
        <f>IF($C$4="National Currency",IF('Premiums DATA'!F498=0,0,'Premiums DATA'!F498),IF($C$4="Current Exchange rate",IF('Premiums DATA'!F498=0,0,'Premiums DATA'!F498/ECO!P14),IF($C$4="Constant Exchange rate",IF('Premiums DATA'!F498=0,0,'Premiums DATA'!F498/ECO!P49))))</f>
        <v>68.344524749261026</v>
      </c>
      <c r="H331" s="74">
        <f>IF($C$4="National Currency",IF('Premiums DATA'!G498=0,0,'Premiums DATA'!G498),IF($C$4="Current Exchange rate",IF('Premiums DATA'!G498=0,0,'Premiums DATA'!G498/ECO!Q14),IF($C$4="Constant Exchange rate",IF('Premiums DATA'!G498=0,0,'Premiums DATA'!G498/ECO!Q49))))</f>
        <v>80.304816580381711</v>
      </c>
      <c r="I331" s="208">
        <f>IF($C$4="National Currency",IF('Premiums DATA'!H498=0,0,'Premiums DATA'!H498),IF($C$4="Current Exchange rate",IF('Premiums DATA'!H498=0,0,'Premiums DATA'!H498/ECO!R14),IF($C$4="Constant Exchange rate",IF('Premiums DATA'!H498=0,0,'Premiums DATA'!H498/ECO!R49))))</f>
        <v>78.596203461650191</v>
      </c>
      <c r="J331" s="208">
        <f>IF($C$4="National Currency",IF('Premiums DATA'!I498=0,0,'Premiums DATA'!I498),IF($C$4="Current Exchange rate",IF('Premiums DATA'!I498=0,0,'Premiums DATA'!I498/ECO!S14),IF($C$4="Constant Exchange rate",IF('Premiums DATA'!I498=0,0,'Premiums DATA'!I498/ECO!S49))))</f>
        <v>45</v>
      </c>
      <c r="K331" s="208">
        <f>IF($C$4="National Currency",IF('Premiums DATA'!J498=0,0,'Premiums DATA'!J498),IF($C$4="Current Exchange rate",IF('Premiums DATA'!J498=0,0,'Premiums DATA'!J498/ECO!T14),IF($C$4="Constant Exchange rate",IF('Premiums DATA'!J498=0,0,'Premiums DATA'!J498/ECO!T49))))</f>
        <v>44</v>
      </c>
      <c r="L331" s="208">
        <f>IF($C$4="National Currency",IF('Premiums DATA'!K498=0,0,'Premiums DATA'!K498),IF($C$4="Current Exchange rate",IF('Premiums DATA'!K498=0,0,'Premiums DATA'!K498/ECO!U14),IF($C$4="Constant Exchange rate",IF('Premiums DATA'!K498=0,0,'Premiums DATA'!K498/ECO!U49))))</f>
        <v>43</v>
      </c>
      <c r="M331" s="208">
        <f>IF($C$4="National Currency",IF('Premiums DATA'!L498=0,0,'Premiums DATA'!L498),IF($C$4="Current Exchange rate",IF('Premiums DATA'!L498=0,0,'Premiums DATA'!L498/ECO!V14),IF($C$4="Constant Exchange rate",IF('Premiums DATA'!L498=0,0,'Premiums DATA'!L498/ECO!V49))))</f>
        <v>42</v>
      </c>
      <c r="N331" s="74">
        <f>IF($C$4="National Currency",IF('Premiums DATA'!M498=0,0,'Premiums DATA'!M498),IF($C$4="Current Exchange rate",IF('Premiums DATA'!M498=0,0,'Premiums DATA'!M498/ECO!W14),IF($C$4="Constant Exchange rate",IF('Premiums DATA'!M498=0,0,'Premiums DATA'!M498/ECO!W49))))</f>
        <v>41</v>
      </c>
      <c r="O331" s="208">
        <f>IF($C$4="National Currency",IF('Premiums DATA'!N498=0,0,'Premiums DATA'!N498),IF($C$4="Current Exchange rate",IF('Premiums DATA'!N498=0,0,'Premiums DATA'!N498/ECO!X14),IF($C$4="Constant Exchange rate",IF('Premiums DATA'!N498=0,0,'Premiums DATA'!N498/ECO!X49))))</f>
        <v>41</v>
      </c>
      <c r="P331" s="210">
        <f>IF($C$4="National Currency",IF('Premiums DATA'!O498=0,0,'Premiums DATA'!O498),IF($C$4="Current Exchange rate",IF('Premiums DATA'!O498=0,0,'Premiums DATA'!O498/ECO!Y14),IF($C$4="Constant Exchange rate",IF('Premiums DATA'!O498=0,0,'Premiums DATA'!O498/ECO!Y49))))</f>
        <v>0</v>
      </c>
      <c r="Q331" s="77">
        <f t="shared" si="49"/>
        <v>2.0357171815610435E-4</v>
      </c>
      <c r="R331" s="77">
        <f t="shared" si="50"/>
        <v>0</v>
      </c>
      <c r="S331" s="77">
        <f t="shared" si="51"/>
        <v>-0.31439800000000007</v>
      </c>
    </row>
    <row r="332" spans="3:19" ht="15" x14ac:dyDescent="0.25">
      <c r="C332" s="242"/>
      <c r="D332" s="243"/>
      <c r="E332" s="72" t="s">
        <v>5</v>
      </c>
      <c r="F332" s="74">
        <f>IF($C$4="National Currency",IF('Premiums DATA'!E499=0,0,'Premiums DATA'!E499),IF($C$4="Current Exchange rate",IF('Premiums DATA'!E499=0,0,'Premiums DATA'!E499/ECO!O15),IF($C$4="Constant Exchange rate",IF('Premiums DATA'!E499=0,0,'Premiums DATA'!E499/ECO!O50))))</f>
        <v>497.18983234180638</v>
      </c>
      <c r="G332" s="74">
        <f>IF($C$4="National Currency",IF('Premiums DATA'!F499=0,0,'Premiums DATA'!F499),IF($C$4="Current Exchange rate",IF('Premiums DATA'!F499=0,0,'Premiums DATA'!F499/ECO!P15),IF($C$4="Constant Exchange rate",IF('Premiums DATA'!F499=0,0,'Premiums DATA'!F499/ECO!P50))))</f>
        <v>458.78828195420948</v>
      </c>
      <c r="H332" s="74">
        <f>IF($C$4="National Currency",IF('Premiums DATA'!G499=0,0,'Premiums DATA'!G499),IF($C$4="Current Exchange rate",IF('Premiums DATA'!G499=0,0,'Premiums DATA'!G499/ECO!Q15),IF($C$4="Constant Exchange rate",IF('Premiums DATA'!G499=0,0,'Premiums DATA'!G499/ECO!Q50))))</f>
        <v>543.8283396430503</v>
      </c>
      <c r="I332" s="74">
        <f>IF($C$4="National Currency",IF('Premiums DATA'!H499=0,0,'Premiums DATA'!H499),IF($C$4="Current Exchange rate",IF('Premiums DATA'!H499=0,0,'Premiums DATA'!H499/ECO!R15),IF($C$4="Constant Exchange rate",IF('Premiums DATA'!H499=0,0,'Premiums DATA'!H499/ECO!R50))))</f>
        <v>683.47809626825313</v>
      </c>
      <c r="J332" s="74">
        <f>IF($C$4="National Currency",IF('Premiums DATA'!I499=0,0,'Premiums DATA'!I499),IF($C$4="Current Exchange rate",IF('Premiums DATA'!I499=0,0,'Premiums DATA'!I499/ECO!S15),IF($C$4="Constant Exchange rate",IF('Premiums DATA'!I499=0,0,'Premiums DATA'!I499/ECO!S50))))</f>
        <v>731.78294573643416</v>
      </c>
      <c r="K332" s="74">
        <f>IF($C$4="National Currency",IF('Premiums DATA'!J499=0,0,'Premiums DATA'!J499),IF($C$4="Current Exchange rate",IF('Premiums DATA'!J499=0,0,'Premiums DATA'!J499/ECO!T15),IF($C$4="Constant Exchange rate",IF('Premiums DATA'!J499=0,0,'Premiums DATA'!J499/ECO!T50))))</f>
        <v>841.49990986118621</v>
      </c>
      <c r="L332" s="74">
        <f>IF($C$4="National Currency",IF('Premiums DATA'!K499=0,0,'Premiums DATA'!K499),IF($C$4="Current Exchange rate",IF('Premiums DATA'!K499=0,0,'Premiums DATA'!K499/ECO!U15),IF($C$4="Constant Exchange rate",IF('Premiums DATA'!K499=0,0,'Premiums DATA'!K499/ECO!U50))))</f>
        <v>1190.9500630971697</v>
      </c>
      <c r="M332" s="74">
        <f>IF($C$4="National Currency",IF('Premiums DATA'!L499=0,0,'Premiums DATA'!L499),IF($C$4="Current Exchange rate",IF('Premiums DATA'!L499=0,0,'Premiums DATA'!L499/ECO!V15),IF($C$4="Constant Exchange rate",IF('Premiums DATA'!L499=0,0,'Premiums DATA'!L499/ECO!V50))))</f>
        <v>1168.8480259599785</v>
      </c>
      <c r="N332" s="74">
        <f>IF($C$4="National Currency",IF('Premiums DATA'!M499=0,0,'Premiums DATA'!M499),IF($C$4="Current Exchange rate",IF('Premiums DATA'!M499=0,0,'Premiums DATA'!M499/ECO!W15),IF($C$4="Constant Exchange rate",IF('Premiums DATA'!M499=0,0,'Premiums DATA'!M499/ECO!W50))))</f>
        <v>1078.9616008653327</v>
      </c>
      <c r="O332" s="74">
        <f>IF($C$4="National Currency",IF('Premiums DATA'!N499=0,0,'Premiums DATA'!N499),IF($C$4="Current Exchange rate",IF('Premiums DATA'!N499=0,0,'Premiums DATA'!N499/ECO!X15),IF($C$4="Constant Exchange rate",IF('Premiums DATA'!N499=0,0,'Premiums DATA'!N499/ECO!X50))))</f>
        <v>1011.3935460609339</v>
      </c>
      <c r="P332" s="210">
        <f>IF($C$4="National Currency",IF('Premiums DATA'!O499=0,0,'Premiums DATA'!O499),IF($C$4="Current Exchange rate",IF('Premiums DATA'!O499=0,0,'Premiums DATA'!O499/ECO!Y15),IF($C$4="Constant Exchange rate",IF('Premiums DATA'!O499=0,0,'Premiums DATA'!O499/ECO!Y50))))</f>
        <v>1042.4734090499369</v>
      </c>
      <c r="Q332" s="77">
        <f t="shared" si="49"/>
        <v>5.0217346805760824E-3</v>
      </c>
      <c r="R332" s="77">
        <f t="shared" si="50"/>
        <v>-6.2623224728487914E-2</v>
      </c>
      <c r="S332" s="77">
        <f t="shared" si="51"/>
        <v>1.0342200911414143</v>
      </c>
    </row>
    <row r="333" spans="3:19" ht="15" x14ac:dyDescent="0.25">
      <c r="C333" s="242"/>
      <c r="D333" s="243"/>
      <c r="E333" s="72" t="s">
        <v>6</v>
      </c>
      <c r="F333" s="74">
        <f>IF($C$4="National Currency",IF('Premiums DATA'!E500=0,0,'Premiums DATA'!E500),IF($C$4="Current Exchange rate",IF('Premiums DATA'!E500=0,0,'Premiums DATA'!E500/ECO!O16),IF($C$4="Constant Exchange rate",IF('Premiums DATA'!E500=0,0,'Premiums DATA'!E500/ECO!O51))))</f>
        <v>18825</v>
      </c>
      <c r="G333" s="74">
        <f>IF($C$4="National Currency",IF('Premiums DATA'!F500=0,0,'Premiums DATA'!F500),IF($C$4="Current Exchange rate",IF('Premiums DATA'!F500=0,0,'Premiums DATA'!F500/ECO!P16),IF($C$4="Constant Exchange rate",IF('Premiums DATA'!F500=0,0,'Premiums DATA'!F500/ECO!P51))))</f>
        <v>14747</v>
      </c>
      <c r="H333" s="74">
        <f>IF($C$4="National Currency",IF('Premiums DATA'!G500=0,0,'Premiums DATA'!G500),IF($C$4="Current Exchange rate",IF('Premiums DATA'!G500=0,0,'Premiums DATA'!G500/ECO!Q16),IF($C$4="Constant Exchange rate",IF('Premiums DATA'!G500=0,0,'Premiums DATA'!G500/ECO!Q51))))</f>
        <v>18085</v>
      </c>
      <c r="I333" s="74">
        <f>IF($C$4="National Currency",IF('Premiums DATA'!H500=0,0,'Premiums DATA'!H500),IF($C$4="Current Exchange rate",IF('Premiums DATA'!H500=0,0,'Premiums DATA'!H500/ECO!R16),IF($C$4="Constant Exchange rate",IF('Premiums DATA'!H500=0,0,'Premiums DATA'!H500/ECO!R51))))</f>
        <v>18323</v>
      </c>
      <c r="J333" s="74">
        <f>IF($C$4="National Currency",IF('Premiums DATA'!I500=0,0,'Premiums DATA'!I500),IF($C$4="Current Exchange rate",IF('Premiums DATA'!I500=0,0,'Premiums DATA'!I500/ECO!S16),IF($C$4="Constant Exchange rate",IF('Premiums DATA'!I500=0,0,'Premiums DATA'!I500/ECO!S51))))</f>
        <v>19258</v>
      </c>
      <c r="K333" s="74">
        <f>IF($C$4="National Currency",IF('Premiums DATA'!J500=0,0,'Premiums DATA'!J500),IF($C$4="Current Exchange rate",IF('Premiums DATA'!J500=0,0,'Premiums DATA'!J500/ECO!T16),IF($C$4="Constant Exchange rate",IF('Premiums DATA'!J500=0,0,'Premiums DATA'!J500/ECO!T51))))</f>
        <v>25548</v>
      </c>
      <c r="L333" s="74">
        <f>IF($C$4="National Currency",IF('Premiums DATA'!K500=0,0,'Premiums DATA'!K500),IF($C$4="Current Exchange rate",IF('Premiums DATA'!K500=0,0,'Premiums DATA'!K500/ECO!U16),IF($C$4="Constant Exchange rate",IF('Premiums DATA'!K500=0,0,'Premiums DATA'!K500/ECO!U51))))</f>
        <v>32074</v>
      </c>
      <c r="M333" s="74">
        <f>IF($C$4="National Currency",IF('Premiums DATA'!L500=0,0,'Premiums DATA'!L500),IF($C$4="Current Exchange rate",IF('Premiums DATA'!L500=0,0,'Premiums DATA'!L500/ECO!V16),IF($C$4="Constant Exchange rate",IF('Premiums DATA'!L500=0,0,'Premiums DATA'!L500/ECO!V51))))</f>
        <v>27948</v>
      </c>
      <c r="N333" s="74">
        <f>IF($C$4="National Currency",IF('Premiums DATA'!M500=0,0,'Premiums DATA'!M500),IF($C$4="Current Exchange rate",IF('Premiums DATA'!M500=0,0,'Premiums DATA'!M500/ECO!W16),IF($C$4="Constant Exchange rate",IF('Premiums DATA'!M500=0,0,'Premiums DATA'!M500/ECO!W51))))</f>
        <v>28024</v>
      </c>
      <c r="O333" s="74">
        <f>IF($C$4="National Currency",IF('Premiums DATA'!N500=0,0,'Premiums DATA'!N500),IF($C$4="Current Exchange rate",IF('Premiums DATA'!N500=0,0,'Premiums DATA'!N500/ECO!X16),IF($C$4="Constant Exchange rate",IF('Premiums DATA'!N500=0,0,'Premiums DATA'!N500/ECO!X51))))</f>
        <v>30349</v>
      </c>
      <c r="P333" s="210">
        <f>IF($C$4="National Currency",IF('Premiums DATA'!O500=0,0,'Premiums DATA'!O500),IF($C$4="Current Exchange rate",IF('Premiums DATA'!O500=0,0,'Premiums DATA'!O500/ECO!Y16),IF($C$4="Constant Exchange rate",IF('Premiums DATA'!O500=0,0,'Premiums DATA'!O500/ECO!Y51))))</f>
        <v>33848</v>
      </c>
      <c r="Q333" s="77">
        <f t="shared" si="49"/>
        <v>0.15068775791023442</v>
      </c>
      <c r="R333" s="77">
        <f t="shared" si="50"/>
        <v>8.2964601769911495E-2</v>
      </c>
      <c r="S333" s="77">
        <f t="shared" si="51"/>
        <v>0.61216467463479418</v>
      </c>
    </row>
    <row r="334" spans="3:19" ht="15" x14ac:dyDescent="0.25">
      <c r="C334" s="242"/>
      <c r="D334" s="243"/>
      <c r="E334" s="72" t="s">
        <v>7</v>
      </c>
      <c r="F334" s="74">
        <f>IF($C$4="National Currency",IF('Premiums DATA'!E501=0,0,'Premiums DATA'!E501),IF($C$4="Current Exchange rate",IF('Premiums DATA'!E501=0,0,'Premiums DATA'!E501/ECO!O17),IF($C$4="Constant Exchange rate",IF('Premiums DATA'!E501=0,0,'Premiums DATA'!E501/ECO!O52))))</f>
        <v>0</v>
      </c>
      <c r="G334" s="74">
        <f>IF($C$4="National Currency",IF('Premiums DATA'!F501=0,0,'Premiums DATA'!F501),IF($C$4="Current Exchange rate",IF('Premiums DATA'!F501=0,0,'Premiums DATA'!F501/ECO!P17),IF($C$4="Constant Exchange rate",IF('Premiums DATA'!F501=0,0,'Premiums DATA'!F501/ECO!P52))))</f>
        <v>0</v>
      </c>
      <c r="H334" s="74">
        <f>IF($C$4="National Currency",IF('Premiums DATA'!G501=0,0,'Premiums DATA'!G501),IF($C$4="Current Exchange rate",IF('Premiums DATA'!G501=0,0,'Premiums DATA'!G501/ECO!Q17),IF($C$4="Constant Exchange rate",IF('Premiums DATA'!G501=0,0,'Premiums DATA'!G501/ECO!Q52))))</f>
        <v>0</v>
      </c>
      <c r="I334" s="74">
        <f>IF($C$4="National Currency",IF('Premiums DATA'!H501=0,0,'Premiums DATA'!H501),IF($C$4="Current Exchange rate",IF('Premiums DATA'!H501=0,0,'Premiums DATA'!H501/ECO!R17),IF($C$4="Constant Exchange rate",IF('Premiums DATA'!H501=0,0,'Premiums DATA'!H501/ECO!R52))))</f>
        <v>0</v>
      </c>
      <c r="J334" s="74">
        <f>IF($C$4="National Currency",IF('Premiums DATA'!I501=0,0,'Premiums DATA'!I501),IF($C$4="Current Exchange rate",IF('Premiums DATA'!I501=0,0,'Premiums DATA'!I501/ECO!S17),IF($C$4="Constant Exchange rate",IF('Premiums DATA'!I501=0,0,'Premiums DATA'!I501/ECO!S52))))</f>
        <v>0</v>
      </c>
      <c r="K334" s="74">
        <f>IF($C$4="National Currency",IF('Premiums DATA'!J501=0,0,'Premiums DATA'!J501),IF($C$4="Current Exchange rate",IF('Premiums DATA'!J501=0,0,'Premiums DATA'!J501/ECO!T17),IF($C$4="Constant Exchange rate",IF('Premiums DATA'!J501=0,0,'Premiums DATA'!J501/ECO!T52))))</f>
        <v>0</v>
      </c>
      <c r="L334" s="74">
        <f>IF($C$4="National Currency",IF('Premiums DATA'!K501=0,0,'Premiums DATA'!K501),IF($C$4="Current Exchange rate",IF('Premiums DATA'!K501=0,0,'Premiums DATA'!K501/ECO!U17),IF($C$4="Constant Exchange rate",IF('Premiums DATA'!K501=0,0,'Premiums DATA'!K501/ECO!U52))))</f>
        <v>0</v>
      </c>
      <c r="M334" s="74">
        <f>IF($C$4="National Currency",IF('Premiums DATA'!L501=0,0,'Premiums DATA'!L501),IF($C$4="Current Exchange rate",IF('Premiums DATA'!L501=0,0,'Premiums DATA'!L501/ECO!V17),IF($C$4="Constant Exchange rate",IF('Premiums DATA'!L501=0,0,'Premiums DATA'!L501/ECO!V52))))</f>
        <v>0</v>
      </c>
      <c r="N334" s="74">
        <f>IF($C$4="National Currency",IF('Premiums DATA'!M501=0,0,'Premiums DATA'!M501),IF($C$4="Current Exchange rate",IF('Premiums DATA'!M501=0,0,'Premiums DATA'!M501/ECO!W17),IF($C$4="Constant Exchange rate",IF('Premiums DATA'!M501=0,0,'Premiums DATA'!M501/ECO!W52))))</f>
        <v>0</v>
      </c>
      <c r="O334" s="74">
        <f>IF($C$4="National Currency",IF('Premiums DATA'!N501=0,0,'Premiums DATA'!N501),IF($C$4="Current Exchange rate",IF('Premiums DATA'!N501=0,0,'Premiums DATA'!N501/ECO!X17),IF($C$4="Constant Exchange rate",IF('Premiums DATA'!N501=0,0,'Premiums DATA'!N501/ECO!X52))))</f>
        <v>0</v>
      </c>
      <c r="P334" s="210">
        <f>IF($C$4="National Currency",IF('Premiums DATA'!O501=0,0,'Premiums DATA'!O501),IF($C$4="Current Exchange rate",IF('Premiums DATA'!O501=0,0,'Premiums DATA'!O501/ECO!Y17),IF($C$4="Constant Exchange rate",IF('Premiums DATA'!O501=0,0,'Premiums DATA'!O501/ECO!Y52))))</f>
        <v>0</v>
      </c>
      <c r="Q334" s="77">
        <f t="shared" si="49"/>
        <v>0</v>
      </c>
      <c r="R334" s="77" t="str">
        <f t="shared" si="50"/>
        <v>-</v>
      </c>
      <c r="S334" s="77" t="str">
        <f t="shared" si="51"/>
        <v>-</v>
      </c>
    </row>
    <row r="335" spans="3:19" ht="15" x14ac:dyDescent="0.25">
      <c r="C335" s="242"/>
      <c r="D335" s="243"/>
      <c r="E335" s="72" t="s">
        <v>8</v>
      </c>
      <c r="F335" s="74">
        <f>IF($C$4="National Currency",IF('Premiums DATA'!E502=0,0,'Premiums DATA'!E502),IF($C$4="Current Exchange rate",IF('Premiums DATA'!E502=0,0,'Premiums DATA'!E502/ECO!O18),IF($C$4="Constant Exchange rate",IF('Premiums DATA'!E502=0,0,'Premiums DATA'!E502/ECO!O53))))</f>
        <v>0</v>
      </c>
      <c r="G335" s="74">
        <f>IF($C$4="National Currency",IF('Premiums DATA'!F502=0,0,'Premiums DATA'!F502),IF($C$4="Current Exchange rate",IF('Premiums DATA'!F502=0,0,'Premiums DATA'!F502/ECO!P18),IF($C$4="Constant Exchange rate",IF('Premiums DATA'!F502=0,0,'Premiums DATA'!F502/ECO!P53))))</f>
        <v>0</v>
      </c>
      <c r="H335" s="74">
        <f>IF($C$4="National Currency",IF('Premiums DATA'!G502=0,0,'Premiums DATA'!G502),IF($C$4="Current Exchange rate",IF('Premiums DATA'!G502=0,0,'Premiums DATA'!G502/ECO!Q18),IF($C$4="Constant Exchange rate",IF('Premiums DATA'!G502=0,0,'Premiums DATA'!G502/ECO!Q53))))</f>
        <v>0</v>
      </c>
      <c r="I335" s="74">
        <f>IF($C$4="National Currency",IF('Premiums DATA'!H502=0,0,'Premiums DATA'!H502),IF($C$4="Current Exchange rate",IF('Premiums DATA'!H502=0,0,'Premiums DATA'!H502/ECO!R18),IF($C$4="Constant Exchange rate",IF('Premiums DATA'!H502=0,0,'Premiums DATA'!H502/ECO!R53))))</f>
        <v>0</v>
      </c>
      <c r="J335" s="74">
        <f>IF($C$4="National Currency",IF('Premiums DATA'!I502=0,0,'Premiums DATA'!I502),IF($C$4="Current Exchange rate",IF('Premiums DATA'!I502=0,0,'Premiums DATA'!I502/ECO!S18),IF($C$4="Constant Exchange rate",IF('Premiums DATA'!I502=0,0,'Premiums DATA'!I502/ECO!S53))))</f>
        <v>0</v>
      </c>
      <c r="K335" s="74">
        <f>IF($C$4="National Currency",IF('Premiums DATA'!J502=0,0,'Premiums DATA'!J502),IF($C$4="Current Exchange rate",IF('Premiums DATA'!J502=0,0,'Premiums DATA'!J502/ECO!T18),IF($C$4="Constant Exchange rate",IF('Premiums DATA'!J502=0,0,'Premiums DATA'!J502/ECO!T53))))</f>
        <v>0</v>
      </c>
      <c r="L335" s="74">
        <f>IF($C$4="National Currency",IF('Premiums DATA'!K502=0,0,'Premiums DATA'!K502),IF($C$4="Current Exchange rate",IF('Premiums DATA'!K502=0,0,'Premiums DATA'!K502/ECO!U18),IF($C$4="Constant Exchange rate",IF('Premiums DATA'!K502=0,0,'Premiums DATA'!K502/ECO!U53))))</f>
        <v>0</v>
      </c>
      <c r="M335" s="74">
        <f>IF($C$4="National Currency",IF('Premiums DATA'!L502=0,0,'Premiums DATA'!L502),IF($C$4="Current Exchange rate",IF('Premiums DATA'!L502=0,0,'Premiums DATA'!L502/ECO!V18),IF($C$4="Constant Exchange rate",IF('Premiums DATA'!L502=0,0,'Premiums DATA'!L502/ECO!V53))))</f>
        <v>0</v>
      </c>
      <c r="N335" s="74">
        <f>IF($C$4="National Currency",IF('Premiums DATA'!M502=0,0,'Premiums DATA'!M502),IF($C$4="Current Exchange rate",IF('Premiums DATA'!M502=0,0,'Premiums DATA'!M502/ECO!W18),IF($C$4="Constant Exchange rate",IF('Premiums DATA'!M502=0,0,'Premiums DATA'!M502/ECO!W53))))</f>
        <v>0</v>
      </c>
      <c r="O335" s="74">
        <f>IF($C$4="National Currency",IF('Premiums DATA'!N502=0,0,'Premiums DATA'!N502),IF($C$4="Current Exchange rate",IF('Premiums DATA'!N502=0,0,'Premiums DATA'!N502/ECO!X18),IF($C$4="Constant Exchange rate",IF('Premiums DATA'!N502=0,0,'Premiums DATA'!N502/ECO!X53))))</f>
        <v>0</v>
      </c>
      <c r="P335" s="210">
        <f>IF($C$4="National Currency",IF('Premiums DATA'!O502=0,0,'Premiums DATA'!O502),IF($C$4="Current Exchange rate",IF('Premiums DATA'!O502=0,0,'Premiums DATA'!O502/ECO!Y18),IF($C$4="Constant Exchange rate",IF('Premiums DATA'!O502=0,0,'Premiums DATA'!O502/ECO!Y53))))</f>
        <v>0</v>
      </c>
      <c r="Q335" s="77">
        <f t="shared" si="49"/>
        <v>0</v>
      </c>
      <c r="R335" s="77" t="str">
        <f t="shared" si="50"/>
        <v>-</v>
      </c>
      <c r="S335" s="77" t="str">
        <f t="shared" si="51"/>
        <v>-</v>
      </c>
    </row>
    <row r="336" spans="3:19" ht="15" x14ac:dyDescent="0.25">
      <c r="C336" s="242"/>
      <c r="D336" s="243"/>
      <c r="E336" s="72" t="s">
        <v>9</v>
      </c>
      <c r="F336" s="74">
        <f>IF($C$4="National Currency",IF('Premiums DATA'!E503=0,0,'Premiums DATA'!E503),IF($C$4="Current Exchange rate",IF('Premiums DATA'!E503=0,0,'Premiums DATA'!E503/ECO!O19),IF($C$4="Constant Exchange rate",IF('Premiums DATA'!E503=0,0,'Premiums DATA'!E503/ECO!O54))))</f>
        <v>0</v>
      </c>
      <c r="G336" s="74">
        <f>IF($C$4="National Currency",IF('Premiums DATA'!F503=0,0,'Premiums DATA'!F503),IF($C$4="Current Exchange rate",IF('Premiums DATA'!F503=0,0,'Premiums DATA'!F503/ECO!P19),IF($C$4="Constant Exchange rate",IF('Premiums DATA'!F503=0,0,'Premiums DATA'!F503/ECO!P54))))</f>
        <v>0</v>
      </c>
      <c r="H336" s="74">
        <f>IF($C$4="National Currency",IF('Premiums DATA'!G503=0,0,'Premiums DATA'!G503),IF($C$4="Current Exchange rate",IF('Premiums DATA'!G503=0,0,'Premiums DATA'!G503/ECO!Q19),IF($C$4="Constant Exchange rate",IF('Premiums DATA'!G503=0,0,'Premiums DATA'!G503/ECO!Q54))))</f>
        <v>0</v>
      </c>
      <c r="I336" s="74">
        <f>IF($C$4="National Currency",IF('Premiums DATA'!H503=0,0,'Premiums DATA'!H503),IF($C$4="Current Exchange rate",IF('Premiums DATA'!H503=0,0,'Premiums DATA'!H503/ECO!R19),IF($C$4="Constant Exchange rate",IF('Premiums DATA'!H503=0,0,'Premiums DATA'!H503/ECO!R54))))</f>
        <v>0</v>
      </c>
      <c r="J336" s="74">
        <f>IF($C$4="National Currency",IF('Premiums DATA'!I503=0,0,'Premiums DATA'!I503),IF($C$4="Current Exchange rate",IF('Premiums DATA'!I503=0,0,'Premiums DATA'!I503/ECO!S19),IF($C$4="Constant Exchange rate",IF('Premiums DATA'!I503=0,0,'Premiums DATA'!I503/ECO!S54))))</f>
        <v>0</v>
      </c>
      <c r="K336" s="74">
        <f>IF($C$4="National Currency",IF('Premiums DATA'!J503=0,0,'Premiums DATA'!J503),IF($C$4="Current Exchange rate",IF('Premiums DATA'!J503=0,0,'Premiums DATA'!J503/ECO!T19),IF($C$4="Constant Exchange rate",IF('Premiums DATA'!J503=0,0,'Premiums DATA'!J503/ECO!T54))))</f>
        <v>0</v>
      </c>
      <c r="L336" s="74">
        <f>IF($C$4="National Currency",IF('Premiums DATA'!K503=0,0,'Premiums DATA'!K503),IF($C$4="Current Exchange rate",IF('Premiums DATA'!K503=0,0,'Premiums DATA'!K503/ECO!U19),IF($C$4="Constant Exchange rate",IF('Premiums DATA'!K503=0,0,'Premiums DATA'!K503/ECO!U54))))</f>
        <v>0</v>
      </c>
      <c r="M336" s="74">
        <f>IF($C$4="National Currency",IF('Premiums DATA'!L503=0,0,'Premiums DATA'!L503),IF($C$4="Current Exchange rate",IF('Premiums DATA'!L503=0,0,'Premiums DATA'!L503/ECO!V19),IF($C$4="Constant Exchange rate",IF('Premiums DATA'!L503=0,0,'Premiums DATA'!L503/ECO!V54))))</f>
        <v>0</v>
      </c>
      <c r="N336" s="74">
        <f>IF($C$4="National Currency",IF('Premiums DATA'!M503=0,0,'Premiums DATA'!M503),IF($C$4="Current Exchange rate",IF('Premiums DATA'!M503=0,0,'Premiums DATA'!M503/ECO!W19),IF($C$4="Constant Exchange rate",IF('Premiums DATA'!M503=0,0,'Premiums DATA'!M503/ECO!W54))))</f>
        <v>0</v>
      </c>
      <c r="O336" s="74">
        <f>IF($C$4="National Currency",IF('Premiums DATA'!N503=0,0,'Premiums DATA'!N503),IF($C$4="Current Exchange rate",IF('Premiums DATA'!N503=0,0,'Premiums DATA'!N503/ECO!X19),IF($C$4="Constant Exchange rate",IF('Premiums DATA'!N503=0,0,'Premiums DATA'!N503/ECO!X54))))</f>
        <v>0</v>
      </c>
      <c r="P336" s="210">
        <f>IF($C$4="National Currency",IF('Premiums DATA'!O503=0,0,'Premiums DATA'!O503),IF($C$4="Current Exchange rate",IF('Premiums DATA'!O503=0,0,'Premiums DATA'!O503/ECO!Y19),IF($C$4="Constant Exchange rate",IF('Premiums DATA'!O503=0,0,'Premiums DATA'!O503/ECO!Y54))))</f>
        <v>0</v>
      </c>
      <c r="Q336" s="77">
        <f t="shared" si="49"/>
        <v>0</v>
      </c>
      <c r="R336" s="77" t="str">
        <f t="shared" si="50"/>
        <v>-</v>
      </c>
      <c r="S336" s="77" t="str">
        <f t="shared" si="51"/>
        <v>-</v>
      </c>
    </row>
    <row r="337" spans="3:19" ht="15" x14ac:dyDescent="0.25">
      <c r="C337" s="242"/>
      <c r="D337" s="243"/>
      <c r="E337" s="72" t="s">
        <v>10</v>
      </c>
      <c r="F337" s="74">
        <f>IF($C$4="National Currency",IF('Premiums DATA'!E504=0,0,'Premiums DATA'!E504),IF($C$4="Current Exchange rate",IF('Premiums DATA'!E504=0,0,'Premiums DATA'!E504/ECO!O20),IF($C$4="Constant Exchange rate",IF('Premiums DATA'!E504=0,0,'Premiums DATA'!E504/ECO!O55))))</f>
        <v>160</v>
      </c>
      <c r="G337" s="74">
        <f>IF($C$4="National Currency",IF('Premiums DATA'!F504=0,0,'Premiums DATA'!F504),IF($C$4="Current Exchange rate",IF('Premiums DATA'!F504=0,0,'Premiums DATA'!F504/ECO!P20),IF($C$4="Constant Exchange rate",IF('Premiums DATA'!F504=0,0,'Premiums DATA'!F504/ECO!P55))))</f>
        <v>225</v>
      </c>
      <c r="H337" s="74">
        <f>IF($C$4="National Currency",IF('Premiums DATA'!G504=0,0,'Premiums DATA'!G504),IF($C$4="Current Exchange rate",IF('Premiums DATA'!G504=0,0,'Premiums DATA'!G504/ECO!Q20),IF($C$4="Constant Exchange rate",IF('Premiums DATA'!G504=0,0,'Premiums DATA'!G504/ECO!Q55))))</f>
        <v>194</v>
      </c>
      <c r="I337" s="74">
        <f>IF($C$4="National Currency",IF('Premiums DATA'!H504=0,0,'Premiums DATA'!H504),IF($C$4="Current Exchange rate",IF('Premiums DATA'!H504=0,0,'Premiums DATA'!H504/ECO!R20),IF($C$4="Constant Exchange rate",IF('Premiums DATA'!H504=0,0,'Premiums DATA'!H504/ECO!R55))))</f>
        <v>267</v>
      </c>
      <c r="J337" s="74">
        <f>IF($C$4="National Currency",IF('Premiums DATA'!I504=0,0,'Premiums DATA'!I504),IF($C$4="Current Exchange rate",IF('Premiums DATA'!I504=0,0,'Premiums DATA'!I504/ECO!S20),IF($C$4="Constant Exchange rate",IF('Premiums DATA'!I504=0,0,'Premiums DATA'!I504/ECO!S55))))</f>
        <v>300</v>
      </c>
      <c r="K337" s="74">
        <f>IF($C$4="National Currency",IF('Premiums DATA'!J504=0,0,'Premiums DATA'!J504),IF($C$4="Current Exchange rate",IF('Premiums DATA'!J504=0,0,'Premiums DATA'!J504/ECO!T20),IF($C$4="Constant Exchange rate",IF('Premiums DATA'!J504=0,0,'Premiums DATA'!J504/ECO!T55))))</f>
        <v>268</v>
      </c>
      <c r="L337" s="74">
        <f>IF($C$4="National Currency",IF('Premiums DATA'!K504=0,0,'Premiums DATA'!K504),IF($C$4="Current Exchange rate",IF('Premiums DATA'!K504=0,0,'Premiums DATA'!K504/ECO!U20),IF($C$4="Constant Exchange rate",IF('Premiums DATA'!K504=0,0,'Premiums DATA'!K504/ECO!U55))))</f>
        <v>225</v>
      </c>
      <c r="M337" s="74">
        <f>IF($C$4="National Currency",IF('Premiums DATA'!L504=0,0,'Premiums DATA'!L504),IF($C$4="Current Exchange rate",IF('Premiums DATA'!L504=0,0,'Premiums DATA'!L504/ECO!V20),IF($C$4="Constant Exchange rate",IF('Premiums DATA'!L504=0,0,'Premiums DATA'!L504/ECO!V55))))</f>
        <v>257</v>
      </c>
      <c r="N337" s="74">
        <f>IF($C$4="National Currency",IF('Premiums DATA'!M504=0,0,'Premiums DATA'!M504),IF($C$4="Current Exchange rate",IF('Premiums DATA'!M504=0,0,'Premiums DATA'!M504/ECO!W20),IF($C$4="Constant Exchange rate",IF('Premiums DATA'!M504=0,0,'Premiums DATA'!M504/ECO!W55))))</f>
        <v>274</v>
      </c>
      <c r="O337" s="208">
        <f>IF($C$4="National Currency",IF('Premiums DATA'!N504=0,0,'Premiums DATA'!N504),IF($C$4="Current Exchange rate",IF('Premiums DATA'!N504=0,0,'Premiums DATA'!N504/ECO!X20),IF($C$4="Constant Exchange rate",IF('Premiums DATA'!N504=0,0,'Premiums DATA'!N504/ECO!X55))))</f>
        <v>274</v>
      </c>
      <c r="P337" s="210">
        <f>IF($C$4="National Currency",IF('Premiums DATA'!O504=0,0,'Premiums DATA'!O504),IF($C$4="Current Exchange rate",IF('Premiums DATA'!O504=0,0,'Premiums DATA'!O504/ECO!Y20),IF($C$4="Constant Exchange rate",IF('Premiums DATA'!O504=0,0,'Premiums DATA'!O504/ECO!Y55))))</f>
        <v>0</v>
      </c>
      <c r="Q337" s="77">
        <f t="shared" si="49"/>
        <v>1.360454896945673E-3</v>
      </c>
      <c r="R337" s="77">
        <f t="shared" si="50"/>
        <v>0</v>
      </c>
      <c r="S337" s="77">
        <f t="shared" si="51"/>
        <v>0.71249999999999991</v>
      </c>
    </row>
    <row r="338" spans="3:19" ht="15" x14ac:dyDescent="0.25">
      <c r="C338" s="242"/>
      <c r="D338" s="243"/>
      <c r="E338" s="72" t="s">
        <v>11</v>
      </c>
      <c r="F338" s="74">
        <f>IF($C$4="National Currency",IF('Premiums DATA'!E505=0,0,'Premiums DATA'!E505),IF($C$4="Current Exchange rate",IF('Premiums DATA'!E505=0,0,'Premiums DATA'!E505/ECO!O21),IF($C$4="Constant Exchange rate",IF('Premiums DATA'!E505=0,0,'Premiums DATA'!E505/ECO!O56))))</f>
        <v>0</v>
      </c>
      <c r="G338" s="74">
        <f>IF($C$4="National Currency",IF('Premiums DATA'!F505=0,0,'Premiums DATA'!F505),IF($C$4="Current Exchange rate",IF('Premiums DATA'!F505=0,0,'Premiums DATA'!F505/ECO!P21),IF($C$4="Constant Exchange rate",IF('Premiums DATA'!F505=0,0,'Premiums DATA'!F505/ECO!P56))))</f>
        <v>0</v>
      </c>
      <c r="H338" s="74">
        <f>IF($C$4="National Currency",IF('Premiums DATA'!G505=0,0,'Premiums DATA'!G505),IF($C$4="Current Exchange rate",IF('Premiums DATA'!G505=0,0,'Premiums DATA'!G505/ECO!Q21),IF($C$4="Constant Exchange rate",IF('Premiums DATA'!G505=0,0,'Premiums DATA'!G505/ECO!Q56))))</f>
        <v>0</v>
      </c>
      <c r="I338" s="74">
        <f>IF($C$4="National Currency",IF('Premiums DATA'!H505=0,0,'Premiums DATA'!H505),IF($C$4="Current Exchange rate",IF('Premiums DATA'!H505=0,0,'Premiums DATA'!H505/ECO!R21),IF($C$4="Constant Exchange rate",IF('Premiums DATA'!H505=0,0,'Premiums DATA'!H505/ECO!R56))))</f>
        <v>0</v>
      </c>
      <c r="J338" s="74">
        <f>IF($C$4="National Currency",IF('Premiums DATA'!I505=0,0,'Premiums DATA'!I505),IF($C$4="Current Exchange rate",IF('Premiums DATA'!I505=0,0,'Premiums DATA'!I505/ECO!S21),IF($C$4="Constant Exchange rate",IF('Premiums DATA'!I505=0,0,'Premiums DATA'!I505/ECO!S56))))</f>
        <v>0</v>
      </c>
      <c r="K338" s="74">
        <f>IF($C$4="National Currency",IF('Premiums DATA'!J505=0,0,'Premiums DATA'!J505),IF($C$4="Current Exchange rate",IF('Premiums DATA'!J505=0,0,'Premiums DATA'!J505/ECO!T21),IF($C$4="Constant Exchange rate",IF('Premiums DATA'!J505=0,0,'Premiums DATA'!J505/ECO!T56))))</f>
        <v>0</v>
      </c>
      <c r="L338" s="74">
        <f>IF($C$4="National Currency",IF('Premiums DATA'!K505=0,0,'Premiums DATA'!K505),IF($C$4="Current Exchange rate",IF('Premiums DATA'!K505=0,0,'Premiums DATA'!K505/ECO!U21),IF($C$4="Constant Exchange rate",IF('Premiums DATA'!K505=0,0,'Premiums DATA'!K505/ECO!U56))))</f>
        <v>0</v>
      </c>
      <c r="M338" s="74">
        <f>IF($C$4="National Currency",IF('Premiums DATA'!L505=0,0,'Premiums DATA'!L505),IF($C$4="Current Exchange rate",IF('Premiums DATA'!L505=0,0,'Premiums DATA'!L505/ECO!V21),IF($C$4="Constant Exchange rate",IF('Premiums DATA'!L505=0,0,'Premiums DATA'!L505/ECO!V56))))</f>
        <v>0</v>
      </c>
      <c r="N338" s="74">
        <f>IF($C$4="National Currency",IF('Premiums DATA'!M505=0,0,'Premiums DATA'!M505),IF($C$4="Current Exchange rate",IF('Premiums DATA'!M505=0,0,'Premiums DATA'!M505/ECO!W21),IF($C$4="Constant Exchange rate",IF('Premiums DATA'!M505=0,0,'Premiums DATA'!M505/ECO!W56))))</f>
        <v>0</v>
      </c>
      <c r="O338" s="74">
        <f>IF($C$4="National Currency",IF('Premiums DATA'!N505=0,0,'Premiums DATA'!N505),IF($C$4="Current Exchange rate",IF('Premiums DATA'!N505=0,0,'Premiums DATA'!N505/ECO!X21),IF($C$4="Constant Exchange rate",IF('Premiums DATA'!N505=0,0,'Premiums DATA'!N505/ECO!X56))))</f>
        <v>0</v>
      </c>
      <c r="P338" s="210">
        <f>IF($C$4="National Currency",IF('Premiums DATA'!O505=0,0,'Premiums DATA'!O505),IF($C$4="Current Exchange rate",IF('Premiums DATA'!O505=0,0,'Premiums DATA'!O505/ECO!Y21),IF($C$4="Constant Exchange rate",IF('Premiums DATA'!O505=0,0,'Premiums DATA'!O505/ECO!Y56))))</f>
        <v>0</v>
      </c>
      <c r="Q338" s="77">
        <f t="shared" si="49"/>
        <v>0</v>
      </c>
      <c r="R338" s="77" t="str">
        <f t="shared" si="50"/>
        <v>-</v>
      </c>
      <c r="S338" s="77" t="str">
        <f t="shared" si="51"/>
        <v>-</v>
      </c>
    </row>
    <row r="339" spans="3:19" ht="15" x14ac:dyDescent="0.25">
      <c r="C339" s="242"/>
      <c r="D339" s="243"/>
      <c r="E339" s="72" t="s">
        <v>12</v>
      </c>
      <c r="F339" s="74">
        <f>IF($C$4="National Currency",IF('Premiums DATA'!E506=0,0,'Premiums DATA'!E506),IF($C$4="Current Exchange rate",IF('Premiums DATA'!E506=0,0,'Premiums DATA'!E506/ECO!O22),IF($C$4="Constant Exchange rate",IF('Premiums DATA'!E506=0,0,'Premiums DATA'!E506/ECO!O57))))</f>
        <v>0</v>
      </c>
      <c r="G339" s="74">
        <f>IF($C$4="National Currency",IF('Premiums DATA'!F506=0,0,'Premiums DATA'!F506),IF($C$4="Current Exchange rate",IF('Premiums DATA'!F506=0,0,'Premiums DATA'!F506/ECO!P22),IF($C$4="Constant Exchange rate",IF('Premiums DATA'!F506=0,0,'Premiums DATA'!F506/ECO!P57))))</f>
        <v>0</v>
      </c>
      <c r="H339" s="74">
        <f>IF($C$4="National Currency",IF('Premiums DATA'!G506=0,0,'Premiums DATA'!G506),IF($C$4="Current Exchange rate",IF('Premiums DATA'!G506=0,0,'Premiums DATA'!G506/ECO!Q22),IF($C$4="Constant Exchange rate",IF('Premiums DATA'!G506=0,0,'Premiums DATA'!G506/ECO!Q57))))</f>
        <v>0</v>
      </c>
      <c r="I339" s="74">
        <f>IF($C$4="National Currency",IF('Premiums DATA'!H506=0,0,'Premiums DATA'!H506),IF($C$4="Current Exchange rate",IF('Premiums DATA'!H506=0,0,'Premiums DATA'!H506/ECO!R22),IF($C$4="Constant Exchange rate",IF('Premiums DATA'!H506=0,0,'Premiums DATA'!H506/ECO!R57))))</f>
        <v>0</v>
      </c>
      <c r="J339" s="74">
        <f>IF($C$4="National Currency",IF('Premiums DATA'!I506=0,0,'Premiums DATA'!I506),IF($C$4="Current Exchange rate",IF('Premiums DATA'!I506=0,0,'Premiums DATA'!I506/ECO!S22),IF($C$4="Constant Exchange rate",IF('Premiums DATA'!I506=0,0,'Premiums DATA'!I506/ECO!S57))))</f>
        <v>0</v>
      </c>
      <c r="K339" s="74">
        <f>IF($C$4="National Currency",IF('Premiums DATA'!J506=0,0,'Premiums DATA'!J506),IF($C$4="Current Exchange rate",IF('Premiums DATA'!J506=0,0,'Premiums DATA'!J506/ECO!T22),IF($C$4="Constant Exchange rate",IF('Premiums DATA'!J506=0,0,'Premiums DATA'!J506/ECO!T57))))</f>
        <v>0</v>
      </c>
      <c r="L339" s="74">
        <f>IF($C$4="National Currency",IF('Premiums DATA'!K506=0,0,'Premiums DATA'!K506),IF($C$4="Current Exchange rate",IF('Premiums DATA'!K506=0,0,'Premiums DATA'!K506/ECO!U22),IF($C$4="Constant Exchange rate",IF('Premiums DATA'!K506=0,0,'Premiums DATA'!K506/ECO!U57))))</f>
        <v>0</v>
      </c>
      <c r="M339" s="74">
        <f>IF($C$4="National Currency",IF('Premiums DATA'!L506=0,0,'Premiums DATA'!L506),IF($C$4="Current Exchange rate",IF('Premiums DATA'!L506=0,0,'Premiums DATA'!L506/ECO!V22),IF($C$4="Constant Exchange rate",IF('Premiums DATA'!L506=0,0,'Premiums DATA'!L506/ECO!V57))))</f>
        <v>0</v>
      </c>
      <c r="N339" s="74">
        <f>IF($C$4="National Currency",IF('Premiums DATA'!M506=0,0,'Premiums DATA'!M506),IF($C$4="Current Exchange rate",IF('Premiums DATA'!M506=0,0,'Premiums DATA'!M506/ECO!W22),IF($C$4="Constant Exchange rate",IF('Premiums DATA'!M506=0,0,'Premiums DATA'!M506/ECO!W57))))</f>
        <v>0</v>
      </c>
      <c r="O339" s="74">
        <f>IF($C$4="National Currency",IF('Premiums DATA'!N506=0,0,'Premiums DATA'!N506),IF($C$4="Current Exchange rate",IF('Premiums DATA'!N506=0,0,'Premiums DATA'!N506/ECO!X22),IF($C$4="Constant Exchange rate",IF('Premiums DATA'!N506=0,0,'Premiums DATA'!N506/ECO!X57))))</f>
        <v>0</v>
      </c>
      <c r="P339" s="210">
        <f>IF($C$4="National Currency",IF('Premiums DATA'!O506=0,0,'Premiums DATA'!O506),IF($C$4="Current Exchange rate",IF('Premiums DATA'!O506=0,0,'Premiums DATA'!O506/ECO!Y22),IF($C$4="Constant Exchange rate",IF('Premiums DATA'!O506=0,0,'Premiums DATA'!O506/ECO!Y57))))</f>
        <v>0</v>
      </c>
      <c r="Q339" s="77">
        <f t="shared" si="49"/>
        <v>0</v>
      </c>
      <c r="R339" s="77" t="str">
        <f t="shared" si="50"/>
        <v>-</v>
      </c>
      <c r="S339" s="77" t="str">
        <f t="shared" si="51"/>
        <v>-</v>
      </c>
    </row>
    <row r="340" spans="3:19" ht="15" x14ac:dyDescent="0.25">
      <c r="C340" s="242"/>
      <c r="D340" s="243"/>
      <c r="E340" s="72" t="s">
        <v>13</v>
      </c>
      <c r="F340" s="74">
        <f>IF($C$4="National Currency",IF('Premiums DATA'!E507=0,0,'Premiums DATA'!E507),IF($C$4="Current Exchange rate",IF('Premiums DATA'!E507=0,0,'Premiums DATA'!E507/ECO!O23),IF($C$4="Constant Exchange rate",IF('Premiums DATA'!E507=0,0,'Premiums DATA'!E507/ECO!O58))))</f>
        <v>0</v>
      </c>
      <c r="G340" s="74">
        <f>IF($C$4="National Currency",IF('Premiums DATA'!F507=0,0,'Premiums DATA'!F507),IF($C$4="Current Exchange rate",IF('Premiums DATA'!F507=0,0,'Premiums DATA'!F507/ECO!P23),IF($C$4="Constant Exchange rate",IF('Premiums DATA'!F507=0,0,'Premiums DATA'!F507/ECO!P58))))</f>
        <v>0</v>
      </c>
      <c r="H340" s="74">
        <f>IF($C$4="National Currency",IF('Premiums DATA'!G507=0,0,'Premiums DATA'!G507),IF($C$4="Current Exchange rate",IF('Premiums DATA'!G507=0,0,'Premiums DATA'!G507/ECO!Q23),IF($C$4="Constant Exchange rate",IF('Premiums DATA'!G507=0,0,'Premiums DATA'!G507/ECO!Q58))))</f>
        <v>0</v>
      </c>
      <c r="I340" s="74">
        <f>IF($C$4="National Currency",IF('Premiums DATA'!H507=0,0,'Premiums DATA'!H507),IF($C$4="Current Exchange rate",IF('Premiums DATA'!H507=0,0,'Premiums DATA'!H507/ECO!R23),IF($C$4="Constant Exchange rate",IF('Premiums DATA'!H507=0,0,'Premiums DATA'!H507/ECO!R58))))</f>
        <v>0</v>
      </c>
      <c r="J340" s="74">
        <f>IF($C$4="National Currency",IF('Premiums DATA'!I507=0,0,'Premiums DATA'!I507),IF($C$4="Current Exchange rate",IF('Premiums DATA'!I507=0,0,'Premiums DATA'!I507/ECO!S23),IF($C$4="Constant Exchange rate",IF('Premiums DATA'!I507=0,0,'Premiums DATA'!I507/ECO!S58))))</f>
        <v>0</v>
      </c>
      <c r="K340" s="74">
        <f>IF($C$4="National Currency",IF('Premiums DATA'!J507=0,0,'Premiums DATA'!J507),IF($C$4="Current Exchange rate",IF('Premiums DATA'!J507=0,0,'Premiums DATA'!J507/ECO!T23),IF($C$4="Constant Exchange rate",IF('Premiums DATA'!J507=0,0,'Premiums DATA'!J507/ECO!T58))))</f>
        <v>0</v>
      </c>
      <c r="L340" s="74">
        <f>IF($C$4="National Currency",IF('Premiums DATA'!K507=0,0,'Premiums DATA'!K507),IF($C$4="Current Exchange rate",IF('Premiums DATA'!K507=0,0,'Premiums DATA'!K507/ECO!U23),IF($C$4="Constant Exchange rate",IF('Premiums DATA'!K507=0,0,'Premiums DATA'!K507/ECO!U58))))</f>
        <v>65.421781143901796</v>
      </c>
      <c r="M340" s="74">
        <f>IF($C$4="National Currency",IF('Premiums DATA'!L507=0,0,'Premiums DATA'!L507),IF($C$4="Current Exchange rate",IF('Premiums DATA'!L507=0,0,'Premiums DATA'!L507/ECO!V23),IF($C$4="Constant Exchange rate",IF('Premiums DATA'!L507=0,0,'Premiums DATA'!L507/ECO!V58))))</f>
        <v>68.425176286236606</v>
      </c>
      <c r="N340" s="74">
        <f>IF($C$4="National Currency",IF('Premiums DATA'!M507=0,0,'Premiums DATA'!M507),IF($C$4="Current Exchange rate",IF('Premiums DATA'!M507=0,0,'Premiums DATA'!M507/ECO!W23),IF($C$4="Constant Exchange rate",IF('Premiums DATA'!M507=0,0,'Premiums DATA'!M507/ECO!W58))))</f>
        <v>77.696526508226682</v>
      </c>
      <c r="O340" s="74">
        <f>IF($C$4="National Currency",IF('Premiums DATA'!N507=0,0,'Premiums DATA'!N507),IF($C$4="Current Exchange rate",IF('Premiums DATA'!N507=0,0,'Premiums DATA'!N507/ECO!X23),IF($C$4="Constant Exchange rate",IF('Premiums DATA'!N507=0,0,'Premiums DATA'!N507/ECO!X58))))</f>
        <v>95.455732567249925</v>
      </c>
      <c r="P340" s="210">
        <f>IF($C$4="National Currency",IF('Premiums DATA'!O507=0,0,'Premiums DATA'!O507),IF($C$4="Current Exchange rate",IF('Premiums DATA'!O507=0,0,'Premiums DATA'!O507/ECO!Y23),IF($C$4="Constant Exchange rate",IF('Premiums DATA'!O507=0,0,'Premiums DATA'!O507/ECO!Y58))))</f>
        <v>0</v>
      </c>
      <c r="Q340" s="77">
        <f t="shared" si="49"/>
        <v>4.7395335333084569E-4</v>
      </c>
      <c r="R340" s="77">
        <f t="shared" si="50"/>
        <v>0.22857142857142865</v>
      </c>
      <c r="S340" s="77" t="str">
        <f t="shared" si="51"/>
        <v>-</v>
      </c>
    </row>
    <row r="341" spans="3:19" ht="15" x14ac:dyDescent="0.25">
      <c r="C341" s="242"/>
      <c r="D341" s="243"/>
      <c r="E341" s="72" t="s">
        <v>14</v>
      </c>
      <c r="F341" s="74">
        <f>IF($C$4="National Currency",IF('Premiums DATA'!E508=0,0,'Premiums DATA'!E508),IF($C$4="Current Exchange rate",IF('Premiums DATA'!E508=0,0,'Premiums DATA'!E508/ECO!O24),IF($C$4="Constant Exchange rate",IF('Premiums DATA'!E508=0,0,'Premiums DATA'!E508/ECO!O59))))</f>
        <v>0</v>
      </c>
      <c r="G341" s="74">
        <f>IF($C$4="National Currency",IF('Premiums DATA'!F508=0,0,'Premiums DATA'!F508),IF($C$4="Current Exchange rate",IF('Premiums DATA'!F508=0,0,'Premiums DATA'!F508/ECO!P24),IF($C$4="Constant Exchange rate",IF('Premiums DATA'!F508=0,0,'Premiums DATA'!F508/ECO!P59))))</f>
        <v>0</v>
      </c>
      <c r="H341" s="74">
        <f>IF($C$4="National Currency",IF('Premiums DATA'!G508=0,0,'Premiums DATA'!G508),IF($C$4="Current Exchange rate",IF('Premiums DATA'!G508=0,0,'Premiums DATA'!G508/ECO!Q24),IF($C$4="Constant Exchange rate",IF('Premiums DATA'!G508=0,0,'Premiums DATA'!G508/ECO!Q59))))</f>
        <v>168.96748431260696</v>
      </c>
      <c r="I341" s="74">
        <f>IF($C$4="National Currency",IF('Premiums DATA'!H508=0,0,'Premiums DATA'!H508),IF($C$4="Current Exchange rate",IF('Premiums DATA'!H508=0,0,'Premiums DATA'!H508/ECO!R24),IF($C$4="Constant Exchange rate",IF('Premiums DATA'!H508=0,0,'Premiums DATA'!H508/ECO!R59))))</f>
        <v>0</v>
      </c>
      <c r="J341" s="74">
        <f>IF($C$4="National Currency",IF('Premiums DATA'!I508=0,0,'Premiums DATA'!I508),IF($C$4="Current Exchange rate",IF('Premiums DATA'!I508=0,0,'Premiums DATA'!I508/ECO!S24),IF($C$4="Constant Exchange rate",IF('Premiums DATA'!I508=0,0,'Premiums DATA'!I508/ECO!S59))))</f>
        <v>0</v>
      </c>
      <c r="K341" s="74">
        <f>IF($C$4="National Currency",IF('Premiums DATA'!J508=0,0,'Premiums DATA'!J508),IF($C$4="Current Exchange rate",IF('Premiums DATA'!J508=0,0,'Premiums DATA'!J508/ECO!T24),IF($C$4="Constant Exchange rate",IF('Premiums DATA'!J508=0,0,'Premiums DATA'!J508/ECO!T59))))</f>
        <v>0</v>
      </c>
      <c r="L341" s="74">
        <f>IF($C$4="National Currency",IF('Premiums DATA'!K508=0,0,'Premiums DATA'!K508),IF($C$4="Current Exchange rate",IF('Premiums DATA'!K508=0,0,'Premiums DATA'!K508/ECO!U24),IF($C$4="Constant Exchange rate",IF('Premiums DATA'!K508=0,0,'Premiums DATA'!K508/ECO!U59))))</f>
        <v>0</v>
      </c>
      <c r="M341" s="74">
        <f>IF($C$4="National Currency",IF('Premiums DATA'!L508=0,0,'Premiums DATA'!L508),IF($C$4="Current Exchange rate",IF('Premiums DATA'!L508=0,0,'Premiums DATA'!L508/ECO!V24),IF($C$4="Constant Exchange rate",IF('Premiums DATA'!L508=0,0,'Premiums DATA'!L508/ECO!V59))))</f>
        <v>0</v>
      </c>
      <c r="N341" s="74">
        <f>IF($C$4="National Currency",IF('Premiums DATA'!M508=0,0,'Premiums DATA'!M508),IF($C$4="Current Exchange rate",IF('Premiums DATA'!M508=0,0,'Premiums DATA'!M508/ECO!W24),IF($C$4="Constant Exchange rate",IF('Premiums DATA'!M508=0,0,'Premiums DATA'!M508/ECO!W59))))</f>
        <v>0</v>
      </c>
      <c r="O341" s="74">
        <f>IF($C$4="National Currency",IF('Premiums DATA'!N508=0,0,'Premiums DATA'!N508),IF($C$4="Current Exchange rate",IF('Premiums DATA'!N508=0,0,'Premiums DATA'!N508/ECO!X24),IF($C$4="Constant Exchange rate",IF('Premiums DATA'!N508=0,0,'Premiums DATA'!N508/ECO!X59))))</f>
        <v>0</v>
      </c>
      <c r="P341" s="210">
        <f>IF($C$4="National Currency",IF('Premiums DATA'!O508=0,0,'Premiums DATA'!O508),IF($C$4="Current Exchange rate",IF('Premiums DATA'!O508=0,0,'Premiums DATA'!O508/ECO!Y24),IF($C$4="Constant Exchange rate",IF('Premiums DATA'!O508=0,0,'Premiums DATA'!O508/ECO!Y59))))</f>
        <v>0</v>
      </c>
      <c r="Q341" s="77">
        <f t="shared" si="49"/>
        <v>0</v>
      </c>
      <c r="R341" s="77" t="str">
        <f t="shared" si="50"/>
        <v>-</v>
      </c>
      <c r="S341" s="77" t="str">
        <f t="shared" si="51"/>
        <v>-</v>
      </c>
    </row>
    <row r="342" spans="3:19" ht="15" x14ac:dyDescent="0.25">
      <c r="C342" s="242"/>
      <c r="D342" s="243"/>
      <c r="E342" s="72" t="s">
        <v>15</v>
      </c>
      <c r="F342" s="74">
        <f>IF($C$4="National Currency",IF('Premiums DATA'!E509=0,0,'Premiums DATA'!E509),IF($C$4="Current Exchange rate",IF('Premiums DATA'!E509=0,0,'Premiums DATA'!E509/ECO!O25),IF($C$4="Constant Exchange rate",IF('Premiums DATA'!E509=0,0,'Premiums DATA'!E509/ECO!O60))))</f>
        <v>0</v>
      </c>
      <c r="G342" s="74">
        <f>IF($C$4="National Currency",IF('Premiums DATA'!F509=0,0,'Premiums DATA'!F509),IF($C$4="Current Exchange rate",IF('Premiums DATA'!F509=0,0,'Premiums DATA'!F509/ECO!P25),IF($C$4="Constant Exchange rate",IF('Premiums DATA'!F509=0,0,'Premiums DATA'!F509/ECO!P60))))</f>
        <v>0</v>
      </c>
      <c r="H342" s="74">
        <f>IF($C$4="National Currency",IF('Premiums DATA'!G509=0,0,'Premiums DATA'!G509),IF($C$4="Current Exchange rate",IF('Premiums DATA'!G509=0,0,'Premiums DATA'!G509/ECO!Q25),IF($C$4="Constant Exchange rate",IF('Premiums DATA'!G509=0,0,'Premiums DATA'!G509/ECO!Q60))))</f>
        <v>0</v>
      </c>
      <c r="I342" s="74">
        <f>IF($C$4="National Currency",IF('Premiums DATA'!H509=0,0,'Premiums DATA'!H509),IF($C$4="Current Exchange rate",IF('Premiums DATA'!H509=0,0,'Premiums DATA'!H509/ECO!R25),IF($C$4="Constant Exchange rate",IF('Premiums DATA'!H509=0,0,'Premiums DATA'!H509/ECO!R60))))</f>
        <v>0</v>
      </c>
      <c r="J342" s="74">
        <f>IF($C$4="National Currency",IF('Premiums DATA'!I509=0,0,'Premiums DATA'!I509),IF($C$4="Current Exchange rate",IF('Premiums DATA'!I509=0,0,'Premiums DATA'!I509/ECO!S25),IF($C$4="Constant Exchange rate",IF('Premiums DATA'!I509=0,0,'Premiums DATA'!I509/ECO!S60))))</f>
        <v>0</v>
      </c>
      <c r="K342" s="74">
        <f>IF($C$4="National Currency",IF('Premiums DATA'!J509=0,0,'Premiums DATA'!J509),IF($C$4="Current Exchange rate",IF('Premiums DATA'!J509=0,0,'Premiums DATA'!J509/ECO!T25),IF($C$4="Constant Exchange rate",IF('Premiums DATA'!J509=0,0,'Premiums DATA'!J509/ECO!T60))))</f>
        <v>0</v>
      </c>
      <c r="L342" s="74">
        <f>IF($C$4="National Currency",IF('Premiums DATA'!K509=0,0,'Premiums DATA'!K509),IF($C$4="Current Exchange rate",IF('Premiums DATA'!K509=0,0,'Premiums DATA'!K509/ECO!U25),IF($C$4="Constant Exchange rate",IF('Premiums DATA'!K509=0,0,'Premiums DATA'!K509/ECO!U60))))</f>
        <v>0</v>
      </c>
      <c r="M342" s="74">
        <f>IF($C$4="National Currency",IF('Premiums DATA'!L509=0,0,'Premiums DATA'!L509),IF($C$4="Current Exchange rate",IF('Premiums DATA'!L509=0,0,'Premiums DATA'!L509/ECO!V25),IF($C$4="Constant Exchange rate",IF('Premiums DATA'!L509=0,0,'Premiums DATA'!L509/ECO!V60))))</f>
        <v>0</v>
      </c>
      <c r="N342" s="74">
        <f>IF($C$4="National Currency",IF('Premiums DATA'!M509=0,0,'Premiums DATA'!M509),IF($C$4="Current Exchange rate",IF('Premiums DATA'!M509=0,0,'Premiums DATA'!M509/ECO!W25),IF($C$4="Constant Exchange rate",IF('Premiums DATA'!M509=0,0,'Premiums DATA'!M509/ECO!W60))))</f>
        <v>0</v>
      </c>
      <c r="O342" s="74">
        <f>IF($C$4="National Currency",IF('Premiums DATA'!N509=0,0,'Premiums DATA'!N509),IF($C$4="Current Exchange rate",IF('Premiums DATA'!N509=0,0,'Premiums DATA'!N509/ECO!X25),IF($C$4="Constant Exchange rate",IF('Premiums DATA'!N509=0,0,'Premiums DATA'!N509/ECO!X60))))</f>
        <v>0</v>
      </c>
      <c r="P342" s="210">
        <f>IF($C$4="National Currency",IF('Premiums DATA'!O509=0,0,'Premiums DATA'!O509),IF($C$4="Current Exchange rate",IF('Premiums DATA'!O509=0,0,'Premiums DATA'!O509/ECO!Y25),IF($C$4="Constant Exchange rate",IF('Premiums DATA'!O509=0,0,'Premiums DATA'!O509/ECO!Y60))))</f>
        <v>0</v>
      </c>
      <c r="Q342" s="77">
        <f t="shared" si="49"/>
        <v>0</v>
      </c>
      <c r="R342" s="77" t="str">
        <f t="shared" si="50"/>
        <v>-</v>
      </c>
      <c r="S342" s="77" t="str">
        <f t="shared" si="51"/>
        <v>-</v>
      </c>
    </row>
    <row r="343" spans="3:19" ht="15" x14ac:dyDescent="0.25">
      <c r="C343" s="242"/>
      <c r="D343" s="243"/>
      <c r="E343" s="72" t="s">
        <v>16</v>
      </c>
      <c r="F343" s="74">
        <f>IF($C$4="National Currency",IF('Premiums DATA'!E510=0,0,'Premiums DATA'!E510),IF($C$4="Current Exchange rate",IF('Premiums DATA'!E510=0,0,'Premiums DATA'!E510/ECO!O26),IF($C$4="Constant Exchange rate",IF('Premiums DATA'!E510=0,0,'Premiums DATA'!E510/ECO!O61))))</f>
        <v>0</v>
      </c>
      <c r="G343" s="74">
        <f>IF($C$4="National Currency",IF('Premiums DATA'!F510=0,0,'Premiums DATA'!F510),IF($C$4="Current Exchange rate",IF('Premiums DATA'!F510=0,0,'Premiums DATA'!F510/ECO!P26),IF($C$4="Constant Exchange rate",IF('Premiums DATA'!F510=0,0,'Premiums DATA'!F510/ECO!P61))))</f>
        <v>0</v>
      </c>
      <c r="H343" s="74">
        <f>IF($C$4="National Currency",IF('Premiums DATA'!G510=0,0,'Premiums DATA'!G510),IF($C$4="Current Exchange rate",IF('Premiums DATA'!G510=0,0,'Premiums DATA'!G510/ECO!Q26),IF($C$4="Constant Exchange rate",IF('Premiums DATA'!G510=0,0,'Premiums DATA'!G510/ECO!Q61))))</f>
        <v>0</v>
      </c>
      <c r="I343" s="74">
        <f>IF($C$4="National Currency",IF('Premiums DATA'!H510=0,0,'Premiums DATA'!H510),IF($C$4="Current Exchange rate",IF('Premiums DATA'!H510=0,0,'Premiums DATA'!H510/ECO!R26),IF($C$4="Constant Exchange rate",IF('Premiums DATA'!H510=0,0,'Premiums DATA'!H510/ECO!R61))))</f>
        <v>0</v>
      </c>
      <c r="J343" s="74">
        <f>IF($C$4="National Currency",IF('Premiums DATA'!I510=0,0,'Premiums DATA'!I510),IF($C$4="Current Exchange rate",IF('Premiums DATA'!I510=0,0,'Premiums DATA'!I510/ECO!S26),IF($C$4="Constant Exchange rate",IF('Premiums DATA'!I510=0,0,'Premiums DATA'!I510/ECO!S61))))</f>
        <v>0</v>
      </c>
      <c r="K343" s="74">
        <f>IF($C$4="National Currency",IF('Premiums DATA'!J510=0,0,'Premiums DATA'!J510),IF($C$4="Current Exchange rate",IF('Premiums DATA'!J510=0,0,'Premiums DATA'!J510/ECO!T26),IF($C$4="Constant Exchange rate",IF('Premiums DATA'!J510=0,0,'Premiums DATA'!J510/ECO!T61))))</f>
        <v>0</v>
      </c>
      <c r="L343" s="74">
        <f>IF($C$4="National Currency",IF('Premiums DATA'!K510=0,0,'Premiums DATA'!K510),IF($C$4="Current Exchange rate",IF('Premiums DATA'!K510=0,0,'Premiums DATA'!K510/ECO!U26),IF($C$4="Constant Exchange rate",IF('Premiums DATA'!K510=0,0,'Premiums DATA'!K510/ECO!U61))))</f>
        <v>0</v>
      </c>
      <c r="M343" s="74">
        <f>IF($C$4="National Currency",IF('Premiums DATA'!L510=0,0,'Premiums DATA'!L510),IF($C$4="Current Exchange rate",IF('Premiums DATA'!L510=0,0,'Premiums DATA'!L510/ECO!V26),IF($C$4="Constant Exchange rate",IF('Premiums DATA'!L510=0,0,'Premiums DATA'!L510/ECO!V61))))</f>
        <v>0</v>
      </c>
      <c r="N343" s="74">
        <f>IF($C$4="National Currency",IF('Premiums DATA'!M510=0,0,'Premiums DATA'!M510),IF($C$4="Current Exchange rate",IF('Premiums DATA'!M510=0,0,'Premiums DATA'!M510/ECO!W26),IF($C$4="Constant Exchange rate",IF('Premiums DATA'!M510=0,0,'Premiums DATA'!M510/ECO!W61))))</f>
        <v>0</v>
      </c>
      <c r="O343" s="74">
        <f>IF($C$4="National Currency",IF('Premiums DATA'!N510=0,0,'Premiums DATA'!N510),IF($C$4="Current Exchange rate",IF('Premiums DATA'!N510=0,0,'Premiums DATA'!N510/ECO!X26),IF($C$4="Constant Exchange rate",IF('Premiums DATA'!N510=0,0,'Premiums DATA'!N510/ECO!X61))))</f>
        <v>0</v>
      </c>
      <c r="P343" s="210">
        <f>IF($C$4="National Currency",IF('Premiums DATA'!O510=0,0,'Premiums DATA'!O510),IF($C$4="Current Exchange rate",IF('Premiums DATA'!O510=0,0,'Premiums DATA'!O510/ECO!Y26),IF($C$4="Constant Exchange rate",IF('Premiums DATA'!O510=0,0,'Premiums DATA'!O510/ECO!Y61))))</f>
        <v>0</v>
      </c>
      <c r="Q343" s="77">
        <f t="shared" si="49"/>
        <v>0</v>
      </c>
      <c r="R343" s="77" t="str">
        <f t="shared" si="50"/>
        <v>-</v>
      </c>
      <c r="S343" s="77" t="str">
        <f t="shared" si="51"/>
        <v>-</v>
      </c>
    </row>
    <row r="344" spans="3:19" ht="15" x14ac:dyDescent="0.25">
      <c r="C344" s="242"/>
      <c r="D344" s="243"/>
      <c r="E344" s="72" t="s">
        <v>17</v>
      </c>
      <c r="F344" s="74">
        <f>IF($C$4="National Currency",IF('Premiums DATA'!E511=0,0,'Premiums DATA'!E511),IF($C$4="Current Exchange rate",IF('Premiums DATA'!E511=0,0,'Premiums DATA'!E511/ECO!O27),IF($C$4="Constant Exchange rate",IF('Premiums DATA'!E511=0,0,'Premiums DATA'!E511/ECO!O62))))</f>
        <v>50343</v>
      </c>
      <c r="G344" s="74">
        <f>IF($C$4="National Currency",IF('Premiums DATA'!F511=0,0,'Premiums DATA'!F511),IF($C$4="Current Exchange rate",IF('Premiums DATA'!F511=0,0,'Premiums DATA'!F511/ECO!P27),IF($C$4="Constant Exchange rate",IF('Premiums DATA'!F511=0,0,'Premiums DATA'!F511/ECO!P62))))</f>
        <v>56327.99</v>
      </c>
      <c r="H344" s="74">
        <f>IF($C$4="National Currency",IF('Premiums DATA'!G511=0,0,'Premiums DATA'!G511),IF($C$4="Current Exchange rate",IF('Premiums DATA'!G511=0,0,'Premiums DATA'!G511/ECO!Q27),IF($C$4="Constant Exchange rate",IF('Premiums DATA'!G511=0,0,'Premiums DATA'!G511/ECO!Q62))))</f>
        <v>51967.311000000009</v>
      </c>
      <c r="I344" s="74">
        <f>IF($C$4="National Currency",IF('Premiums DATA'!H511=0,0,'Premiums DATA'!H511),IF($C$4="Current Exchange rate",IF('Premiums DATA'!H511=0,0,'Premiums DATA'!H511/ECO!R27),IF($C$4="Constant Exchange rate",IF('Premiums DATA'!H511=0,0,'Premiums DATA'!H511/ECO!R62))))</f>
        <v>44027.456999999995</v>
      </c>
      <c r="J344" s="74">
        <f>IF($C$4="National Currency",IF('Premiums DATA'!I511=0,0,'Premiums DATA'!I511),IF($C$4="Current Exchange rate",IF('Premiums DATA'!I511=0,0,'Premiums DATA'!I511/ECO!S27),IF($C$4="Constant Exchange rate",IF('Premiums DATA'!I511=0,0,'Premiums DATA'!I511/ECO!S62))))</f>
        <v>37796.343999999997</v>
      </c>
      <c r="K344" s="74">
        <f>IF($C$4="National Currency",IF('Premiums DATA'!J511=0,0,'Premiums DATA'!J511),IF($C$4="Current Exchange rate",IF('Premiums DATA'!J511=0,0,'Premiums DATA'!J511/ECO!T27),IF($C$4="Constant Exchange rate",IF('Premiums DATA'!J511=0,0,'Premiums DATA'!J511/ECO!T62))))</f>
        <v>60047.760999999999</v>
      </c>
      <c r="L344" s="74">
        <f>IF($C$4="National Currency",IF('Premiums DATA'!K511=0,0,'Premiums DATA'!K511),IF($C$4="Current Exchange rate",IF('Premiums DATA'!K511=0,0,'Premiums DATA'!K511/ECO!U27),IF($C$4="Constant Exchange rate",IF('Premiums DATA'!K511=0,0,'Premiums DATA'!K511/ECO!U62))))</f>
        <v>64527.341999999997</v>
      </c>
      <c r="M344" s="74">
        <f>IF($C$4="National Currency",IF('Premiums DATA'!L511=0,0,'Premiums DATA'!L511),IF($C$4="Current Exchange rate",IF('Premiums DATA'!L511=0,0,'Premiums DATA'!L511/ECO!V27),IF($C$4="Constant Exchange rate",IF('Premiums DATA'!L511=0,0,'Premiums DATA'!L511/ECO!V62))))</f>
        <v>45575.160999999993</v>
      </c>
      <c r="N344" s="74">
        <f>IF($C$4="National Currency",IF('Premiums DATA'!M511=0,0,'Premiums DATA'!M511),IF($C$4="Current Exchange rate",IF('Premiums DATA'!M511=0,0,'Premiums DATA'!M511/ECO!W27),IF($C$4="Constant Exchange rate",IF('Premiums DATA'!M511=0,0,'Premiums DATA'!M511/ECO!W62))))</f>
        <v>44077.262999999999</v>
      </c>
      <c r="O344" s="74">
        <f>IF($C$4="National Currency",IF('Premiums DATA'!N511=0,0,'Premiums DATA'!N511),IF($C$4="Current Exchange rate",IF('Premiums DATA'!N511=0,0,'Premiums DATA'!N511/ECO!X27),IF($C$4="Constant Exchange rate",IF('Premiums DATA'!N511=0,0,'Premiums DATA'!N511/ECO!X62))))</f>
        <v>56592</v>
      </c>
      <c r="P344" s="210">
        <f>IF($C$4="National Currency",IF('Premiums DATA'!O511=0,0,'Premiums DATA'!O511),IF($C$4="Current Exchange rate",IF('Premiums DATA'!O511=0,0,'Premiums DATA'!O511/ECO!Y27),IF($C$4="Constant Exchange rate",IF('Premiums DATA'!O511=0,0,'Premiums DATA'!O511/ECO!Y62))))</f>
        <v>78542</v>
      </c>
      <c r="Q344" s="77">
        <f t="shared" si="49"/>
        <v>0.28098855302171361</v>
      </c>
      <c r="R344" s="77">
        <f t="shared" si="50"/>
        <v>0.28392727107397753</v>
      </c>
      <c r="S344" s="77">
        <f t="shared" si="51"/>
        <v>0.1241284786365533</v>
      </c>
    </row>
    <row r="345" spans="3:19" ht="15" x14ac:dyDescent="0.25">
      <c r="C345" s="242"/>
      <c r="D345" s="243"/>
      <c r="E345" s="72" t="s">
        <v>18</v>
      </c>
      <c r="F345" s="74">
        <f>IF($C$4="National Currency",IF('Premiums DATA'!E512=0,0,'Premiums DATA'!E512),IF($C$4="Current Exchange rate",IF('Premiums DATA'!E512=0,0,'Premiums DATA'!E512/ECO!O28),IF($C$4="Constant Exchange rate",IF('Premiums DATA'!E512=0,0,'Premiums DATA'!E512/ECO!O63))))</f>
        <v>0</v>
      </c>
      <c r="G345" s="74">
        <f>IF($C$4="National Currency",IF('Premiums DATA'!F512=0,0,'Premiums DATA'!F512),IF($C$4="Current Exchange rate",IF('Premiums DATA'!F512=0,0,'Premiums DATA'!F512/ECO!P28),IF($C$4="Constant Exchange rate",IF('Premiums DATA'!F512=0,0,'Premiums DATA'!F512/ECO!P63))))</f>
        <v>0</v>
      </c>
      <c r="H345" s="74">
        <f>IF($C$4="National Currency",IF('Premiums DATA'!G512=0,0,'Premiums DATA'!G512),IF($C$4="Current Exchange rate",IF('Premiums DATA'!G512=0,0,'Premiums DATA'!G512/ECO!Q28),IF($C$4="Constant Exchange rate",IF('Premiums DATA'!G512=0,0,'Premiums DATA'!G512/ECO!Q63))))</f>
        <v>0</v>
      </c>
      <c r="I345" s="74">
        <f>IF($C$4="National Currency",IF('Premiums DATA'!H512=0,0,'Premiums DATA'!H512),IF($C$4="Current Exchange rate",IF('Premiums DATA'!H512=0,0,'Premiums DATA'!H512/ECO!R28),IF($C$4="Constant Exchange rate",IF('Premiums DATA'!H512=0,0,'Premiums DATA'!H512/ECO!R63))))</f>
        <v>0</v>
      </c>
      <c r="J345" s="74">
        <f>IF($C$4="National Currency",IF('Premiums DATA'!I512=0,0,'Premiums DATA'!I512),IF($C$4="Current Exchange rate",IF('Premiums DATA'!I512=0,0,'Premiums DATA'!I512/ECO!S28),IF($C$4="Constant Exchange rate",IF('Premiums DATA'!I512=0,0,'Premiums DATA'!I512/ECO!S63))))</f>
        <v>0</v>
      </c>
      <c r="K345" s="74">
        <f>IF($C$4="National Currency",IF('Premiums DATA'!J512=0,0,'Premiums DATA'!J512),IF($C$4="Current Exchange rate",IF('Premiums DATA'!J512=0,0,'Premiums DATA'!J512/ECO!T28),IF($C$4="Constant Exchange rate",IF('Premiums DATA'!J512=0,0,'Premiums DATA'!J512/ECO!T63))))</f>
        <v>0</v>
      </c>
      <c r="L345" s="74">
        <f>IF($C$4="National Currency",IF('Premiums DATA'!K512=0,0,'Premiums DATA'!K512),IF($C$4="Current Exchange rate",IF('Premiums DATA'!K512=0,0,'Premiums DATA'!K512/ECO!U28),IF($C$4="Constant Exchange rate",IF('Premiums DATA'!K512=0,0,'Premiums DATA'!K512/ECO!U63))))</f>
        <v>0</v>
      </c>
      <c r="M345" s="74">
        <f>IF($C$4="National Currency",IF('Premiums DATA'!L512=0,0,'Premiums DATA'!L512),IF($C$4="Current Exchange rate",IF('Premiums DATA'!L512=0,0,'Premiums DATA'!L512/ECO!V28),IF($C$4="Constant Exchange rate",IF('Premiums DATA'!L512=0,0,'Premiums DATA'!L512/ECO!V63))))</f>
        <v>0</v>
      </c>
      <c r="N345" s="74">
        <f>IF($C$4="National Currency",IF('Premiums DATA'!M512=0,0,'Premiums DATA'!M512),IF($C$4="Current Exchange rate",IF('Premiums DATA'!M512=0,0,'Premiums DATA'!M512/ECO!W28),IF($C$4="Constant Exchange rate",IF('Premiums DATA'!M512=0,0,'Premiums DATA'!M512/ECO!W63))))</f>
        <v>0</v>
      </c>
      <c r="O345" s="74">
        <f>IF($C$4="National Currency",IF('Premiums DATA'!N512=0,0,'Premiums DATA'!N512),IF($C$4="Current Exchange rate",IF('Premiums DATA'!N512=0,0,'Premiums DATA'!N512/ECO!X28),IF($C$4="Constant Exchange rate",IF('Premiums DATA'!N512=0,0,'Premiums DATA'!N512/ECO!X63))))</f>
        <v>0</v>
      </c>
      <c r="P345" s="210">
        <f>IF($C$4="National Currency",IF('Premiums DATA'!O512=0,0,'Premiums DATA'!O512),IF($C$4="Current Exchange rate",IF('Premiums DATA'!O512=0,0,'Premiums DATA'!O512/ECO!Y28),IF($C$4="Constant Exchange rate",IF('Premiums DATA'!O512=0,0,'Premiums DATA'!O512/ECO!Y63))))</f>
        <v>0</v>
      </c>
      <c r="Q345" s="77">
        <f t="shared" si="49"/>
        <v>0</v>
      </c>
      <c r="R345" s="77" t="str">
        <f t="shared" si="50"/>
        <v>-</v>
      </c>
      <c r="S345" s="77" t="str">
        <f t="shared" si="51"/>
        <v>-</v>
      </c>
    </row>
    <row r="346" spans="3:19" ht="15" x14ac:dyDescent="0.25">
      <c r="C346" s="242"/>
      <c r="D346" s="243"/>
      <c r="E346" s="72" t="s">
        <v>19</v>
      </c>
      <c r="F346" s="74">
        <f>IF($C$4="National Currency",IF('Premiums DATA'!E513=0,0,'Premiums DATA'!E513),IF($C$4="Current Exchange rate",IF('Premiums DATA'!E513=0,0,'Premiums DATA'!E513/ECO!O29),IF($C$4="Constant Exchange rate",IF('Premiums DATA'!E513=0,0,'Premiums DATA'!E513/ECO!O64))))</f>
        <v>0</v>
      </c>
      <c r="G346" s="74">
        <f>IF($C$4="National Currency",IF('Premiums DATA'!F513=0,0,'Premiums DATA'!F513),IF($C$4="Current Exchange rate",IF('Premiums DATA'!F513=0,0,'Premiums DATA'!F513/ECO!P29),IF($C$4="Constant Exchange rate",IF('Premiums DATA'!F513=0,0,'Premiums DATA'!F513/ECO!P64))))</f>
        <v>0</v>
      </c>
      <c r="H346" s="74">
        <f>IF($C$4="National Currency",IF('Premiums DATA'!G513=0,0,'Premiums DATA'!G513),IF($C$4="Current Exchange rate",IF('Premiums DATA'!G513=0,0,'Premiums DATA'!G513/ECO!Q29),IF($C$4="Constant Exchange rate",IF('Premiums DATA'!G513=0,0,'Premiums DATA'!G513/ECO!Q64))))</f>
        <v>0</v>
      </c>
      <c r="I346" s="74">
        <f>IF($C$4="National Currency",IF('Premiums DATA'!H513=0,0,'Premiums DATA'!H513),IF($C$4="Current Exchange rate",IF('Premiums DATA'!H513=0,0,'Premiums DATA'!H513/ECO!R29),IF($C$4="Constant Exchange rate",IF('Premiums DATA'!H513=0,0,'Premiums DATA'!H513/ECO!R64))))</f>
        <v>0</v>
      </c>
      <c r="J346" s="74">
        <f>IF($C$4="National Currency",IF('Premiums DATA'!I513=0,0,'Premiums DATA'!I513),IF($C$4="Current Exchange rate",IF('Premiums DATA'!I513=0,0,'Premiums DATA'!I513/ECO!S29),IF($C$4="Constant Exchange rate",IF('Premiums DATA'!I513=0,0,'Premiums DATA'!I513/ECO!S64))))</f>
        <v>0</v>
      </c>
      <c r="K346" s="74">
        <f>IF($C$4="National Currency",IF('Premiums DATA'!J513=0,0,'Premiums DATA'!J513),IF($C$4="Current Exchange rate",IF('Premiums DATA'!J513=0,0,'Premiums DATA'!J513/ECO!T29),IF($C$4="Constant Exchange rate",IF('Premiums DATA'!J513=0,0,'Premiums DATA'!J513/ECO!T64))))</f>
        <v>0</v>
      </c>
      <c r="L346" s="74">
        <f>IF($C$4="National Currency",IF('Premiums DATA'!K513=0,0,'Premiums DATA'!K513),IF($C$4="Current Exchange rate",IF('Premiums DATA'!K513=0,0,'Premiums DATA'!K513/ECO!U29),IF($C$4="Constant Exchange rate",IF('Premiums DATA'!K513=0,0,'Premiums DATA'!K513/ECO!U64))))</f>
        <v>0</v>
      </c>
      <c r="M346" s="74">
        <f>IF($C$4="National Currency",IF('Premiums DATA'!L513=0,0,'Premiums DATA'!L513),IF($C$4="Current Exchange rate",IF('Premiums DATA'!L513=0,0,'Premiums DATA'!L513/ECO!V29),IF($C$4="Constant Exchange rate",IF('Premiums DATA'!L513=0,0,'Premiums DATA'!L513/ECO!V64))))</f>
        <v>0</v>
      </c>
      <c r="N346" s="74">
        <f>IF($C$4="National Currency",IF('Premiums DATA'!M513=0,0,'Premiums DATA'!M513),IF($C$4="Current Exchange rate",IF('Premiums DATA'!M513=0,0,'Premiums DATA'!M513/ECO!W29),IF($C$4="Constant Exchange rate",IF('Premiums DATA'!M513=0,0,'Premiums DATA'!M513/ECO!W64))))</f>
        <v>0</v>
      </c>
      <c r="O346" s="74">
        <f>IF($C$4="National Currency",IF('Premiums DATA'!N513=0,0,'Premiums DATA'!N513),IF($C$4="Current Exchange rate",IF('Premiums DATA'!N513=0,0,'Premiums DATA'!N513/ECO!X29),IF($C$4="Constant Exchange rate",IF('Premiums DATA'!N513=0,0,'Premiums DATA'!N513/ECO!X64))))</f>
        <v>0</v>
      </c>
      <c r="P346" s="210">
        <f>IF($C$4="National Currency",IF('Premiums DATA'!O513=0,0,'Premiums DATA'!O513),IF($C$4="Current Exchange rate",IF('Premiums DATA'!O513=0,0,'Premiums DATA'!O513/ECO!Y29),IF($C$4="Constant Exchange rate",IF('Premiums DATA'!O513=0,0,'Premiums DATA'!O513/ECO!Y64))))</f>
        <v>0</v>
      </c>
      <c r="Q346" s="77">
        <f t="shared" si="49"/>
        <v>0</v>
      </c>
      <c r="R346" s="77" t="str">
        <f t="shared" si="50"/>
        <v>-</v>
      </c>
      <c r="S346" s="77" t="str">
        <f t="shared" si="51"/>
        <v>-</v>
      </c>
    </row>
    <row r="347" spans="3:19" ht="15" x14ac:dyDescent="0.25">
      <c r="C347" s="242"/>
      <c r="D347" s="243"/>
      <c r="E347" s="72" t="s">
        <v>20</v>
      </c>
      <c r="F347" s="74">
        <f>IF($C$4="National Currency",IF('Premiums DATA'!E514=0,0,'Premiums DATA'!E514),IF($C$4="Current Exchange rate",IF('Premiums DATA'!E514=0,0,'Premiums DATA'!E514/ECO!O30),IF($C$4="Constant Exchange rate",IF('Premiums DATA'!E514=0,0,'Premiums DATA'!E514/ECO!O65))))</f>
        <v>0</v>
      </c>
      <c r="G347" s="74">
        <f>IF($C$4="National Currency",IF('Premiums DATA'!F514=0,0,'Premiums DATA'!F514),IF($C$4="Current Exchange rate",IF('Premiums DATA'!F514=0,0,'Premiums DATA'!F514/ECO!P30),IF($C$4="Constant Exchange rate",IF('Premiums DATA'!F514=0,0,'Premiums DATA'!F514/ECO!P65))))</f>
        <v>0</v>
      </c>
      <c r="H347" s="74">
        <f>IF($C$4="National Currency",IF('Premiums DATA'!G514=0,0,'Premiums DATA'!G514),IF($C$4="Current Exchange rate",IF('Premiums DATA'!G514=0,0,'Premiums DATA'!G514/ECO!Q30),IF($C$4="Constant Exchange rate",IF('Premiums DATA'!G514=0,0,'Premiums DATA'!G514/ECO!Q65))))</f>
        <v>0</v>
      </c>
      <c r="I347" s="74">
        <f>IF($C$4="National Currency",IF('Premiums DATA'!H514=0,0,'Premiums DATA'!H514),IF($C$4="Current Exchange rate",IF('Premiums DATA'!H514=0,0,'Premiums DATA'!H514/ECO!R30),IF($C$4="Constant Exchange rate",IF('Premiums DATA'!H514=0,0,'Premiums DATA'!H514/ECO!R65))))</f>
        <v>0</v>
      </c>
      <c r="J347" s="74">
        <f>IF($C$4="National Currency",IF('Premiums DATA'!I514=0,0,'Premiums DATA'!I514),IF($C$4="Current Exchange rate",IF('Premiums DATA'!I514=0,0,'Premiums DATA'!I514/ECO!S30),IF($C$4="Constant Exchange rate",IF('Premiums DATA'!I514=0,0,'Premiums DATA'!I514/ECO!S65))))</f>
        <v>30.976095617529882</v>
      </c>
      <c r="K347" s="74">
        <f>IF($C$4="National Currency",IF('Premiums DATA'!J514=0,0,'Premiums DATA'!J514),IF($C$4="Current Exchange rate",IF('Premiums DATA'!J514=0,0,'Premiums DATA'!J514/ECO!T30),IF($C$4="Constant Exchange rate",IF('Premiums DATA'!J514=0,0,'Premiums DATA'!J514/ECO!T65))))</f>
        <v>24.715424018212865</v>
      </c>
      <c r="L347" s="74">
        <f>IF($C$4="National Currency",IF('Premiums DATA'!K514=0,0,'Premiums DATA'!K514),IF($C$4="Current Exchange rate",IF('Premiums DATA'!K514=0,0,'Premiums DATA'!K514/ECO!U30),IF($C$4="Constant Exchange rate",IF('Premiums DATA'!K514=0,0,'Premiums DATA'!K514/ECO!U65))))</f>
        <v>0</v>
      </c>
      <c r="M347" s="74">
        <f>IF($C$4="National Currency",IF('Premiums DATA'!L514=0,0,'Premiums DATA'!L514),IF($C$4="Current Exchange rate",IF('Premiums DATA'!L514=0,0,'Premiums DATA'!L514/ECO!V30),IF($C$4="Constant Exchange rate",IF('Premiums DATA'!L514=0,0,'Premiums DATA'!L514/ECO!V65))))</f>
        <v>0</v>
      </c>
      <c r="N347" s="74">
        <f>IF($C$4="National Currency",IF('Premiums DATA'!M514=0,0,'Premiums DATA'!M514),IF($C$4="Current Exchange rate",IF('Premiums DATA'!M514=0,0,'Premiums DATA'!M514/ECO!W30),IF($C$4="Constant Exchange rate",IF('Premiums DATA'!M514=0,0,'Premiums DATA'!M514/ECO!W65))))</f>
        <v>0</v>
      </c>
      <c r="O347" s="74">
        <f>IF($C$4="National Currency",IF('Premiums DATA'!N514=0,0,'Premiums DATA'!N514),IF($C$4="Current Exchange rate",IF('Premiums DATA'!N514=0,0,'Premiums DATA'!N514/ECO!X30),IF($C$4="Constant Exchange rate",IF('Premiums DATA'!N514=0,0,'Premiums DATA'!N514/ECO!X65))))</f>
        <v>0</v>
      </c>
      <c r="P347" s="210">
        <f>IF($C$4="National Currency",IF('Premiums DATA'!O514=0,0,'Premiums DATA'!O514),IF($C$4="Current Exchange rate",IF('Premiums DATA'!O514=0,0,'Premiums DATA'!O514/ECO!Y30),IF($C$4="Constant Exchange rate",IF('Premiums DATA'!O514=0,0,'Premiums DATA'!O514/ECO!Y65))))</f>
        <v>0</v>
      </c>
      <c r="Q347" s="77">
        <f t="shared" si="49"/>
        <v>0</v>
      </c>
      <c r="R347" s="77" t="str">
        <f t="shared" si="50"/>
        <v>-</v>
      </c>
      <c r="S347" s="77" t="str">
        <f t="shared" si="51"/>
        <v>-</v>
      </c>
    </row>
    <row r="348" spans="3:19" ht="15" x14ac:dyDescent="0.25">
      <c r="C348" s="242"/>
      <c r="D348" s="243"/>
      <c r="E348" s="72" t="s">
        <v>21</v>
      </c>
      <c r="F348" s="74">
        <f>IF($C$4="National Currency",IF('Premiums DATA'!E515=0,0,'Premiums DATA'!E515),IF($C$4="Current Exchange rate",IF('Premiums DATA'!E515=0,0,'Premiums DATA'!E515/ECO!O31),IF($C$4="Constant Exchange rate",IF('Premiums DATA'!E515=0,0,'Premiums DATA'!E515/ECO!O66))))</f>
        <v>0</v>
      </c>
      <c r="G348" s="74">
        <f>IF($C$4="National Currency",IF('Premiums DATA'!F515=0,0,'Premiums DATA'!F515),IF($C$4="Current Exchange rate",IF('Premiums DATA'!F515=0,0,'Premiums DATA'!F515/ECO!P31),IF($C$4="Constant Exchange rate",IF('Premiums DATA'!F515=0,0,'Premiums DATA'!F515/ECO!P66))))</f>
        <v>27.020731423247145</v>
      </c>
      <c r="H348" s="74">
        <f>IF($C$4="National Currency",IF('Premiums DATA'!G515=0,0,'Premiums DATA'!G515),IF($C$4="Current Exchange rate",IF('Premiums DATA'!G515=0,0,'Premiums DATA'!G515/ECO!Q31),IF($C$4="Constant Exchange rate",IF('Premiums DATA'!G515=0,0,'Premiums DATA'!G515/ECO!Q66))))</f>
        <v>34.474726298625669</v>
      </c>
      <c r="I348" s="74">
        <f>IF($C$4="National Currency",IF('Premiums DATA'!H515=0,0,'Premiums DATA'!H515),IF($C$4="Current Exchange rate",IF('Premiums DATA'!H515=0,0,'Premiums DATA'!H515/ECO!R31),IF($C$4="Constant Exchange rate",IF('Premiums DATA'!H515=0,0,'Premiums DATA'!H515/ECO!R66))))</f>
        <v>40.764034474726294</v>
      </c>
      <c r="J348" s="74">
        <f>IF($C$4="National Currency",IF('Premiums DATA'!I515=0,0,'Premiums DATA'!I515),IF($C$4="Current Exchange rate",IF('Premiums DATA'!I515=0,0,'Premiums DATA'!I515/ECO!S31),IF($C$4="Constant Exchange rate",IF('Premiums DATA'!I515=0,0,'Premiums DATA'!I515/ECO!S66))))</f>
        <v>16.5</v>
      </c>
      <c r="K348" s="74">
        <f>IF($C$4="National Currency",IF('Premiums DATA'!J515=0,0,'Premiums DATA'!J515),IF($C$4="Current Exchange rate",IF('Premiums DATA'!J515=0,0,'Premiums DATA'!J515/ECO!T31),IF($C$4="Constant Exchange rate",IF('Premiums DATA'!J515=0,0,'Premiums DATA'!J515/ECO!T66))))</f>
        <v>20.6</v>
      </c>
      <c r="L348" s="74">
        <f>IF($C$4="National Currency",IF('Premiums DATA'!K515=0,0,'Premiums DATA'!K515),IF($C$4="Current Exchange rate",IF('Premiums DATA'!K515=0,0,'Premiums DATA'!K515/ECO!U31),IF($C$4="Constant Exchange rate",IF('Premiums DATA'!K515=0,0,'Premiums DATA'!K515/ECO!U66))))</f>
        <v>19</v>
      </c>
      <c r="M348" s="74">
        <f>IF($C$4="National Currency",IF('Premiums DATA'!L515=0,0,'Premiums DATA'!L515),IF($C$4="Current Exchange rate",IF('Premiums DATA'!L515=0,0,'Premiums DATA'!L515/ECO!V31),IF($C$4="Constant Exchange rate",IF('Premiums DATA'!L515=0,0,'Premiums DATA'!L515/ECO!V66))))</f>
        <v>18.899999999999999</v>
      </c>
      <c r="N348" s="74">
        <f>IF($C$4="National Currency",IF('Premiums DATA'!M515=0,0,'Premiums DATA'!M515),IF($C$4="Current Exchange rate",IF('Premiums DATA'!M515=0,0,'Premiums DATA'!M515/ECO!W31),IF($C$4="Constant Exchange rate",IF('Premiums DATA'!M515=0,0,'Premiums DATA'!M515/ECO!W66))))</f>
        <v>15.8</v>
      </c>
      <c r="O348" s="74">
        <f>IF($C$4="National Currency",IF('Premiums DATA'!N515=0,0,'Premiums DATA'!N515),IF($C$4="Current Exchange rate",IF('Premiums DATA'!N515=0,0,'Premiums DATA'!N515/ECO!X31),IF($C$4="Constant Exchange rate",IF('Premiums DATA'!N515=0,0,'Premiums DATA'!N515/ECO!X66))))</f>
        <v>10</v>
      </c>
      <c r="P348" s="210">
        <f>IF($C$4="National Currency",IF('Premiums DATA'!O515=0,0,'Premiums DATA'!O515),IF($C$4="Current Exchange rate",IF('Premiums DATA'!O515=0,0,'Premiums DATA'!O515/ECO!Y31),IF($C$4="Constant Exchange rate",IF('Premiums DATA'!O515=0,0,'Premiums DATA'!O515/ECO!Y66))))</f>
        <v>17.5</v>
      </c>
      <c r="Q348" s="77">
        <f t="shared" si="49"/>
        <v>4.9651638574659598E-5</v>
      </c>
      <c r="R348" s="77">
        <f t="shared" si="50"/>
        <v>-0.36708860759493678</v>
      </c>
      <c r="S348" s="77" t="str">
        <f t="shared" si="51"/>
        <v>-</v>
      </c>
    </row>
    <row r="349" spans="3:19" ht="15" x14ac:dyDescent="0.25">
      <c r="C349" s="242"/>
      <c r="D349" s="243"/>
      <c r="E349" s="72" t="s">
        <v>22</v>
      </c>
      <c r="F349" s="74">
        <f>IF($C$4="National Currency",IF('Premiums DATA'!E516=0,0,'Premiums DATA'!E516),IF($C$4="Current Exchange rate",IF('Premiums DATA'!E516=0,0,'Premiums DATA'!E516/ECO!O32),IF($C$4="Constant Exchange rate",IF('Premiums DATA'!E516=0,0,'Premiums DATA'!E516/ECO!O67))))</f>
        <v>10846</v>
      </c>
      <c r="G349" s="74">
        <f>IF($C$4="National Currency",IF('Premiums DATA'!F516=0,0,'Premiums DATA'!F516),IF($C$4="Current Exchange rate",IF('Premiums DATA'!F516=0,0,'Premiums DATA'!F516/ECO!P32),IF($C$4="Constant Exchange rate",IF('Premiums DATA'!F516=0,0,'Premiums DATA'!F516/ECO!P67))))</f>
        <v>10465</v>
      </c>
      <c r="H349" s="74">
        <f>IF($C$4="National Currency",IF('Premiums DATA'!G516=0,0,'Premiums DATA'!G516),IF($C$4="Current Exchange rate",IF('Premiums DATA'!G516=0,0,'Premiums DATA'!G516/ECO!Q32),IF($C$4="Constant Exchange rate",IF('Premiums DATA'!G516=0,0,'Premiums DATA'!G516/ECO!Q67))))</f>
        <v>11316</v>
      </c>
      <c r="I349" s="74">
        <f>IF($C$4="National Currency",IF('Premiums DATA'!H516=0,0,'Premiums DATA'!H516),IF($C$4="Current Exchange rate",IF('Premiums DATA'!H516=0,0,'Premiums DATA'!H516/ECO!R32),IF($C$4="Constant Exchange rate",IF('Premiums DATA'!H516=0,0,'Premiums DATA'!H516/ECO!R67))))</f>
        <v>0</v>
      </c>
      <c r="J349" s="74">
        <f>IF($C$4="National Currency",IF('Premiums DATA'!I516=0,0,'Premiums DATA'!I516),IF($C$4="Current Exchange rate",IF('Premiums DATA'!I516=0,0,'Premiums DATA'!I516/ECO!S32),IF($C$4="Constant Exchange rate",IF('Premiums DATA'!I516=0,0,'Premiums DATA'!I516/ECO!S67))))</f>
        <v>0</v>
      </c>
      <c r="K349" s="74">
        <f>IF($C$4="National Currency",IF('Premiums DATA'!J516=0,0,'Premiums DATA'!J516),IF($C$4="Current Exchange rate",IF('Premiums DATA'!J516=0,0,'Premiums DATA'!J516/ECO!T32),IF($C$4="Constant Exchange rate",IF('Premiums DATA'!J516=0,0,'Premiums DATA'!J516/ECO!T67))))</f>
        <v>0</v>
      </c>
      <c r="L349" s="74">
        <f>IF($C$4="National Currency",IF('Premiums DATA'!K516=0,0,'Premiums DATA'!K516),IF($C$4="Current Exchange rate",IF('Premiums DATA'!K516=0,0,'Premiums DATA'!K516/ECO!U32),IF($C$4="Constant Exchange rate",IF('Premiums DATA'!K516=0,0,'Premiums DATA'!K516/ECO!U67))))</f>
        <v>0</v>
      </c>
      <c r="M349" s="74">
        <f>IF($C$4="National Currency",IF('Premiums DATA'!L516=0,0,'Premiums DATA'!L516),IF($C$4="Current Exchange rate",IF('Premiums DATA'!L516=0,0,'Premiums DATA'!L516/ECO!V32),IF($C$4="Constant Exchange rate",IF('Premiums DATA'!L516=0,0,'Premiums DATA'!L516/ECO!V67))))</f>
        <v>0</v>
      </c>
      <c r="N349" s="74">
        <f>IF($C$4="National Currency",IF('Premiums DATA'!M516=0,0,'Premiums DATA'!M516),IF($C$4="Current Exchange rate",IF('Premiums DATA'!M516=0,0,'Premiums DATA'!M516/ECO!W32),IF($C$4="Constant Exchange rate",IF('Premiums DATA'!M516=0,0,'Premiums DATA'!M516/ECO!W67))))</f>
        <v>0</v>
      </c>
      <c r="O349" s="74">
        <f>IF($C$4="National Currency",IF('Premiums DATA'!N516=0,0,'Premiums DATA'!N516),IF($C$4="Current Exchange rate",IF('Premiums DATA'!N516=0,0,'Premiums DATA'!N516/ECO!X32),IF($C$4="Constant Exchange rate",IF('Premiums DATA'!N516=0,0,'Premiums DATA'!N516/ECO!X67))))</f>
        <v>0</v>
      </c>
      <c r="P349" s="210">
        <f>IF($C$4="National Currency",IF('Premiums DATA'!O516=0,0,'Premiums DATA'!O516),IF($C$4="Current Exchange rate",IF('Premiums DATA'!O516=0,0,'Premiums DATA'!O516/ECO!Y32),IF($C$4="Constant Exchange rate",IF('Premiums DATA'!O516=0,0,'Premiums DATA'!O516/ECO!Y67))))</f>
        <v>0</v>
      </c>
      <c r="Q349" s="77">
        <f t="shared" si="49"/>
        <v>0</v>
      </c>
      <c r="R349" s="77" t="str">
        <f t="shared" si="50"/>
        <v>-</v>
      </c>
      <c r="S349" s="77" t="str">
        <f t="shared" si="51"/>
        <v>-</v>
      </c>
    </row>
    <row r="350" spans="3:19" ht="15" x14ac:dyDescent="0.25">
      <c r="C350" s="242"/>
      <c r="D350" s="243"/>
      <c r="E350" s="72" t="s">
        <v>23</v>
      </c>
      <c r="F350" s="74">
        <f>IF($C$4="National Currency",IF('Premiums DATA'!E517=0,0,'Premiums DATA'!E517),IF($C$4="Current Exchange rate",IF('Premiums DATA'!E517=0,0,'Premiums DATA'!E517/ECO!O33),IF($C$4="Constant Exchange rate",IF('Premiums DATA'!E517=0,0,'Premiums DATA'!E517/ECO!O68))))</f>
        <v>1779.1417827914179</v>
      </c>
      <c r="G350" s="74">
        <f>IF($C$4="National Currency",IF('Premiums DATA'!F517=0,0,'Premiums DATA'!F517),IF($C$4="Current Exchange rate",IF('Premiums DATA'!F517=0,0,'Premiums DATA'!F517/ECO!P33),IF($C$4="Constant Exchange rate",IF('Premiums DATA'!F517=0,0,'Premiums DATA'!F517/ECO!P68))))</f>
        <v>2529.6394602963946</v>
      </c>
      <c r="H350" s="74">
        <f>IF($C$4="National Currency",IF('Premiums DATA'!G517=0,0,'Premiums DATA'!G517),IF($C$4="Current Exchange rate",IF('Premiums DATA'!G517=0,0,'Premiums DATA'!G517/ECO!Q33),IF($C$4="Constant Exchange rate",IF('Premiums DATA'!G517=0,0,'Premiums DATA'!G517/ECO!Q68))))</f>
        <v>2308.8918380889186</v>
      </c>
      <c r="I350" s="74">
        <f>IF($C$4="National Currency",IF('Premiums DATA'!H517=0,0,'Premiums DATA'!H517),IF($C$4="Current Exchange rate",IF('Premiums DATA'!H517=0,0,'Premiums DATA'!H517/ECO!R33),IF($C$4="Constant Exchange rate",IF('Premiums DATA'!H517=0,0,'Premiums DATA'!H517/ECO!R68))))</f>
        <v>1747.7328024773281</v>
      </c>
      <c r="J350" s="74">
        <f>IF($C$4="National Currency",IF('Premiums DATA'!I517=0,0,'Premiums DATA'!I517),IF($C$4="Current Exchange rate",IF('Premiums DATA'!I517=0,0,'Premiums DATA'!I517/ECO!S33),IF($C$4="Constant Exchange rate",IF('Premiums DATA'!I517=0,0,'Premiums DATA'!I517/ECO!S68))))</f>
        <v>653.72705153727054</v>
      </c>
      <c r="K350" s="74">
        <f>IF($C$4="National Currency",IF('Premiums DATA'!J517=0,0,'Premiums DATA'!J517),IF($C$4="Current Exchange rate",IF('Premiums DATA'!J517=0,0,'Premiums DATA'!J517/ECO!T33),IF($C$4="Constant Exchange rate",IF('Premiums DATA'!J517=0,0,'Premiums DATA'!J517/ECO!T68))))</f>
        <v>717.54036717540373</v>
      </c>
      <c r="L350" s="74">
        <f>IF($C$4="National Currency",IF('Premiums DATA'!K517=0,0,'Premiums DATA'!K517),IF($C$4="Current Exchange rate",IF('Premiums DATA'!K517=0,0,'Premiums DATA'!K517/ECO!U33),IF($C$4="Constant Exchange rate",IF('Premiums DATA'!K517=0,0,'Premiums DATA'!K517/ECO!U68))))</f>
        <v>697.41207697412074</v>
      </c>
      <c r="M350" s="74">
        <f>IF($C$4="National Currency",IF('Premiums DATA'!L517=0,0,'Premiums DATA'!L517),IF($C$4="Current Exchange rate",IF('Premiums DATA'!L517=0,0,'Premiums DATA'!L517/ECO!V33),IF($C$4="Constant Exchange rate",IF('Premiums DATA'!L517=0,0,'Premiums DATA'!L517/ECO!V68))))</f>
        <v>700.06635700066363</v>
      </c>
      <c r="N350" s="74">
        <f>IF($C$4="National Currency",IF('Premiums DATA'!M517=0,0,'Premiums DATA'!M517),IF($C$4="Current Exchange rate",IF('Premiums DATA'!M517=0,0,'Premiums DATA'!M517/ECO!W33),IF($C$4="Constant Exchange rate",IF('Premiums DATA'!M517=0,0,'Premiums DATA'!M517/ECO!W68))))</f>
        <v>742.31364742313644</v>
      </c>
      <c r="O350" s="74">
        <f>IF($C$4="National Currency",IF('Premiums DATA'!N517=0,0,'Premiums DATA'!N517),IF($C$4="Current Exchange rate",IF('Premiums DATA'!N517=0,0,'Premiums DATA'!N517/ECO!X33),IF($C$4="Constant Exchange rate",IF('Premiums DATA'!N517=0,0,'Premiums DATA'!N517/ECO!X68))))</f>
        <v>941.82702941827029</v>
      </c>
      <c r="P350" s="210">
        <f>IF($C$4="National Currency",IF('Premiums DATA'!O517=0,0,'Premiums DATA'!O517),IF($C$4="Current Exchange rate",IF('Premiums DATA'!O517=0,0,'Premiums DATA'!O517/ECO!Y33),IF($C$4="Constant Exchange rate",IF('Premiums DATA'!O517=0,0,'Premiums DATA'!O517/ECO!Y68))))</f>
        <v>1008.6264100862642</v>
      </c>
      <c r="Q350" s="77">
        <f t="shared" si="49"/>
        <v>4.6763255264521252E-3</v>
      </c>
      <c r="R350" s="77">
        <f t="shared" si="50"/>
        <v>0.26877234803337302</v>
      </c>
      <c r="S350" s="77">
        <f t="shared" si="51"/>
        <v>-0.47062845776092499</v>
      </c>
    </row>
    <row r="351" spans="3:19" ht="15" x14ac:dyDescent="0.25">
      <c r="C351" s="242"/>
      <c r="D351" s="243"/>
      <c r="E351" s="72" t="s">
        <v>24</v>
      </c>
      <c r="F351" s="74">
        <f>IF($C$4="National Currency",IF('Premiums DATA'!E518=0,0,'Premiums DATA'!E518),IF($C$4="Current Exchange rate",IF('Premiums DATA'!E518=0,0,'Premiums DATA'!E518/ECO!O34),IF($C$4="Constant Exchange rate",IF('Premiums DATA'!E518=0,0,'Premiums DATA'!E518/ECO!O69))))</f>
        <v>0</v>
      </c>
      <c r="G351" s="74">
        <f>IF($C$4="National Currency",IF('Premiums DATA'!F518=0,0,'Premiums DATA'!F518),IF($C$4="Current Exchange rate",IF('Premiums DATA'!F518=0,0,'Premiums DATA'!F518/ECO!P34),IF($C$4="Constant Exchange rate",IF('Premiums DATA'!F518=0,0,'Premiums DATA'!F518/ECO!P69))))</f>
        <v>0</v>
      </c>
      <c r="H351" s="74">
        <f>IF($C$4="National Currency",IF('Premiums DATA'!G518=0,0,'Premiums DATA'!G518),IF($C$4="Current Exchange rate",IF('Premiums DATA'!G518=0,0,'Premiums DATA'!G518/ECO!Q34),IF($C$4="Constant Exchange rate",IF('Premiums DATA'!G518=0,0,'Premiums DATA'!G518/ECO!Q69))))</f>
        <v>0</v>
      </c>
      <c r="I351" s="74">
        <f>IF($C$4="National Currency",IF('Premiums DATA'!H518=0,0,'Premiums DATA'!H518),IF($C$4="Current Exchange rate",IF('Premiums DATA'!H518=0,0,'Premiums DATA'!H518/ECO!R34),IF($C$4="Constant Exchange rate",IF('Premiums DATA'!H518=0,0,'Premiums DATA'!H518/ECO!R69))))</f>
        <v>0</v>
      </c>
      <c r="J351" s="74">
        <f>IF($C$4="National Currency",IF('Premiums DATA'!I518=0,0,'Premiums DATA'!I518),IF($C$4="Current Exchange rate",IF('Premiums DATA'!I518=0,0,'Premiums DATA'!I518/ECO!S34),IF($C$4="Constant Exchange rate",IF('Premiums DATA'!I518=0,0,'Premiums DATA'!I518/ECO!S69))))</f>
        <v>0</v>
      </c>
      <c r="K351" s="74">
        <f>IF($C$4="National Currency",IF('Premiums DATA'!J518=0,0,'Premiums DATA'!J518),IF($C$4="Current Exchange rate",IF('Premiums DATA'!J518=0,0,'Premiums DATA'!J518/ECO!T34),IF($C$4="Constant Exchange rate",IF('Premiums DATA'!J518=0,0,'Premiums DATA'!J518/ECO!T69))))</f>
        <v>0</v>
      </c>
      <c r="L351" s="74">
        <f>IF($C$4="National Currency",IF('Premiums DATA'!K518=0,0,'Premiums DATA'!K518),IF($C$4="Current Exchange rate",IF('Premiums DATA'!K518=0,0,'Premiums DATA'!K518/ECO!U34),IF($C$4="Constant Exchange rate",IF('Premiums DATA'!K518=0,0,'Premiums DATA'!K518/ECO!U69))))</f>
        <v>0</v>
      </c>
      <c r="M351" s="74">
        <f>IF($C$4="National Currency",IF('Premiums DATA'!L518=0,0,'Premiums DATA'!L518),IF($C$4="Current Exchange rate",IF('Premiums DATA'!L518=0,0,'Premiums DATA'!L518/ECO!V34),IF($C$4="Constant Exchange rate",IF('Premiums DATA'!L518=0,0,'Premiums DATA'!L518/ECO!V69))))</f>
        <v>0</v>
      </c>
      <c r="N351" s="74">
        <f>IF($C$4="National Currency",IF('Premiums DATA'!M518=0,0,'Premiums DATA'!M518),IF($C$4="Current Exchange rate",IF('Premiums DATA'!M518=0,0,'Premiums DATA'!M518/ECO!W34),IF($C$4="Constant Exchange rate",IF('Premiums DATA'!M518=0,0,'Premiums DATA'!M518/ECO!W69))))</f>
        <v>0</v>
      </c>
      <c r="O351" s="74">
        <f>IF($C$4="National Currency",IF('Premiums DATA'!N518=0,0,'Premiums DATA'!N518),IF($C$4="Current Exchange rate",IF('Premiums DATA'!N518=0,0,'Premiums DATA'!N518/ECO!X34),IF($C$4="Constant Exchange rate",IF('Premiums DATA'!N518=0,0,'Premiums DATA'!N518/ECO!X69))))</f>
        <v>0</v>
      </c>
      <c r="P351" s="210">
        <f>IF($C$4="National Currency",IF('Premiums DATA'!O518=0,0,'Premiums DATA'!O518),IF($C$4="Current Exchange rate",IF('Premiums DATA'!O518=0,0,'Premiums DATA'!O518/ECO!Y34),IF($C$4="Constant Exchange rate",IF('Premiums DATA'!O518=0,0,'Premiums DATA'!O518/ECO!Y69))))</f>
        <v>0</v>
      </c>
      <c r="Q351" s="77">
        <f t="shared" si="49"/>
        <v>0</v>
      </c>
      <c r="R351" s="77" t="str">
        <f t="shared" si="50"/>
        <v>-</v>
      </c>
      <c r="S351" s="77" t="str">
        <f t="shared" si="51"/>
        <v>-</v>
      </c>
    </row>
    <row r="352" spans="3:19" ht="15" x14ac:dyDescent="0.25">
      <c r="C352" s="242"/>
      <c r="D352" s="243"/>
      <c r="E352" s="72" t="s">
        <v>25</v>
      </c>
      <c r="F352" s="74">
        <f>IF($C$4="National Currency",IF('Premiums DATA'!E519=0,0,'Premiums DATA'!E519),IF($C$4="Current Exchange rate",IF('Premiums DATA'!E519=0,0,'Premiums DATA'!E519/ECO!O35),IF($C$4="Constant Exchange rate",IF('Premiums DATA'!E519=0,0,'Premiums DATA'!E519/ECO!O70))))</f>
        <v>3952.1309368291318</v>
      </c>
      <c r="G352" s="74">
        <f>IF($C$4="National Currency",IF('Premiums DATA'!F519=0,0,'Premiums DATA'!F519),IF($C$4="Current Exchange rate",IF('Premiums DATA'!F519=0,0,'Premiums DATA'!F519/ECO!P35),IF($C$4="Constant Exchange rate",IF('Premiums DATA'!F519=0,0,'Premiums DATA'!F519/ECO!P70))))</f>
        <v>6051.1379729042128</v>
      </c>
      <c r="H352" s="74">
        <f>IF($C$4="National Currency",IF('Premiums DATA'!G519=0,0,'Premiums DATA'!G519),IF($C$4="Current Exchange rate",IF('Premiums DATA'!G519=0,0,'Premiums DATA'!G519/ECO!Q35),IF($C$4="Constant Exchange rate",IF('Premiums DATA'!G519=0,0,'Premiums DATA'!G519/ECO!Q70))))</f>
        <v>5601.7481407342048</v>
      </c>
      <c r="I352" s="74">
        <f>IF($C$4="National Currency",IF('Premiums DATA'!H519=0,0,'Premiums DATA'!H519),IF($C$4="Current Exchange rate",IF('Premiums DATA'!H519=0,0,'Premiums DATA'!H519/ECO!R35),IF($C$4="Constant Exchange rate",IF('Premiums DATA'!H519=0,0,'Premiums DATA'!H519/ECO!R70))))</f>
        <v>6278.331175536664</v>
      </c>
      <c r="J352" s="74">
        <f>IF($C$4="National Currency",IF('Premiums DATA'!I519=0,0,'Premiums DATA'!I519),IF($C$4="Current Exchange rate",IF('Premiums DATA'!I519=0,0,'Premiums DATA'!I519/ECO!S35),IF($C$4="Constant Exchange rate",IF('Premiums DATA'!I519=0,0,'Premiums DATA'!I519/ECO!S70))))</f>
        <v>8594.1977279899966</v>
      </c>
      <c r="K352" s="74">
        <f>IF($C$4="National Currency",IF('Premiums DATA'!J519=0,0,'Premiums DATA'!J519),IF($C$4="Current Exchange rate",IF('Premiums DATA'!J519=0,0,'Premiums DATA'!J519/ECO!T35),IF($C$4="Constant Exchange rate",IF('Premiums DATA'!J519=0,0,'Premiums DATA'!J519/ECO!T70))))</f>
        <v>7768.6973816147301</v>
      </c>
      <c r="L352" s="74">
        <f>IF($C$4="National Currency",IF('Premiums DATA'!K519=0,0,'Premiums DATA'!K519),IF($C$4="Current Exchange rate",IF('Premiums DATA'!K519=0,0,'Premiums DATA'!K519/ECO!U35),IF($C$4="Constant Exchange rate",IF('Premiums DATA'!K519=0,0,'Premiums DATA'!K519/ECO!U70))))</f>
        <v>9373.0025408318324</v>
      </c>
      <c r="M352" s="74">
        <f>IF($C$4="National Currency",IF('Premiums DATA'!L519=0,0,'Premiums DATA'!L519),IF($C$4="Current Exchange rate",IF('Premiums DATA'!L519=0,0,'Premiums DATA'!L519/ECO!V35),IF($C$4="Constant Exchange rate",IF('Premiums DATA'!L519=0,0,'Premiums DATA'!L519/ECO!V70))))</f>
        <v>5447.6330591325814</v>
      </c>
      <c r="N352" s="74">
        <f>IF($C$4="National Currency",IF('Premiums DATA'!M519=0,0,'Premiums DATA'!M519),IF($C$4="Current Exchange rate",IF('Premiums DATA'!M519=0,0,'Premiums DATA'!M519/ECO!W35),IF($C$4="Constant Exchange rate",IF('Premiums DATA'!M519=0,0,'Premiums DATA'!M519/ECO!W70))))</f>
        <v>5133.1628015918013</v>
      </c>
      <c r="O352" s="74">
        <f>IF($C$4="National Currency",IF('Premiums DATA'!N519=0,0,'Premiums DATA'!N519),IF($C$4="Current Exchange rate",IF('Premiums DATA'!N519=0,0,'Premiums DATA'!N519/ECO!X35),IF($C$4="Constant Exchange rate",IF('Premiums DATA'!N519=0,0,'Premiums DATA'!N519/ECO!X70))))</f>
        <v>7105.2677360344205</v>
      </c>
      <c r="P352" s="210">
        <f>IF($C$4="National Currency",IF('Premiums DATA'!O519=0,0,'Premiums DATA'!O519),IF($C$4="Current Exchange rate",IF('Premiums DATA'!O519=0,0,'Premiums DATA'!O519/ECO!Y35),IF($C$4="Constant Exchange rate",IF('Premiums DATA'!O519=0,0,'Premiums DATA'!O519/ECO!Y70))))</f>
        <v>7322.342678480828</v>
      </c>
      <c r="Q352" s="77">
        <f t="shared" si="49"/>
        <v>3.5278818560577088E-2</v>
      </c>
      <c r="R352" s="77">
        <f t="shared" si="50"/>
        <v>0.38418904887081839</v>
      </c>
      <c r="S352" s="77">
        <f t="shared" si="51"/>
        <v>0.79783206821966002</v>
      </c>
    </row>
    <row r="353" spans="3:19" ht="15" x14ac:dyDescent="0.25">
      <c r="C353" s="242"/>
      <c r="D353" s="243"/>
      <c r="E353" s="72" t="s">
        <v>26</v>
      </c>
      <c r="F353" s="74">
        <f>IF($C$4="National Currency",IF('Premiums DATA'!E520=0,0,'Premiums DATA'!E520),IF($C$4="Current Exchange rate",IF('Premiums DATA'!E520=0,0,'Premiums DATA'!E520/ECO!O36),IF($C$4="Constant Exchange rate",IF('Premiums DATA'!E520=0,0,'Premiums DATA'!E520/ECO!O71))))</f>
        <v>92.516143771749796</v>
      </c>
      <c r="G353" s="74">
        <f>IF($C$4="National Currency",IF('Premiums DATA'!F520=0,0,'Premiums DATA'!F520),IF($C$4="Current Exchange rate",IF('Premiums DATA'!F520=0,0,'Premiums DATA'!F520/ECO!P36),IF($C$4="Constant Exchange rate",IF('Premiums DATA'!F520=0,0,'Premiums DATA'!F520/ECO!P71))))</f>
        <v>36.138127955741943</v>
      </c>
      <c r="H353" s="74">
        <f>IF($C$4="National Currency",IF('Premiums DATA'!G520=0,0,'Premiums DATA'!G520),IF($C$4="Current Exchange rate",IF('Premiums DATA'!G520=0,0,'Premiums DATA'!G520/ECO!Q36),IF($C$4="Constant Exchange rate",IF('Premiums DATA'!G520=0,0,'Premiums DATA'!G520/ECO!Q71))))</f>
        <v>40.90008970535709</v>
      </c>
      <c r="I353" s="208">
        <f>IF($C$4="National Currency",IF('Premiums DATA'!H520=0,0,'Premiums DATA'!H520),IF($C$4="Current Exchange rate",IF('Premiums DATA'!H520=0,0,'Premiums DATA'!H520/ECO!R36),IF($C$4="Constant Exchange rate",IF('Premiums DATA'!H520=0,0,'Premiums DATA'!H520/ECO!R71))))</f>
        <v>37.902692870166213</v>
      </c>
      <c r="J353" s="208">
        <f>IF($C$4="National Currency",IF('Premiums DATA'!I520=0,0,'Premiums DATA'!I520),IF($C$4="Current Exchange rate",IF('Premiums DATA'!I520=0,0,'Premiums DATA'!I520/ECO!S36),IF($C$4="Constant Exchange rate",IF('Premiums DATA'!I520=0,0,'Premiums DATA'!I520/ECO!S71))))</f>
        <v>34.905296034975329</v>
      </c>
      <c r="K353" s="208">
        <f>IF($C$4="National Currency",IF('Premiums DATA'!J520=0,0,'Premiums DATA'!J520),IF($C$4="Current Exchange rate",IF('Premiums DATA'!J520=0,0,'Premiums DATA'!J520/ECO!T36),IF($C$4="Constant Exchange rate",IF('Premiums DATA'!J520=0,0,'Premiums DATA'!J520/ECO!T71))))</f>
        <v>31.907899199784445</v>
      </c>
      <c r="L353" s="74">
        <f>IF($C$4="National Currency",IF('Premiums DATA'!K520=0,0,'Premiums DATA'!K520),IF($C$4="Current Exchange rate",IF('Premiums DATA'!K520=0,0,'Premiums DATA'!K520/ECO!U36),IF($C$4="Constant Exchange rate",IF('Premiums DATA'!K520=0,0,'Premiums DATA'!K520/ECO!U71))))</f>
        <v>28.910502364593555</v>
      </c>
      <c r="M353" s="74">
        <f>IF($C$4="National Currency",IF('Premiums DATA'!L520=0,0,'Premiums DATA'!L520),IF($C$4="Current Exchange rate",IF('Premiums DATA'!L520=0,0,'Premiums DATA'!L520/ECO!V36),IF($C$4="Constant Exchange rate",IF('Premiums DATA'!L520=0,0,'Premiums DATA'!L520/ECO!V71))))</f>
        <v>49.968769519050589</v>
      </c>
      <c r="N353" s="74">
        <f>IF($C$4="National Currency",IF('Premiums DATA'!M520=0,0,'Premiums DATA'!M520),IF($C$4="Current Exchange rate",IF('Premiums DATA'!M520=0,0,'Premiums DATA'!M520/ECO!W36),IF($C$4="Constant Exchange rate",IF('Premiums DATA'!M520=0,0,'Premiums DATA'!M520/ECO!W71))))</f>
        <v>0</v>
      </c>
      <c r="O353" s="74">
        <f>IF($C$4="National Currency",IF('Premiums DATA'!N520=0,0,'Premiums DATA'!N520),IF($C$4="Current Exchange rate",IF('Premiums DATA'!N520=0,0,'Premiums DATA'!N520/ECO!X36),IF($C$4="Constant Exchange rate",IF('Premiums DATA'!N520=0,0,'Premiums DATA'!N520/ECO!X71))))</f>
        <v>0</v>
      </c>
      <c r="P353" s="210">
        <f>IF($C$4="National Currency",IF('Premiums DATA'!O520=0,0,'Premiums DATA'!O520),IF($C$4="Current Exchange rate",IF('Premiums DATA'!O520=0,0,'Premiums DATA'!O520/ECO!Y36),IF($C$4="Constant Exchange rate",IF('Premiums DATA'!O520=0,0,'Premiums DATA'!O520/ECO!Y71))))</f>
        <v>0</v>
      </c>
      <c r="Q353" s="77">
        <f t="shared" si="49"/>
        <v>0</v>
      </c>
      <c r="R353" s="77" t="str">
        <f t="shared" si="50"/>
        <v>-</v>
      </c>
      <c r="S353" s="77" t="str">
        <f t="shared" si="51"/>
        <v>-</v>
      </c>
    </row>
    <row r="354" spans="3:19" ht="15" x14ac:dyDescent="0.25">
      <c r="C354" s="242"/>
      <c r="D354" s="243"/>
      <c r="E354" s="72" t="s">
        <v>27</v>
      </c>
      <c r="F354" s="74">
        <f>IF($C$4="National Currency",IF('Premiums DATA'!E521=0,0,'Premiums DATA'!E521),IF($C$4="Current Exchange rate",IF('Premiums DATA'!E521=0,0,'Premiums DATA'!E521/ECO!O37),IF($C$4="Constant Exchange rate",IF('Premiums DATA'!E521=0,0,'Premiums DATA'!E521/ECO!O72))))</f>
        <v>2614.2872351751303</v>
      </c>
      <c r="G354" s="74">
        <f>IF($C$4="National Currency",IF('Premiums DATA'!F521=0,0,'Premiums DATA'!F521),IF($C$4="Current Exchange rate",IF('Premiums DATA'!F521=0,0,'Premiums DATA'!F521/ECO!P37),IF($C$4="Constant Exchange rate",IF('Premiums DATA'!F521=0,0,'Premiums DATA'!F521/ECO!P72))))</f>
        <v>4579.3676141807728</v>
      </c>
      <c r="H354" s="74">
        <f>IF($C$4="National Currency",IF('Premiums DATA'!G521=0,0,'Premiums DATA'!G521),IF($C$4="Current Exchange rate",IF('Premiums DATA'!G521=0,0,'Premiums DATA'!G521/ECO!Q37),IF($C$4="Constant Exchange rate",IF('Premiums DATA'!G521=0,0,'Premiums DATA'!G521/ECO!Q72))))</f>
        <v>4121.1540508889593</v>
      </c>
      <c r="I354" s="74">
        <f>IF($C$4="National Currency",IF('Premiums DATA'!H521=0,0,'Premiums DATA'!H521),IF($C$4="Current Exchange rate",IF('Premiums DATA'!H521=0,0,'Premiums DATA'!H521/ECO!R37),IF($C$4="Constant Exchange rate",IF('Premiums DATA'!H521=0,0,'Premiums DATA'!H521/ECO!R72))))</f>
        <v>4132.2261258383896</v>
      </c>
      <c r="J354" s="74">
        <f>IF($C$4="National Currency",IF('Premiums DATA'!I521=0,0,'Premiums DATA'!I521),IF($C$4="Current Exchange rate",IF('Premiums DATA'!I521=0,0,'Premiums DATA'!I521/ECO!S37),IF($C$4="Constant Exchange rate",IF('Premiums DATA'!I521=0,0,'Premiums DATA'!I521/ECO!S72))))</f>
        <v>4471.5213456829551</v>
      </c>
      <c r="K354" s="74">
        <f>IF($C$4="National Currency",IF('Premiums DATA'!J521=0,0,'Premiums DATA'!J521),IF($C$4="Current Exchange rate",IF('Premiums DATA'!J521=0,0,'Premiums DATA'!J521/ECO!T37),IF($C$4="Constant Exchange rate",IF('Premiums DATA'!J521=0,0,'Premiums DATA'!J521/ECO!T72))))</f>
        <v>4954.4341530927286</v>
      </c>
      <c r="L354" s="74">
        <f>IF($C$4="National Currency",IF('Premiums DATA'!K521=0,0,'Premiums DATA'!K521),IF($C$4="Current Exchange rate",IF('Premiums DATA'!K521=0,0,'Premiums DATA'!K521/ECO!U37),IF($C$4="Constant Exchange rate",IF('Premiums DATA'!K521=0,0,'Premiums DATA'!K521/ECO!U72))))</f>
        <v>6635.7926115192158</v>
      </c>
      <c r="M354" s="74">
        <f>IF($C$4="National Currency",IF('Premiums DATA'!L521=0,0,'Premiums DATA'!L521),IF($C$4="Current Exchange rate",IF('Premiums DATA'!L521=0,0,'Premiums DATA'!L521/ECO!V37),IF($C$4="Constant Exchange rate",IF('Premiums DATA'!L521=0,0,'Premiums DATA'!L521/ECO!V72))))</f>
        <v>4777.7068029383581</v>
      </c>
      <c r="N354" s="74">
        <f>IF($C$4="National Currency",IF('Premiums DATA'!M521=0,0,'Premiums DATA'!M521),IF($C$4="Current Exchange rate",IF('Premiums DATA'!M521=0,0,'Premiums DATA'!M521/ECO!W37),IF($C$4="Constant Exchange rate",IF('Premiums DATA'!M521=0,0,'Premiums DATA'!M521/ECO!W72))))</f>
        <v>3599.701905674438</v>
      </c>
      <c r="O354" s="74">
        <f>IF($C$4="National Currency",IF('Premiums DATA'!N521=0,0,'Premiums DATA'!N521),IF($C$4="Current Exchange rate",IF('Premiums DATA'!N521=0,0,'Premiums DATA'!N521/ECO!X37),IF($C$4="Constant Exchange rate",IF('Premiums DATA'!N521=0,0,'Premiums DATA'!N521/ECO!X72))))</f>
        <v>4474.0764399020545</v>
      </c>
      <c r="P354" s="210">
        <f>IF($C$4="National Currency",IF('Premiums DATA'!O521=0,0,'Premiums DATA'!O521),IF($C$4="Current Exchange rate",IF('Premiums DATA'!O521=0,0,'Premiums DATA'!O521/ECO!Y37),IF($C$4="Constant Exchange rate",IF('Premiums DATA'!O521=0,0,'Premiums DATA'!O521/ECO!Y72))))</f>
        <v>0</v>
      </c>
      <c r="Q354" s="77">
        <f t="shared" si="49"/>
        <v>2.2214522634941655E-2</v>
      </c>
      <c r="R354" s="77">
        <f t="shared" si="50"/>
        <v>0.24290192830947599</v>
      </c>
      <c r="S354" s="77">
        <f t="shared" si="51"/>
        <v>0.71139436390291588</v>
      </c>
    </row>
    <row r="355" spans="3:19" ht="15" x14ac:dyDescent="0.25">
      <c r="C355" s="242"/>
      <c r="D355" s="243"/>
      <c r="E355" s="72" t="s">
        <v>28</v>
      </c>
      <c r="F355" s="74">
        <f>IF($C$4="National Currency",IF('Premiums DATA'!E522=0,0,'Premiums DATA'!E522),IF($C$4="Current Exchange rate",IF('Premiums DATA'!E522=0,0,'Premiums DATA'!E522/ECO!O38),IF($C$4="Constant Exchange rate",IF('Premiums DATA'!E522=0,0,'Premiums DATA'!E522/ECO!O73))))</f>
        <v>108.30412285094309</v>
      </c>
      <c r="G355" s="74">
        <f>IF($C$4="National Currency",IF('Premiums DATA'!F522=0,0,'Premiums DATA'!F522),IF($C$4="Current Exchange rate",IF('Premiums DATA'!F522=0,0,'Premiums DATA'!F522/ECO!P38),IF($C$4="Constant Exchange rate",IF('Premiums DATA'!F522=0,0,'Premiums DATA'!F522/ECO!P73))))</f>
        <v>103.31330328826574</v>
      </c>
      <c r="H355" s="74">
        <f>IF($C$4="National Currency",IF('Premiums DATA'!G522=0,0,'Premiums DATA'!G522),IF($C$4="Current Exchange rate",IF('Premiums DATA'!G522=0,0,'Premiums DATA'!G522/ECO!Q38),IF($C$4="Constant Exchange rate",IF('Premiums DATA'!G522=0,0,'Premiums DATA'!G522/ECO!Q73))))</f>
        <v>120.91053246536472</v>
      </c>
      <c r="I355" s="74">
        <f>IF($C$4="National Currency",IF('Premiums DATA'!H522=0,0,'Premiums DATA'!H522),IF($C$4="Current Exchange rate",IF('Premiums DATA'!H522=0,0,'Premiums DATA'!H522/ECO!R38),IF($C$4="Constant Exchange rate",IF('Premiums DATA'!H522=0,0,'Premiums DATA'!H522/ECO!R73))))</f>
        <v>186</v>
      </c>
      <c r="J355" s="74">
        <f>IF($C$4="National Currency",IF('Premiums DATA'!I522=0,0,'Premiums DATA'!I522),IF($C$4="Current Exchange rate",IF('Premiums DATA'!I522=0,0,'Premiums DATA'!I522/ECO!S38),IF($C$4="Constant Exchange rate",IF('Premiums DATA'!I522=0,0,'Premiums DATA'!I522/ECO!S73))))</f>
        <v>132</v>
      </c>
      <c r="K355" s="74">
        <f>IF($C$4="National Currency",IF('Premiums DATA'!J522=0,0,'Premiums DATA'!J522),IF($C$4="Current Exchange rate",IF('Premiums DATA'!J522=0,0,'Premiums DATA'!J522/ECO!T38),IF($C$4="Constant Exchange rate",IF('Premiums DATA'!J522=0,0,'Premiums DATA'!J522/ECO!T73))))</f>
        <v>84</v>
      </c>
      <c r="L355" s="74">
        <f>IF($C$4="National Currency",IF('Premiums DATA'!K522=0,0,'Premiums DATA'!K522),IF($C$4="Current Exchange rate",IF('Premiums DATA'!K522=0,0,'Premiums DATA'!K522/ECO!U38),IF($C$4="Constant Exchange rate",IF('Premiums DATA'!K522=0,0,'Premiums DATA'!K522/ECO!U73))))</f>
        <v>90</v>
      </c>
      <c r="M355" s="74">
        <f>IF($C$4="National Currency",IF('Premiums DATA'!L522=0,0,'Premiums DATA'!L522),IF($C$4="Current Exchange rate",IF('Premiums DATA'!L522=0,0,'Premiums DATA'!L522/ECO!V38),IF($C$4="Constant Exchange rate",IF('Premiums DATA'!L522=0,0,'Premiums DATA'!L522/ECO!V73))))</f>
        <v>82</v>
      </c>
      <c r="N355" s="74">
        <f>IF($C$4="National Currency",IF('Premiums DATA'!M522=0,0,'Premiums DATA'!M522),IF($C$4="Current Exchange rate",IF('Premiums DATA'!M522=0,0,'Premiums DATA'!M522/ECO!W38),IF($C$4="Constant Exchange rate",IF('Premiums DATA'!M522=0,0,'Premiums DATA'!M522/ECO!W73))))</f>
        <v>98</v>
      </c>
      <c r="O355" s="208">
        <f>IF($C$4="National Currency",IF('Premiums DATA'!N522=0,0,'Premiums DATA'!N522),IF($C$4="Current Exchange rate",IF('Premiums DATA'!N522=0,0,'Premiums DATA'!N522/ECO!X38),IF($C$4="Constant Exchange rate",IF('Premiums DATA'!N522=0,0,'Premiums DATA'!N522/ECO!X73))))</f>
        <v>98</v>
      </c>
      <c r="P355" s="210">
        <f>IF($C$4="National Currency",IF('Premiums DATA'!O522=0,0,'Premiums DATA'!O522),IF($C$4="Current Exchange rate",IF('Premiums DATA'!O522=0,0,'Premiums DATA'!O522/ECO!Y38),IF($C$4="Constant Exchange rate",IF('Premiums DATA'!O522=0,0,'Premiums DATA'!O522/ECO!Y73))))</f>
        <v>0</v>
      </c>
      <c r="Q355" s="77">
        <f t="shared" si="49"/>
        <v>4.8658605803166406E-4</v>
      </c>
      <c r="R355" s="77">
        <f t="shared" si="50"/>
        <v>0</v>
      </c>
      <c r="S355" s="77">
        <f t="shared" si="51"/>
        <v>-9.5140633428373311E-2</v>
      </c>
    </row>
    <row r="356" spans="3:19" ht="15" x14ac:dyDescent="0.25">
      <c r="C356" s="242"/>
      <c r="D356" s="243"/>
      <c r="E356" s="72" t="s">
        <v>29</v>
      </c>
      <c r="F356" s="74">
        <f>IF($C$4="National Currency",IF('Premiums DATA'!E523=0,0,'Premiums DATA'!E523),IF($C$4="Current Exchange rate",IF('Premiums DATA'!E523=0,0,'Premiums DATA'!E523/ECO!O39),IF($C$4="Constant Exchange rate",IF('Premiums DATA'!E523=0,0,'Premiums DATA'!E523/ECO!O74))))</f>
        <v>188.34229569142931</v>
      </c>
      <c r="G356" s="74">
        <f>IF($C$4="National Currency",IF('Premiums DATA'!F523=0,0,'Premiums DATA'!F523),IF($C$4="Current Exchange rate",IF('Premiums DATA'!F523=0,0,'Premiums DATA'!F523/ECO!P39),IF($C$4="Constant Exchange rate",IF('Premiums DATA'!F523=0,0,'Premiums DATA'!F523/ECO!P74))))</f>
        <v>238.62444400185885</v>
      </c>
      <c r="H356" s="208">
        <f>IF($C$4="National Currency",IF('Premiums DATA'!G523=0,0,'Premiums DATA'!G523),IF($C$4="Current Exchange rate",IF('Premiums DATA'!G523=0,0,'Premiums DATA'!G523/ECO!Q39),IF($C$4="Constant Exchange rate",IF('Premiums DATA'!G523=0,0,'Premiums DATA'!G523/ECO!Q74))))</f>
        <v>303.89452975695644</v>
      </c>
      <c r="I356" s="208">
        <f>IF($C$4="National Currency",IF('Premiums DATA'!H523=0,0,'Premiums DATA'!H523),IF($C$4="Current Exchange rate",IF('Premiums DATA'!H523=0,0,'Premiums DATA'!H523/ECO!R39),IF($C$4="Constant Exchange rate",IF('Premiums DATA'!H523=0,0,'Premiums DATA'!H523/ECO!R74))))</f>
        <v>369.16461551205396</v>
      </c>
      <c r="J356" s="208">
        <f>IF($C$4="National Currency",IF('Premiums DATA'!I523=0,0,'Premiums DATA'!I523),IF($C$4="Current Exchange rate",IF('Premiums DATA'!I523=0,0,'Premiums DATA'!I523/ECO!S39),IF($C$4="Constant Exchange rate",IF('Premiums DATA'!I523=0,0,'Premiums DATA'!I523/ECO!S74))))</f>
        <v>434.43470126715147</v>
      </c>
      <c r="K356" s="74">
        <f>IF($C$4="National Currency",IF('Premiums DATA'!J523=0,0,'Premiums DATA'!J523),IF($C$4="Current Exchange rate",IF('Premiums DATA'!J523=0,0,'Premiums DATA'!J523/ECO!T39),IF($C$4="Constant Exchange rate",IF('Premiums DATA'!J523=0,0,'Premiums DATA'!J523/ECO!T74))))</f>
        <v>401</v>
      </c>
      <c r="L356" s="74">
        <f>IF($C$4="National Currency",IF('Premiums DATA'!K523=0,0,'Premiums DATA'!K523),IF($C$4="Current Exchange rate",IF('Premiums DATA'!K523=0,0,'Premiums DATA'!K523/ECO!U39),IF($C$4="Constant Exchange rate",IF('Premiums DATA'!K523=0,0,'Premiums DATA'!K523/ECO!U74))))</f>
        <v>418</v>
      </c>
      <c r="M356" s="74">
        <f>IF($C$4="National Currency",IF('Premiums DATA'!L523=0,0,'Premiums DATA'!L523),IF($C$4="Current Exchange rate",IF('Premiums DATA'!L523=0,0,'Premiums DATA'!L523/ECO!V39),IF($C$4="Constant Exchange rate",IF('Premiums DATA'!L523=0,0,'Premiums DATA'!L523/ECO!V74))))</f>
        <v>428</v>
      </c>
      <c r="N356" s="74">
        <f>IF($C$4="National Currency",IF('Premiums DATA'!M523=0,0,'Premiums DATA'!M523),IF($C$4="Current Exchange rate",IF('Premiums DATA'!M523=0,0,'Premiums DATA'!M523/ECO!W39),IF($C$4="Constant Exchange rate",IF('Premiums DATA'!M523=0,0,'Premiums DATA'!M523/ECO!W74))))</f>
        <v>470</v>
      </c>
      <c r="O356" s="208">
        <f>IF($C$4="National Currency",IF('Premiums DATA'!N523=0,0,'Premiums DATA'!N523),IF($C$4="Current Exchange rate",IF('Premiums DATA'!N523=0,0,'Premiums DATA'!N523/ECO!X39),IF($C$4="Constant Exchange rate",IF('Premiums DATA'!N523=0,0,'Premiums DATA'!N523/ECO!X74))))</f>
        <v>470</v>
      </c>
      <c r="P356" s="210">
        <f>IF($C$4="National Currency",IF('Premiums DATA'!O523=0,0,'Premiums DATA'!O523),IF($C$4="Current Exchange rate",IF('Premiums DATA'!O523=0,0,'Premiums DATA'!O523/ECO!Y39),IF($C$4="Constant Exchange rate",IF('Premiums DATA'!O523=0,0,'Premiums DATA'!O523/ECO!Y74))))</f>
        <v>0</v>
      </c>
      <c r="Q356" s="77">
        <f t="shared" si="49"/>
        <v>2.333627013009001E-3</v>
      </c>
      <c r="R356" s="77">
        <f t="shared" si="50"/>
        <v>0</v>
      </c>
      <c r="S356" s="77">
        <f t="shared" si="51"/>
        <v>1.4954564681001061</v>
      </c>
    </row>
    <row r="357" spans="3:19" ht="15" x14ac:dyDescent="0.25">
      <c r="C357" s="242"/>
      <c r="D357" s="243"/>
      <c r="E357" s="72" t="s">
        <v>30</v>
      </c>
      <c r="F357" s="74">
        <f>IF($C$4="National Currency",IF('Premiums DATA'!E524=0,0,'Premiums DATA'!E524),IF($C$4="Current Exchange rate",IF('Premiums DATA'!E524=0,0,'Premiums DATA'!E524/ECO!O40),IF($C$4="Constant Exchange rate",IF('Premiums DATA'!E524=0,0,'Premiums DATA'!E524/ECO!O75))))</f>
        <v>0</v>
      </c>
      <c r="G357" s="74">
        <f>IF($C$4="National Currency",IF('Premiums DATA'!F524=0,0,'Premiums DATA'!F524),IF($C$4="Current Exchange rate",IF('Premiums DATA'!F524=0,0,'Premiums DATA'!F524/ECO!P40),IF($C$4="Constant Exchange rate",IF('Premiums DATA'!F524=0,0,'Premiums DATA'!F524/ECO!P75))))</f>
        <v>0</v>
      </c>
      <c r="H357" s="74">
        <f>IF($C$4="National Currency",IF('Premiums DATA'!G524=0,0,'Premiums DATA'!G524),IF($C$4="Current Exchange rate",IF('Premiums DATA'!G524=0,0,'Premiums DATA'!G524/ECO!Q40),IF($C$4="Constant Exchange rate",IF('Premiums DATA'!G524=0,0,'Premiums DATA'!G524/ECO!Q75))))</f>
        <v>0</v>
      </c>
      <c r="I357" s="74">
        <f>IF($C$4="National Currency",IF('Premiums DATA'!H524=0,0,'Premiums DATA'!H524),IF($C$4="Current Exchange rate",IF('Premiums DATA'!H524=0,0,'Premiums DATA'!H524/ECO!R40),IF($C$4="Constant Exchange rate",IF('Premiums DATA'!H524=0,0,'Premiums DATA'!H524/ECO!R75))))</f>
        <v>0</v>
      </c>
      <c r="J357" s="74">
        <f>IF($C$4="National Currency",IF('Premiums DATA'!I524=0,0,'Premiums DATA'!I524),IF($C$4="Current Exchange rate",IF('Premiums DATA'!I524=0,0,'Premiums DATA'!I524/ECO!S40),IF($C$4="Constant Exchange rate",IF('Premiums DATA'!I524=0,0,'Premiums DATA'!I524/ECO!S75))))</f>
        <v>0</v>
      </c>
      <c r="K357" s="74">
        <f>IF($C$4="National Currency",IF('Premiums DATA'!J524=0,0,'Premiums DATA'!J524),IF($C$4="Current Exchange rate",IF('Premiums DATA'!J524=0,0,'Premiums DATA'!J524/ECO!T40),IF($C$4="Constant Exchange rate",IF('Premiums DATA'!J524=0,0,'Premiums DATA'!J524/ECO!T75))))</f>
        <v>0</v>
      </c>
      <c r="L357" s="74">
        <f>IF($C$4="National Currency",IF('Premiums DATA'!K524=0,0,'Premiums DATA'!K524),IF($C$4="Current Exchange rate",IF('Premiums DATA'!K524=0,0,'Premiums DATA'!K524/ECO!U40),IF($C$4="Constant Exchange rate",IF('Premiums DATA'!K524=0,0,'Premiums DATA'!K524/ECO!U75))))</f>
        <v>0</v>
      </c>
      <c r="M357" s="74">
        <f>IF($C$4="National Currency",IF('Premiums DATA'!L524=0,0,'Premiums DATA'!L524),IF($C$4="Current Exchange rate",IF('Premiums DATA'!L524=0,0,'Premiums DATA'!L524/ECO!V40),IF($C$4="Constant Exchange rate",IF('Premiums DATA'!L524=0,0,'Premiums DATA'!L524/ECO!V75))))</f>
        <v>0</v>
      </c>
      <c r="N357" s="74">
        <f>IF($C$4="National Currency",IF('Premiums DATA'!M524=0,0,'Premiums DATA'!M524),IF($C$4="Current Exchange rate",IF('Premiums DATA'!M524=0,0,'Premiums DATA'!M524/ECO!W40),IF($C$4="Constant Exchange rate",IF('Premiums DATA'!M524=0,0,'Premiums DATA'!M524/ECO!W75))))</f>
        <v>0</v>
      </c>
      <c r="O357" s="74">
        <f>IF($C$4="National Currency",IF('Premiums DATA'!N524=0,0,'Premiums DATA'!N524),IF($C$4="Current Exchange rate",IF('Premiums DATA'!N524=0,0,'Premiums DATA'!N524/ECO!X40),IF($C$4="Constant Exchange rate",IF('Premiums DATA'!N524=0,0,'Premiums DATA'!N524/ECO!X75))))</f>
        <v>0</v>
      </c>
      <c r="P357" s="210">
        <f>IF($C$4="National Currency",IF('Premiums DATA'!O524=0,0,'Premiums DATA'!O524),IF($C$4="Current Exchange rate",IF('Premiums DATA'!O524=0,0,'Premiums DATA'!O524/ECO!Y40),IF($C$4="Constant Exchange rate",IF('Premiums DATA'!O524=0,0,'Premiums DATA'!O524/ECO!Y75))))</f>
        <v>0</v>
      </c>
      <c r="Q357" s="77">
        <f t="shared" si="49"/>
        <v>0</v>
      </c>
      <c r="R357" s="77" t="str">
        <f t="shared" si="50"/>
        <v>-</v>
      </c>
      <c r="S357" s="77" t="str">
        <f t="shared" si="51"/>
        <v>-</v>
      </c>
    </row>
    <row r="358" spans="3:19" ht="15" x14ac:dyDescent="0.25">
      <c r="C358" s="242"/>
      <c r="D358" s="243"/>
      <c r="E358" s="72" t="s">
        <v>180</v>
      </c>
      <c r="F358" s="75">
        <f>IF($C$4="National Currency",IF('Premiums DATA'!E525=0,0,'Premiums DATA'!E525),IF($C$4="Current Exchange rate",IF('Premiums DATA'!E525=0,0,'Premiums DATA'!E525/ECO!O41),IF($C$4="Constant Exchange rate",IF('Premiums DATA'!E525=0,0,'Premiums DATA'!E525/ECO!O76))))</f>
        <v>63222.493259725248</v>
      </c>
      <c r="G358" s="75">
        <f>IF($C$4="National Currency",IF('Premiums DATA'!F525=0,0,'Premiums DATA'!F525),IF($C$4="Current Exchange rate",IF('Premiums DATA'!F525=0,0,'Premiums DATA'!F525/ECO!P41),IF($C$4="Constant Exchange rate",IF('Premiums DATA'!F525=0,0,'Premiums DATA'!F525/ECO!P76))))</f>
        <v>82801.743484401071</v>
      </c>
      <c r="H358" s="75">
        <f>IF($C$4="National Currency",IF('Premiums DATA'!G525=0,0,'Premiums DATA'!G525),IF($C$4="Current Exchange rate",IF('Premiums DATA'!G525=0,0,'Premiums DATA'!G525/ECO!Q41),IF($C$4="Constant Exchange rate",IF('Premiums DATA'!G525=0,0,'Premiums DATA'!G525/ECO!Q76))))</f>
        <v>100712.64732314803</v>
      </c>
      <c r="I358" s="75">
        <f>IF($C$4="National Currency",IF('Premiums DATA'!H525=0,0,'Premiums DATA'!H525),IF($C$4="Current Exchange rate",IF('Premiums DATA'!H525=0,0,'Premiums DATA'!H525/ECO!R41),IF($C$4="Constant Exchange rate",IF('Premiums DATA'!H525=0,0,'Premiums DATA'!H525/ECO!R76))))</f>
        <v>119535.95840287585</v>
      </c>
      <c r="J358" s="75">
        <f>IF($C$4="National Currency",IF('Premiums DATA'!I525=0,0,'Premiums DATA'!I525),IF($C$4="Current Exchange rate",IF('Premiums DATA'!I525=0,0,'Premiums DATA'!I525/ECO!S41),IF($C$4="Constant Exchange rate",IF('Premiums DATA'!I525=0,0,'Premiums DATA'!I525/ECO!S76))))</f>
        <v>95784.279394057943</v>
      </c>
      <c r="K358" s="75">
        <f>IF($C$4="National Currency",IF('Premiums DATA'!J525=0,0,'Premiums DATA'!J525),IF($C$4="Current Exchange rate",IF('Premiums DATA'!J525=0,0,'Premiums DATA'!J525/ECO!T41),IF($C$4="Constant Exchange rate",IF('Premiums DATA'!J525=0,0,'Premiums DATA'!J525/ECO!T76))))</f>
        <v>71240.531338549743</v>
      </c>
      <c r="L358" s="75">
        <f>IF($C$4="National Currency",IF('Premiums DATA'!K525=0,0,'Premiums DATA'!K525),IF($C$4="Current Exchange rate",IF('Premiums DATA'!K525=0,0,'Premiums DATA'!K525/ECO!U41),IF($C$4="Constant Exchange rate",IF('Premiums DATA'!K525=0,0,'Premiums DATA'!K525/ECO!U76))))</f>
        <v>74927.424619490572</v>
      </c>
      <c r="M358" s="75">
        <f>IF($C$4="National Currency",IF('Premiums DATA'!L525=0,0,'Premiums DATA'!L525),IF($C$4="Current Exchange rate",IF('Premiums DATA'!L525=0,0,'Premiums DATA'!L525/ECO!V41),IF($C$4="Constant Exchange rate",IF('Premiums DATA'!L525=0,0,'Premiums DATA'!L525/ECO!V76))))</f>
        <v>77708.830057477579</v>
      </c>
      <c r="N358" s="75">
        <f>IF($C$4="National Currency",IF('Premiums DATA'!M525=0,0,'Premiums DATA'!M525),IF($C$4="Current Exchange rate",IF('Premiums DATA'!M525=0,0,'Premiums DATA'!M525/ECO!W41),IF($C$4="Constant Exchange rate",IF('Premiums DATA'!M525=0,0,'Premiums DATA'!M525/ECO!W76))))</f>
        <v>83213.656378408908</v>
      </c>
      <c r="O358" s="212">
        <f>IF($C$4="National Currency",IF('Premiums DATA'!N525=0,0,'Premiums DATA'!N525),IF($C$4="Current Exchange rate",IF('Premiums DATA'!N525=0,0,'Premiums DATA'!N525/ECO!X41),IF($C$4="Constant Exchange rate",IF('Premiums DATA'!N525=0,0,'Premiums DATA'!N525/ECO!X76))))</f>
        <v>83213.656378408908</v>
      </c>
      <c r="P358" s="211">
        <f>IF($C$4="National Currency",IF('Premiums DATA'!O525=0,0,'Premiums DATA'!O525),IF($C$4="Current Exchange rate",IF('Premiums DATA'!O525=0,0,'Premiums DATA'!O525/ECO!Y41),IF($C$4="Constant Exchange rate",IF('Premiums DATA'!O525=0,0,'Premiums DATA'!O525/ECO!Y76))))</f>
        <v>0</v>
      </c>
      <c r="Q358" s="77">
        <f t="shared" si="49"/>
        <v>0.41316943909766768</v>
      </c>
      <c r="R358" s="77">
        <f t="shared" si="50"/>
        <v>0</v>
      </c>
      <c r="S358" s="77">
        <f t="shared" si="51"/>
        <v>0.31620333346484242</v>
      </c>
    </row>
    <row r="359" spans="3:19" ht="15.75" thickBot="1" x14ac:dyDescent="0.3">
      <c r="C359" s="246"/>
      <c r="D359" s="247"/>
      <c r="E359" s="78" t="s">
        <v>221</v>
      </c>
      <c r="F359" s="86">
        <f t="shared" ref="F359:O359" si="52">SUM(F327:F358)</f>
        <v>179981.20706833244</v>
      </c>
      <c r="G359" s="86">
        <f t="shared" si="52"/>
        <v>207436.10794515503</v>
      </c>
      <c r="H359" s="86">
        <f t="shared" si="52"/>
        <v>221390.03287162248</v>
      </c>
      <c r="I359" s="86">
        <f t="shared" si="52"/>
        <v>218805.75501558464</v>
      </c>
      <c r="J359" s="86">
        <f t="shared" si="52"/>
        <v>190862.44388020612</v>
      </c>
      <c r="K359" s="86">
        <f t="shared" si="52"/>
        <v>193522.10379683302</v>
      </c>
      <c r="L359" s="86">
        <f t="shared" si="52"/>
        <v>213852.27706516339</v>
      </c>
      <c r="M359" s="86">
        <f t="shared" si="52"/>
        <v>185549.9890154468</v>
      </c>
      <c r="N359" s="86">
        <f t="shared" si="52"/>
        <v>185747.41015188902</v>
      </c>
      <c r="O359" s="86">
        <f t="shared" si="52"/>
        <v>201403.2222715735</v>
      </c>
      <c r="P359" s="86" t="s">
        <v>375</v>
      </c>
      <c r="Q359" s="77">
        <f t="shared" si="49"/>
        <v>1</v>
      </c>
    </row>
    <row r="360" spans="3:19" ht="16.5" thickTop="1" thickBot="1" x14ac:dyDescent="0.3">
      <c r="C360" s="248"/>
      <c r="D360" s="249"/>
      <c r="E360" s="113" t="s">
        <v>222</v>
      </c>
      <c r="F360" s="93">
        <v>169042.6875</v>
      </c>
      <c r="G360" s="93">
        <v>196907.953125</v>
      </c>
      <c r="H360" s="93">
        <v>209829.6875</v>
      </c>
      <c r="I360" s="93">
        <v>218662.9375</v>
      </c>
      <c r="J360" s="93">
        <v>190719.28125</v>
      </c>
      <c r="K360" s="93">
        <v>193403.46875</v>
      </c>
      <c r="L360" s="93">
        <v>213303.9375</v>
      </c>
      <c r="M360" s="93">
        <v>184994.234375</v>
      </c>
      <c r="N360" s="93">
        <v>185266.0625</v>
      </c>
      <c r="O360" s="93">
        <v>200934.21875</v>
      </c>
      <c r="P360" s="86" t="s">
        <v>375</v>
      </c>
      <c r="Q360" s="77">
        <f t="shared" si="49"/>
        <v>0.997671320665659</v>
      </c>
      <c r="R360" s="77">
        <f>IF(OR(O360=0, N360=0),"-",O360/N360-1)</f>
        <v>8.4571108375555815E-2</v>
      </c>
      <c r="S360" s="77">
        <f>IF(OR(O360=0,F360=0),"-",O360/F360-1)</f>
        <v>0.18865963220088999</v>
      </c>
    </row>
    <row r="361" spans="3:19" ht="15.75" thickTop="1" x14ac:dyDescent="0.25">
      <c r="E361" s="89" t="s">
        <v>222</v>
      </c>
      <c r="F361" s="111"/>
      <c r="G361" s="111">
        <f t="shared" ref="G361:O361" si="53">G360/F360-1</f>
        <v>0.1648415914175525</v>
      </c>
      <c r="H361" s="111">
        <f t="shared" si="53"/>
        <v>6.5623222271764092E-2</v>
      </c>
      <c r="I361" s="111">
        <f t="shared" si="53"/>
        <v>4.2097236598133803E-2</v>
      </c>
      <c r="J361" s="111">
        <f t="shared" si="53"/>
        <v>-0.12779329030096831</v>
      </c>
      <c r="K361" s="111">
        <f t="shared" si="53"/>
        <v>1.4074022733346458E-2</v>
      </c>
      <c r="L361" s="111">
        <f t="shared" si="53"/>
        <v>0.10289613148419807</v>
      </c>
      <c r="M361" s="111">
        <f t="shared" si="53"/>
        <v>-0.13272002128418281</v>
      </c>
      <c r="N361" s="111">
        <f t="shared" si="53"/>
        <v>1.4693870104567353E-3</v>
      </c>
      <c r="O361" s="111">
        <f t="shared" si="53"/>
        <v>8.4571108375555815E-2</v>
      </c>
      <c r="P361" s="112"/>
    </row>
    <row r="363" spans="3:19" x14ac:dyDescent="0.15">
      <c r="Q363" s="33"/>
    </row>
    <row r="364" spans="3:19" ht="18.75" x14ac:dyDescent="0.15">
      <c r="C364" s="253" t="s">
        <v>352</v>
      </c>
      <c r="D364" s="254"/>
      <c r="E364" s="250" t="s">
        <v>278</v>
      </c>
      <c r="F364" s="251"/>
      <c r="G364" s="251"/>
      <c r="H364" s="251"/>
      <c r="I364" s="251"/>
      <c r="J364" s="251"/>
      <c r="K364" s="251"/>
      <c r="L364" s="251"/>
      <c r="M364" s="251"/>
      <c r="N364" s="251"/>
      <c r="O364" s="251"/>
      <c r="P364" s="252"/>
    </row>
    <row r="365" spans="3:19" ht="15" x14ac:dyDescent="0.15">
      <c r="C365" s="244" t="s">
        <v>230</v>
      </c>
      <c r="D365" s="245"/>
      <c r="E365" s="50">
        <v>10</v>
      </c>
      <c r="F365" s="51">
        <v>2004</v>
      </c>
      <c r="G365" s="51">
        <f t="shared" ref="G365:P365" si="54">F365+1</f>
        <v>2005</v>
      </c>
      <c r="H365" s="51">
        <f t="shared" si="54"/>
        <v>2006</v>
      </c>
      <c r="I365" s="51">
        <f t="shared" si="54"/>
        <v>2007</v>
      </c>
      <c r="J365" s="51">
        <f t="shared" si="54"/>
        <v>2008</v>
      </c>
      <c r="K365" s="51">
        <f t="shared" si="54"/>
        <v>2009</v>
      </c>
      <c r="L365" s="51">
        <f t="shared" si="54"/>
        <v>2010</v>
      </c>
      <c r="M365" s="51">
        <f t="shared" si="54"/>
        <v>2011</v>
      </c>
      <c r="N365" s="51">
        <f t="shared" si="54"/>
        <v>2012</v>
      </c>
      <c r="O365" s="51">
        <f t="shared" si="54"/>
        <v>2013</v>
      </c>
      <c r="P365" s="51">
        <f t="shared" si="54"/>
        <v>2014</v>
      </c>
      <c r="Q365" s="53" t="s">
        <v>224</v>
      </c>
      <c r="R365" s="54" t="s">
        <v>225</v>
      </c>
      <c r="S365" s="53" t="s">
        <v>281</v>
      </c>
    </row>
    <row r="366" spans="3:19" ht="15" x14ac:dyDescent="0.25">
      <c r="C366" s="242"/>
      <c r="D366" s="243"/>
      <c r="E366" s="72" t="s">
        <v>0</v>
      </c>
      <c r="F366" s="73">
        <f>IF($C$4="National Currency",IF('Premiums DATA'!E531=0,0,'Premiums DATA'!E531),IF($C$4="Current Exchange rate",IF('Premiums DATA'!E531=0,0,'Premiums DATA'!E531/ECO!O10),IF($C$4="Constant Exchange rate",IF('Premiums DATA'!E531=0,0,'Premiums DATA'!E531/ECO!O45))))</f>
        <v>0</v>
      </c>
      <c r="G366" s="73">
        <f>IF($C$4="National Currency",IF('Premiums DATA'!F531=0,0,'Premiums DATA'!F531),IF($C$4="Current Exchange rate",IF('Premiums DATA'!F531=0,0,'Premiums DATA'!F531/ECO!P10),IF($C$4="Constant Exchange rate",IF('Premiums DATA'!F531=0,0,'Premiums DATA'!F531/ECO!P45))))</f>
        <v>0</v>
      </c>
      <c r="H366" s="73">
        <f>IF($C$4="National Currency",IF('Premiums DATA'!G531=0,0,'Premiums DATA'!G531),IF($C$4="Current Exchange rate",IF('Premiums DATA'!G531=0,0,'Premiums DATA'!G531/ECO!Q10),IF($C$4="Constant Exchange rate",IF('Premiums DATA'!G531=0,0,'Premiums DATA'!G531/ECO!Q45))))</f>
        <v>0</v>
      </c>
      <c r="I366" s="73">
        <f>IF($C$4="National Currency",IF('Premiums DATA'!H531=0,0,'Premiums DATA'!H531),IF($C$4="Current Exchange rate",IF('Premiums DATA'!H531=0,0,'Premiums DATA'!H531/ECO!R10),IF($C$4="Constant Exchange rate",IF('Premiums DATA'!H531=0,0,'Premiums DATA'!H531/ECO!R45))))</f>
        <v>0</v>
      </c>
      <c r="J366" s="73">
        <f>IF($C$4="National Currency",IF('Premiums DATA'!I531=0,0,'Premiums DATA'!I531),IF($C$4="Current Exchange rate",IF('Premiums DATA'!I531=0,0,'Premiums DATA'!I531/ECO!S10),IF($C$4="Constant Exchange rate",IF('Premiums DATA'!I531=0,0,'Premiums DATA'!I531/ECO!S45))))</f>
        <v>0</v>
      </c>
      <c r="K366" s="73">
        <f>IF($C$4="National Currency",IF('Premiums DATA'!J531=0,0,'Premiums DATA'!J531),IF($C$4="Current Exchange rate",IF('Premiums DATA'!J531=0,0,'Premiums DATA'!J531/ECO!T10),IF($C$4="Constant Exchange rate",IF('Premiums DATA'!J531=0,0,'Premiums DATA'!J531/ECO!T45))))</f>
        <v>0</v>
      </c>
      <c r="L366" s="73">
        <f>IF($C$4="National Currency",IF('Premiums DATA'!K531=0,0,'Premiums DATA'!K531),IF($C$4="Current Exchange rate",IF('Premiums DATA'!K531=0,0,'Premiums DATA'!K531/ECO!U10),IF($C$4="Constant Exchange rate",IF('Premiums DATA'!K531=0,0,'Premiums DATA'!K531/ECO!U45))))</f>
        <v>0</v>
      </c>
      <c r="M366" s="73">
        <f>IF($C$4="National Currency",IF('Premiums DATA'!L531=0,0,'Premiums DATA'!L531),IF($C$4="Current Exchange rate",IF('Premiums DATA'!L531=0,0,'Premiums DATA'!L531/ECO!V10),IF($C$4="Constant Exchange rate",IF('Premiums DATA'!L531=0,0,'Premiums DATA'!L531/ECO!V45))))</f>
        <v>0</v>
      </c>
      <c r="N366" s="73">
        <f>IF($C$4="National Currency",IF('Premiums DATA'!M531=0,0,'Premiums DATA'!M531),IF($C$4="Current Exchange rate",IF('Premiums DATA'!M531=0,0,'Premiums DATA'!M531/ECO!W10),IF($C$4="Constant Exchange rate",IF('Premiums DATA'!M531=0,0,'Premiums DATA'!M531/ECO!W45))))</f>
        <v>0</v>
      </c>
      <c r="O366" s="73">
        <f>IF($C$4="National Currency",IF('Premiums DATA'!N531=0,0,'Premiums DATA'!N531),IF($C$4="Current Exchange rate",IF('Premiums DATA'!N531=0,0,'Premiums DATA'!N531/ECO!X10),IF($C$4="Constant Exchange rate",IF('Premiums DATA'!N531=0,0,'Premiums DATA'!N531/ECO!X45))))</f>
        <v>0</v>
      </c>
      <c r="P366" s="209">
        <f>IF($C$4="National Currency",IF('Premiums DATA'!O531=0,0,'Premiums DATA'!O531),IF($C$4="Current Exchange rate",IF('Premiums DATA'!O531=0,0,'Premiums DATA'!O531/ECO!Y10),IF($C$4="Constant Exchange rate",IF('Premiums DATA'!O531=0,0,'Premiums DATA'!O531/ECO!Y45))))</f>
        <v>0</v>
      </c>
      <c r="Q366" s="77">
        <f>O366/$O$398</f>
        <v>0</v>
      </c>
      <c r="R366" s="77" t="str">
        <f>IF(OR(O366=0, N366=0),"-",O366/N366-1)</f>
        <v>-</v>
      </c>
      <c r="S366" s="77" t="str">
        <f>IF(OR(O366=0, F366=0),"-",O366/F366-1)</f>
        <v>-</v>
      </c>
    </row>
    <row r="367" spans="3:19" ht="15" x14ac:dyDescent="0.25">
      <c r="C367" s="242"/>
      <c r="D367" s="243"/>
      <c r="E367" s="72" t="s">
        <v>1</v>
      </c>
      <c r="F367" s="74">
        <f>IF($C$4="National Currency",IF('Premiums DATA'!E532=0,0,'Premiums DATA'!E532),IF($C$4="Current Exchange rate",IF('Premiums DATA'!E532=0,0,'Premiums DATA'!E532/ECO!O11),IF($C$4="Constant Exchange rate",IF('Premiums DATA'!E532=0,0,'Premiums DATA'!E532/ECO!O46))))</f>
        <v>0</v>
      </c>
      <c r="G367" s="74">
        <f>IF($C$4="National Currency",IF('Premiums DATA'!F532=0,0,'Premiums DATA'!F532),IF($C$4="Current Exchange rate",IF('Premiums DATA'!F532=0,0,'Premiums DATA'!F532/ECO!P11),IF($C$4="Constant Exchange rate",IF('Premiums DATA'!F532=0,0,'Premiums DATA'!F532/ECO!P46))))</f>
        <v>0</v>
      </c>
      <c r="H367" s="74">
        <f>IF($C$4="National Currency",IF('Premiums DATA'!G532=0,0,'Premiums DATA'!G532),IF($C$4="Current Exchange rate",IF('Premiums DATA'!G532=0,0,'Premiums DATA'!G532/ECO!Q11),IF($C$4="Constant Exchange rate",IF('Premiums DATA'!G532=0,0,'Premiums DATA'!G532/ECO!Q46))))</f>
        <v>0</v>
      </c>
      <c r="I367" s="74">
        <f>IF($C$4="National Currency",IF('Premiums DATA'!H532=0,0,'Premiums DATA'!H532),IF($C$4="Current Exchange rate",IF('Premiums DATA'!H532=0,0,'Premiums DATA'!H532/ECO!R11),IF($C$4="Constant Exchange rate",IF('Premiums DATA'!H532=0,0,'Premiums DATA'!H532/ECO!R46))))</f>
        <v>0</v>
      </c>
      <c r="J367" s="74">
        <f>IF($C$4="National Currency",IF('Premiums DATA'!I532=0,0,'Premiums DATA'!I532),IF($C$4="Current Exchange rate",IF('Premiums DATA'!I532=0,0,'Premiums DATA'!I532/ECO!S11),IF($C$4="Constant Exchange rate",IF('Premiums DATA'!I532=0,0,'Premiums DATA'!I532/ECO!S46))))</f>
        <v>0</v>
      </c>
      <c r="K367" s="74">
        <f>IF($C$4="National Currency",IF('Premiums DATA'!J532=0,0,'Premiums DATA'!J532),IF($C$4="Current Exchange rate",IF('Premiums DATA'!J532=0,0,'Premiums DATA'!J532/ECO!T11),IF($C$4="Constant Exchange rate",IF('Premiums DATA'!J532=0,0,'Premiums DATA'!J532/ECO!T46))))</f>
        <v>0</v>
      </c>
      <c r="L367" s="74">
        <f>IF($C$4="National Currency",IF('Premiums DATA'!K532=0,0,'Premiums DATA'!K532),IF($C$4="Current Exchange rate",IF('Premiums DATA'!K532=0,0,'Premiums DATA'!K532/ECO!U11),IF($C$4="Constant Exchange rate",IF('Premiums DATA'!K532=0,0,'Premiums DATA'!K532/ECO!U46))))</f>
        <v>0</v>
      </c>
      <c r="M367" s="74">
        <f>IF($C$4="National Currency",IF('Premiums DATA'!L532=0,0,'Premiums DATA'!L532),IF($C$4="Current Exchange rate",IF('Premiums DATA'!L532=0,0,'Premiums DATA'!L532/ECO!V11),IF($C$4="Constant Exchange rate",IF('Premiums DATA'!L532=0,0,'Premiums DATA'!L532/ECO!V46))))</f>
        <v>0</v>
      </c>
      <c r="N367" s="74">
        <f>IF($C$4="National Currency",IF('Premiums DATA'!M532=0,0,'Premiums DATA'!M532),IF($C$4="Current Exchange rate",IF('Premiums DATA'!M532=0,0,'Premiums DATA'!M532/ECO!W11),IF($C$4="Constant Exchange rate",IF('Premiums DATA'!M532=0,0,'Premiums DATA'!M532/ECO!W46))))</f>
        <v>0</v>
      </c>
      <c r="O367" s="74">
        <f>IF($C$4="National Currency",IF('Premiums DATA'!N532=0,0,'Premiums DATA'!N532),IF($C$4="Current Exchange rate",IF('Premiums DATA'!N532=0,0,'Premiums DATA'!N532/ECO!X11),IF($C$4="Constant Exchange rate",IF('Premiums DATA'!N532=0,0,'Premiums DATA'!N532/ECO!X46))))</f>
        <v>0</v>
      </c>
      <c r="P367" s="210">
        <f>IF($C$4="National Currency",IF('Premiums DATA'!O532=0,0,'Premiums DATA'!O532),IF($C$4="Current Exchange rate",IF('Premiums DATA'!O532=0,0,'Premiums DATA'!O532/ECO!Y11),IF($C$4="Constant Exchange rate",IF('Premiums DATA'!O532=0,0,'Premiums DATA'!O532/ECO!Y46))))</f>
        <v>0</v>
      </c>
      <c r="Q367" s="77">
        <f t="shared" ref="Q367:Q399" si="55">O367/$O$398</f>
        <v>0</v>
      </c>
      <c r="R367" s="77" t="str">
        <f t="shared" ref="R367:R397" si="56">IF(OR(O367=0, N367=0),"-",O367/N367-1)</f>
        <v>-</v>
      </c>
      <c r="S367" s="77" t="str">
        <f t="shared" ref="S367:S397" si="57">IF(OR(O367=0, F367=0),"-",O367/F367-1)</f>
        <v>-</v>
      </c>
    </row>
    <row r="368" spans="3:19" ht="15" x14ac:dyDescent="0.25">
      <c r="C368" s="242"/>
      <c r="D368" s="243"/>
      <c r="E368" s="72" t="s">
        <v>2</v>
      </c>
      <c r="F368" s="74">
        <f>IF($C$4="National Currency",IF('Premiums DATA'!E533=0,0,'Premiums DATA'!E533),IF($C$4="Current Exchange rate",IF('Premiums DATA'!E533=0,0,'Premiums DATA'!E533/ECO!O12),IF($C$4="Constant Exchange rate",IF('Premiums DATA'!E533=0,0,'Premiums DATA'!E533/ECO!O47))))</f>
        <v>0</v>
      </c>
      <c r="G368" s="74">
        <f>IF($C$4="National Currency",IF('Premiums DATA'!F533=0,0,'Premiums DATA'!F533),IF($C$4="Current Exchange rate",IF('Premiums DATA'!F533=0,0,'Premiums DATA'!F533/ECO!P12),IF($C$4="Constant Exchange rate",IF('Premiums DATA'!F533=0,0,'Premiums DATA'!F533/ECO!P47))))</f>
        <v>0</v>
      </c>
      <c r="H368" s="74">
        <f>IF($C$4="National Currency",IF('Premiums DATA'!G533=0,0,'Premiums DATA'!G533),IF($C$4="Current Exchange rate",IF('Premiums DATA'!G533=0,0,'Premiums DATA'!G533/ECO!Q12),IF($C$4="Constant Exchange rate",IF('Premiums DATA'!G533=0,0,'Premiums DATA'!G533/ECO!Q47))))</f>
        <v>0</v>
      </c>
      <c r="I368" s="74">
        <f>IF($C$4="National Currency",IF('Premiums DATA'!H533=0,0,'Premiums DATA'!H533),IF($C$4="Current Exchange rate",IF('Premiums DATA'!H533=0,0,'Premiums DATA'!H533/ECO!R12),IF($C$4="Constant Exchange rate",IF('Premiums DATA'!H533=0,0,'Premiums DATA'!H533/ECO!R47))))</f>
        <v>20.36953488666914</v>
      </c>
      <c r="J368" s="74">
        <f>IF($C$4="National Currency",IF('Premiums DATA'!I533=0,0,'Premiums DATA'!I533),IF($C$4="Current Exchange rate",IF('Premiums DATA'!I533=0,0,'Premiums DATA'!I533/ECO!S12),IF($C$4="Constant Exchange rate",IF('Premiums DATA'!I533=0,0,'Premiums DATA'!I533/ECO!S47))))</f>
        <v>19.658739382726914</v>
      </c>
      <c r="K368" s="74">
        <f>IF($C$4="National Currency",IF('Premiums DATA'!J533=0,0,'Premiums DATA'!J533),IF($C$4="Current Exchange rate",IF('Premiums DATA'!J533=0,0,'Premiums DATA'!J533/ECO!T12),IF($C$4="Constant Exchange rate",IF('Premiums DATA'!J533=0,0,'Premiums DATA'!J533/ECO!T47))))</f>
        <v>16.331859047736831</v>
      </c>
      <c r="L368" s="74">
        <f>IF($C$4="National Currency",IF('Premiums DATA'!K533=0,0,'Premiums DATA'!K533),IF($C$4="Current Exchange rate",IF('Premiums DATA'!K533=0,0,'Premiums DATA'!K533/ECO!U12),IF($C$4="Constant Exchange rate",IF('Premiums DATA'!K533=0,0,'Premiums DATA'!K533/ECO!U47))))</f>
        <v>19.465524879768175</v>
      </c>
      <c r="M368" s="74">
        <f>IF($C$4="National Currency",IF('Premiums DATA'!L533=0,0,'Premiums DATA'!L533),IF($C$4="Current Exchange rate",IF('Premiums DATA'!L533=0,0,'Premiums DATA'!L533/ECO!V12),IF($C$4="Constant Exchange rate",IF('Premiums DATA'!L533=0,0,'Premiums DATA'!L533/ECO!V47))))</f>
        <v>0</v>
      </c>
      <c r="N368" s="74">
        <f>IF($C$4="National Currency",IF('Premiums DATA'!M533=0,0,'Premiums DATA'!M533),IF($C$4="Current Exchange rate",IF('Premiums DATA'!M533=0,0,'Premiums DATA'!M533/ECO!W12),IF($C$4="Constant Exchange rate",IF('Premiums DATA'!M533=0,0,'Premiums DATA'!M533/ECO!W47))))</f>
        <v>0</v>
      </c>
      <c r="O368" s="74">
        <f>IF($C$4="National Currency",IF('Premiums DATA'!N533=0,0,'Premiums DATA'!N533),IF($C$4="Current Exchange rate",IF('Premiums DATA'!N533=0,0,'Premiums DATA'!N533/ECO!X12),IF($C$4="Constant Exchange rate",IF('Premiums DATA'!N533=0,0,'Premiums DATA'!N533/ECO!X47))))</f>
        <v>0</v>
      </c>
      <c r="P368" s="210">
        <f>IF($C$4="National Currency",IF('Premiums DATA'!O533=0,0,'Premiums DATA'!O533),IF($C$4="Current Exchange rate",IF('Premiums DATA'!O533=0,0,'Premiums DATA'!O533/ECO!Y12),IF($C$4="Constant Exchange rate",IF('Premiums DATA'!O533=0,0,'Premiums DATA'!O533/ECO!Y47))))</f>
        <v>0</v>
      </c>
      <c r="Q368" s="77">
        <f t="shared" si="55"/>
        <v>0</v>
      </c>
      <c r="R368" s="77" t="str">
        <f t="shared" si="56"/>
        <v>-</v>
      </c>
      <c r="S368" s="77" t="str">
        <f t="shared" si="57"/>
        <v>-</v>
      </c>
    </row>
    <row r="369" spans="3:19" ht="15" x14ac:dyDescent="0.25">
      <c r="C369" s="242"/>
      <c r="D369" s="243"/>
      <c r="E369" s="72" t="s">
        <v>3</v>
      </c>
      <c r="F369" s="74">
        <f>IF($C$4="National Currency",IF('Premiums DATA'!E534=0,0,'Premiums DATA'!E534),IF($C$4="Current Exchange rate",IF('Premiums DATA'!E534=0,0,'Premiums DATA'!E534/ECO!O13),IF($C$4="Constant Exchange rate",IF('Premiums DATA'!E534=0,0,'Premiums DATA'!E534/ECO!O48))))</f>
        <v>0</v>
      </c>
      <c r="G369" s="74">
        <f>IF($C$4="National Currency",IF('Premiums DATA'!F534=0,0,'Premiums DATA'!F534),IF($C$4="Current Exchange rate",IF('Premiums DATA'!F534=0,0,'Premiums DATA'!F534/ECO!P13),IF($C$4="Constant Exchange rate",IF('Premiums DATA'!F534=0,0,'Premiums DATA'!F534/ECO!P48))))</f>
        <v>0</v>
      </c>
      <c r="H369" s="74">
        <f>IF($C$4="National Currency",IF('Premiums DATA'!G534=0,0,'Premiums DATA'!G534),IF($C$4="Current Exchange rate",IF('Premiums DATA'!G534=0,0,'Premiums DATA'!G534/ECO!Q13),IF($C$4="Constant Exchange rate",IF('Premiums DATA'!G534=0,0,'Premiums DATA'!G534/ECO!Q48))))</f>
        <v>0</v>
      </c>
      <c r="I369" s="74">
        <f>IF($C$4="National Currency",IF('Premiums DATA'!H534=0,0,'Premiums DATA'!H534),IF($C$4="Current Exchange rate",IF('Premiums DATA'!H534=0,0,'Premiums DATA'!H534/ECO!R13),IF($C$4="Constant Exchange rate",IF('Premiums DATA'!H534=0,0,'Premiums DATA'!H534/ECO!R48))))</f>
        <v>0</v>
      </c>
      <c r="J369" s="74">
        <f>IF($C$4="National Currency",IF('Premiums DATA'!I534=0,0,'Premiums DATA'!I534),IF($C$4="Current Exchange rate",IF('Premiums DATA'!I534=0,0,'Premiums DATA'!I534/ECO!S13),IF($C$4="Constant Exchange rate",IF('Premiums DATA'!I534=0,0,'Premiums DATA'!I534/ECO!S48))))</f>
        <v>0</v>
      </c>
      <c r="K369" s="74">
        <f>IF($C$4="National Currency",IF('Premiums DATA'!J534=0,0,'Premiums DATA'!J534),IF($C$4="Current Exchange rate",IF('Premiums DATA'!J534=0,0,'Premiums DATA'!J534/ECO!T13),IF($C$4="Constant Exchange rate",IF('Premiums DATA'!J534=0,0,'Premiums DATA'!J534/ECO!T48))))</f>
        <v>0</v>
      </c>
      <c r="L369" s="74">
        <f>IF($C$4="National Currency",IF('Premiums DATA'!K534=0,0,'Premiums DATA'!K534),IF($C$4="Current Exchange rate",IF('Premiums DATA'!K534=0,0,'Premiums DATA'!K534/ECO!U13),IF($C$4="Constant Exchange rate",IF('Premiums DATA'!K534=0,0,'Premiums DATA'!K534/ECO!U48))))</f>
        <v>388.50798403193613</v>
      </c>
      <c r="M369" s="74">
        <f>IF($C$4="National Currency",IF('Premiums DATA'!L534=0,0,'Premiums DATA'!L534),IF($C$4="Current Exchange rate",IF('Premiums DATA'!L534=0,0,'Premiums DATA'!L534/ECO!V13),IF($C$4="Constant Exchange rate",IF('Premiums DATA'!L534=0,0,'Premiums DATA'!L534/ECO!V48))))</f>
        <v>418.44976713240192</v>
      </c>
      <c r="N369" s="74">
        <f>IF($C$4="National Currency",IF('Premiums DATA'!M534=0,0,'Premiums DATA'!M534),IF($C$4="Current Exchange rate",IF('Premiums DATA'!M534=0,0,'Premiums DATA'!M534/ECO!W13),IF($C$4="Constant Exchange rate",IF('Premiums DATA'!M534=0,0,'Premiums DATA'!M534/ECO!W48))))</f>
        <v>387.85429141716571</v>
      </c>
      <c r="O369" s="74">
        <f>IF($C$4="National Currency",IF('Premiums DATA'!N534=0,0,'Premiums DATA'!N534),IF($C$4="Current Exchange rate",IF('Premiums DATA'!N534=0,0,'Premiums DATA'!N534/ECO!X13),IF($C$4="Constant Exchange rate",IF('Premiums DATA'!N534=0,0,'Premiums DATA'!N534/ECO!X48))))</f>
        <v>363.54540918163678</v>
      </c>
      <c r="P369" s="210">
        <f>IF($C$4="National Currency",IF('Premiums DATA'!O534=0,0,'Premiums DATA'!O534),IF($C$4="Current Exchange rate",IF('Premiums DATA'!O534=0,0,'Premiums DATA'!O534/ECO!Y13),IF($C$4="Constant Exchange rate",IF('Premiums DATA'!O534=0,0,'Premiums DATA'!O534/ECO!Y48))))</f>
        <v>379.78875582169002</v>
      </c>
      <c r="Q369" s="77">
        <f t="shared" si="55"/>
        <v>2.3913001914711548E-3</v>
      </c>
      <c r="R369" s="77">
        <f t="shared" si="56"/>
        <v>-6.2675295267992648E-2</v>
      </c>
      <c r="S369" s="77" t="str">
        <f t="shared" si="57"/>
        <v>-</v>
      </c>
    </row>
    <row r="370" spans="3:19" ht="15" x14ac:dyDescent="0.25">
      <c r="C370" s="242"/>
      <c r="D370" s="243"/>
      <c r="E370" s="72" t="s">
        <v>4</v>
      </c>
      <c r="F370" s="74">
        <f>IF($C$4="National Currency",IF('Premiums DATA'!E535=0,0,'Premiums DATA'!E535),IF($C$4="Current Exchange rate",IF('Premiums DATA'!E535=0,0,'Premiums DATA'!E535/ECO!O14),IF($C$4="Constant Exchange rate",IF('Premiums DATA'!E535=0,0,'Premiums DATA'!E535/ECO!O49))))</f>
        <v>54.675619799408821</v>
      </c>
      <c r="G370" s="74">
        <f>IF($C$4="National Currency",IF('Premiums DATA'!F535=0,0,'Premiums DATA'!F535),IF($C$4="Current Exchange rate",IF('Premiums DATA'!F535=0,0,'Premiums DATA'!F535/ECO!P14),IF($C$4="Constant Exchange rate",IF('Premiums DATA'!F535=0,0,'Premiums DATA'!F535/ECO!P49))))</f>
        <v>60.138380050829923</v>
      </c>
      <c r="H370" s="74">
        <f>IF($C$4="National Currency",IF('Premiums DATA'!G535=0,0,'Premiums DATA'!G535),IF($C$4="Current Exchange rate",IF('Premiums DATA'!G535=0,0,'Premiums DATA'!G535/ECO!Q14),IF($C$4="Constant Exchange rate",IF('Premiums DATA'!G535=0,0,'Premiums DATA'!G535/ECO!Q49))))</f>
        <v>76.778611424117827</v>
      </c>
      <c r="I370" s="74">
        <f>IF($C$4="National Currency",IF('Premiums DATA'!H535=0,0,'Premiums DATA'!H535),IF($C$4="Current Exchange rate",IF('Premiums DATA'!H535=0,0,'Premiums DATA'!H535/ECO!R14),IF($C$4="Constant Exchange rate",IF('Premiums DATA'!H535=0,0,'Premiums DATA'!H535/ECO!R49))))</f>
        <v>100.80817400516001</v>
      </c>
      <c r="J370" s="74">
        <f>IF($C$4="National Currency",IF('Premiums DATA'!I535=0,0,'Premiums DATA'!I535),IF($C$4="Current Exchange rate",IF('Premiums DATA'!I535=0,0,'Premiums DATA'!I535/ECO!S14),IF($C$4="Constant Exchange rate",IF('Premiums DATA'!I535=0,0,'Premiums DATA'!I535/ECO!S49))))</f>
        <v>54</v>
      </c>
      <c r="K370" s="74">
        <f>IF($C$4="National Currency",IF('Premiums DATA'!J535=0,0,'Premiums DATA'!J535),IF($C$4="Current Exchange rate",IF('Premiums DATA'!J535=0,0,'Premiums DATA'!J535/ECO!T14),IF($C$4="Constant Exchange rate",IF('Premiums DATA'!J535=0,0,'Premiums DATA'!J535/ECO!T49))))</f>
        <v>47</v>
      </c>
      <c r="L370" s="74">
        <f>IF($C$4="National Currency",IF('Premiums DATA'!K535=0,0,'Premiums DATA'!K535),IF($C$4="Current Exchange rate",IF('Premiums DATA'!K535=0,0,'Premiums DATA'!K535/ECO!U14),IF($C$4="Constant Exchange rate",IF('Premiums DATA'!K535=0,0,'Premiums DATA'!K535/ECO!U49))))</f>
        <v>53</v>
      </c>
      <c r="M370" s="74">
        <f>IF($C$4="National Currency",IF('Premiums DATA'!L535=0,0,'Premiums DATA'!L535),IF($C$4="Current Exchange rate",IF('Premiums DATA'!L535=0,0,'Premiums DATA'!L535/ECO!V14),IF($C$4="Constant Exchange rate",IF('Premiums DATA'!L535=0,0,'Premiums DATA'!L535/ECO!V49))))</f>
        <v>46</v>
      </c>
      <c r="N370" s="74">
        <f>IF($C$4="National Currency",IF('Premiums DATA'!M535=0,0,'Premiums DATA'!M535),IF($C$4="Current Exchange rate",IF('Premiums DATA'!M535=0,0,'Premiums DATA'!M535/ECO!W14),IF($C$4="Constant Exchange rate",IF('Premiums DATA'!M535=0,0,'Premiums DATA'!M535/ECO!W49))))</f>
        <v>34</v>
      </c>
      <c r="O370" s="208">
        <f>IF($C$4="National Currency",IF('Premiums DATA'!N535=0,0,'Premiums DATA'!N535),IF($C$4="Current Exchange rate",IF('Premiums DATA'!N535=0,0,'Premiums DATA'!N535/ECO!X14),IF($C$4="Constant Exchange rate",IF('Premiums DATA'!N535=0,0,'Premiums DATA'!N535/ECO!X49))))</f>
        <v>34</v>
      </c>
      <c r="P370" s="210">
        <f>IF($C$4="National Currency",IF('Premiums DATA'!O535=0,0,'Premiums DATA'!O535),IF($C$4="Current Exchange rate",IF('Premiums DATA'!O535=0,0,'Premiums DATA'!O535/ECO!Y14),IF($C$4="Constant Exchange rate",IF('Premiums DATA'!O535=0,0,'Premiums DATA'!O535/ECO!Y49))))</f>
        <v>0</v>
      </c>
      <c r="Q370" s="77">
        <f t="shared" si="55"/>
        <v>2.2364250642867438E-4</v>
      </c>
      <c r="R370" s="77">
        <f t="shared" si="56"/>
        <v>0</v>
      </c>
      <c r="S370" s="77">
        <f t="shared" si="57"/>
        <v>-0.37815062499999996</v>
      </c>
    </row>
    <row r="371" spans="3:19" ht="15" x14ac:dyDescent="0.25">
      <c r="C371" s="242"/>
      <c r="D371" s="243"/>
      <c r="E371" s="72" t="s">
        <v>5</v>
      </c>
      <c r="F371" s="74">
        <f>IF($C$4="National Currency",IF('Premiums DATA'!E536=0,0,'Premiums DATA'!E536),IF($C$4="Current Exchange rate",IF('Premiums DATA'!E536=0,0,'Premiums DATA'!E536/ECO!O15),IF($C$4="Constant Exchange rate",IF('Premiums DATA'!E536=0,0,'Premiums DATA'!E536/ECO!O50))))</f>
        <v>0</v>
      </c>
      <c r="G371" s="74">
        <f>IF($C$4="National Currency",IF('Premiums DATA'!F536=0,0,'Premiums DATA'!F536),IF($C$4="Current Exchange rate",IF('Premiums DATA'!F536=0,0,'Premiums DATA'!F536/ECO!P15),IF($C$4="Constant Exchange rate",IF('Premiums DATA'!F536=0,0,'Premiums DATA'!F536/ECO!P50))))</f>
        <v>0</v>
      </c>
      <c r="H371" s="74">
        <f>IF($C$4="National Currency",IF('Premiums DATA'!G536=0,0,'Premiums DATA'!G536),IF($C$4="Current Exchange rate",IF('Premiums DATA'!G536=0,0,'Premiums DATA'!G536/ECO!Q15),IF($C$4="Constant Exchange rate",IF('Premiums DATA'!G536=0,0,'Premiums DATA'!G536/ECO!Q50))))</f>
        <v>0</v>
      </c>
      <c r="I371" s="74">
        <f>IF($C$4="National Currency",IF('Premiums DATA'!H536=0,0,'Premiums DATA'!H536),IF($C$4="Current Exchange rate",IF('Premiums DATA'!H536=0,0,'Premiums DATA'!H536/ECO!R15),IF($C$4="Constant Exchange rate",IF('Premiums DATA'!H536=0,0,'Premiums DATA'!H536/ECO!R50))))</f>
        <v>0</v>
      </c>
      <c r="J371" s="74">
        <f>IF($C$4="National Currency",IF('Premiums DATA'!I536=0,0,'Premiums DATA'!I536),IF($C$4="Current Exchange rate",IF('Premiums DATA'!I536=0,0,'Premiums DATA'!I536/ECO!S15),IF($C$4="Constant Exchange rate",IF('Premiums DATA'!I536=0,0,'Premiums DATA'!I536/ECO!S50))))</f>
        <v>0</v>
      </c>
      <c r="K371" s="74">
        <f>IF($C$4="National Currency",IF('Premiums DATA'!J536=0,0,'Premiums DATA'!J536),IF($C$4="Current Exchange rate",IF('Premiums DATA'!J536=0,0,'Premiums DATA'!J536/ECO!T15),IF($C$4="Constant Exchange rate",IF('Premiums DATA'!J536=0,0,'Premiums DATA'!J536/ECO!T50))))</f>
        <v>0</v>
      </c>
      <c r="L371" s="74">
        <f>IF($C$4="National Currency",IF('Premiums DATA'!K536=0,0,'Premiums DATA'!K536),IF($C$4="Current Exchange rate",IF('Premiums DATA'!K536=0,0,'Premiums DATA'!K536/ECO!U15),IF($C$4="Constant Exchange rate",IF('Premiums DATA'!K536=0,0,'Premiums DATA'!K536/ECO!U50))))</f>
        <v>0</v>
      </c>
      <c r="M371" s="74">
        <f>IF($C$4="National Currency",IF('Premiums DATA'!L536=0,0,'Premiums DATA'!L536),IF($C$4="Current Exchange rate",IF('Premiums DATA'!L536=0,0,'Premiums DATA'!L536/ECO!V15),IF($C$4="Constant Exchange rate",IF('Premiums DATA'!L536=0,0,'Premiums DATA'!L536/ECO!V50))))</f>
        <v>0</v>
      </c>
      <c r="N371" s="74">
        <f>IF($C$4="National Currency",IF('Premiums DATA'!M536=0,0,'Premiums DATA'!M536),IF($C$4="Current Exchange rate",IF('Premiums DATA'!M536=0,0,'Premiums DATA'!M536/ECO!W15),IF($C$4="Constant Exchange rate",IF('Premiums DATA'!M536=0,0,'Premiums DATA'!M536/ECO!W50))))</f>
        <v>0</v>
      </c>
      <c r="O371" s="74">
        <f>IF($C$4="National Currency",IF('Premiums DATA'!N536=0,0,'Premiums DATA'!N536),IF($C$4="Current Exchange rate",IF('Premiums DATA'!N536=0,0,'Premiums DATA'!N536/ECO!X15),IF($C$4="Constant Exchange rate",IF('Premiums DATA'!N536=0,0,'Premiums DATA'!N536/ECO!X50))))</f>
        <v>0</v>
      </c>
      <c r="P371" s="210">
        <f>IF($C$4="National Currency",IF('Premiums DATA'!O536=0,0,'Premiums DATA'!O536),IF($C$4="Current Exchange rate",IF('Premiums DATA'!O536=0,0,'Premiums DATA'!O536/ECO!Y15),IF($C$4="Constant Exchange rate",IF('Premiums DATA'!O536=0,0,'Premiums DATA'!O536/ECO!Y50))))</f>
        <v>0</v>
      </c>
      <c r="Q371" s="77">
        <f t="shared" si="55"/>
        <v>0</v>
      </c>
      <c r="R371" s="77" t="str">
        <f t="shared" si="56"/>
        <v>-</v>
      </c>
      <c r="S371" s="77" t="str">
        <f t="shared" si="57"/>
        <v>-</v>
      </c>
    </row>
    <row r="372" spans="3:19" ht="15" x14ac:dyDescent="0.25">
      <c r="C372" s="242"/>
      <c r="D372" s="243"/>
      <c r="E372" s="72" t="s">
        <v>6</v>
      </c>
      <c r="F372" s="74">
        <f>IF($C$4="National Currency",IF('Premiums DATA'!E537=0,0,'Premiums DATA'!E537),IF($C$4="Current Exchange rate",IF('Premiums DATA'!E537=0,0,'Premiums DATA'!E537/ECO!O16),IF($C$4="Constant Exchange rate",IF('Premiums DATA'!E537=0,0,'Premiums DATA'!E537/ECO!O51))))</f>
        <v>14544</v>
      </c>
      <c r="G372" s="74">
        <f>IF($C$4="National Currency",IF('Premiums DATA'!F537=0,0,'Premiums DATA'!F537),IF($C$4="Current Exchange rate",IF('Premiums DATA'!F537=0,0,'Premiums DATA'!F537/ECO!P16),IF($C$4="Constant Exchange rate",IF('Premiums DATA'!F537=0,0,'Premiums DATA'!F537/ECO!P51))))</f>
        <v>10243</v>
      </c>
      <c r="H372" s="74">
        <f>IF($C$4="National Currency",IF('Premiums DATA'!G537=0,0,'Premiums DATA'!G537),IF($C$4="Current Exchange rate",IF('Premiums DATA'!G537=0,0,'Premiums DATA'!G537/ECO!Q16),IF($C$4="Constant Exchange rate",IF('Premiums DATA'!G537=0,0,'Premiums DATA'!G537/ECO!Q51))))</f>
        <v>13665</v>
      </c>
      <c r="I372" s="74">
        <f>IF($C$4="National Currency",IF('Premiums DATA'!H537=0,0,'Premiums DATA'!H537),IF($C$4="Current Exchange rate",IF('Premiums DATA'!H537=0,0,'Premiums DATA'!H537/ECO!R16),IF($C$4="Constant Exchange rate",IF('Premiums DATA'!H537=0,0,'Premiums DATA'!H537/ECO!R51))))</f>
        <v>13927</v>
      </c>
      <c r="J372" s="74">
        <f>IF($C$4="National Currency",IF('Premiums DATA'!I537=0,0,'Premiums DATA'!I537),IF($C$4="Current Exchange rate",IF('Premiums DATA'!I537=0,0,'Premiums DATA'!I537/ECO!S16),IF($C$4="Constant Exchange rate",IF('Premiums DATA'!I537=0,0,'Premiums DATA'!I537/ECO!S51))))</f>
        <v>14970</v>
      </c>
      <c r="K372" s="74">
        <f>IF($C$4="National Currency",IF('Premiums DATA'!J537=0,0,'Premiums DATA'!J537),IF($C$4="Current Exchange rate",IF('Premiums DATA'!J537=0,0,'Premiums DATA'!J537/ECO!T16),IF($C$4="Constant Exchange rate",IF('Premiums DATA'!J537=0,0,'Premiums DATA'!J537/ECO!T51))))</f>
        <v>20456</v>
      </c>
      <c r="L372" s="74">
        <f>IF($C$4="National Currency",IF('Premiums DATA'!K537=0,0,'Premiums DATA'!K537),IF($C$4="Current Exchange rate",IF('Premiums DATA'!K537=0,0,'Premiums DATA'!K537/ECO!U16),IF($C$4="Constant Exchange rate",IF('Premiums DATA'!K537=0,0,'Premiums DATA'!K537/ECO!U51))))</f>
        <v>25718</v>
      </c>
      <c r="M372" s="74">
        <f>IF($C$4="National Currency",IF('Premiums DATA'!L537=0,0,'Premiums DATA'!L537),IF($C$4="Current Exchange rate",IF('Premiums DATA'!L537=0,0,'Premiums DATA'!L537/ECO!V16),IF($C$4="Constant Exchange rate",IF('Premiums DATA'!L537=0,0,'Premiums DATA'!L537/ECO!V51))))</f>
        <v>22283</v>
      </c>
      <c r="N372" s="74">
        <f>IF($C$4="National Currency",IF('Premiums DATA'!M537=0,0,'Premiums DATA'!M537),IF($C$4="Current Exchange rate",IF('Premiums DATA'!M537=0,0,'Premiums DATA'!M537/ECO!W16),IF($C$4="Constant Exchange rate",IF('Premiums DATA'!M537=0,0,'Premiums DATA'!M537/ECO!W51))))</f>
        <v>22316</v>
      </c>
      <c r="O372" s="74">
        <f>IF($C$4="National Currency",IF('Premiums DATA'!N537=0,0,'Premiums DATA'!N537),IF($C$4="Current Exchange rate",IF('Premiums DATA'!N537=0,0,'Premiums DATA'!N537/ECO!X16),IF($C$4="Constant Exchange rate",IF('Premiums DATA'!N537=0,0,'Premiums DATA'!N537/ECO!X51))))</f>
        <v>25287</v>
      </c>
      <c r="P372" s="210">
        <f>IF($C$4="National Currency",IF('Premiums DATA'!O537=0,0,'Premiums DATA'!O537),IF($C$4="Current Exchange rate",IF('Premiums DATA'!O537=0,0,'Premiums DATA'!O537/ECO!Y16),IF($C$4="Constant Exchange rate",IF('Premiums DATA'!O537=0,0,'Premiums DATA'!O537/ECO!Y51))))</f>
        <v>27744</v>
      </c>
      <c r="Q372" s="77">
        <f t="shared" si="55"/>
        <v>0.16633082529593793</v>
      </c>
      <c r="R372" s="77">
        <f t="shared" si="56"/>
        <v>0.13313317798888691</v>
      </c>
      <c r="S372" s="77">
        <f t="shared" si="57"/>
        <v>0.73865511551155105</v>
      </c>
    </row>
    <row r="373" spans="3:19" ht="15" x14ac:dyDescent="0.25">
      <c r="C373" s="242"/>
      <c r="D373" s="243"/>
      <c r="E373" s="72" t="s">
        <v>7</v>
      </c>
      <c r="F373" s="74">
        <f>IF($C$4="National Currency",IF('Premiums DATA'!E538=0,0,'Premiums DATA'!E538),IF($C$4="Current Exchange rate",IF('Premiums DATA'!E538=0,0,'Premiums DATA'!E538/ECO!O17),IF($C$4="Constant Exchange rate",IF('Premiums DATA'!E538=0,0,'Premiums DATA'!E538/ECO!O52))))</f>
        <v>0</v>
      </c>
      <c r="G373" s="74">
        <f>IF($C$4="National Currency",IF('Premiums DATA'!F538=0,0,'Premiums DATA'!F538),IF($C$4="Current Exchange rate",IF('Premiums DATA'!F538=0,0,'Premiums DATA'!F538/ECO!P17),IF($C$4="Constant Exchange rate",IF('Premiums DATA'!F538=0,0,'Premiums DATA'!F538/ECO!P52))))</f>
        <v>0</v>
      </c>
      <c r="H373" s="74">
        <f>IF($C$4="National Currency",IF('Premiums DATA'!G538=0,0,'Premiums DATA'!G538),IF($C$4="Current Exchange rate",IF('Premiums DATA'!G538=0,0,'Premiums DATA'!G538/ECO!Q17),IF($C$4="Constant Exchange rate",IF('Premiums DATA'!G538=0,0,'Premiums DATA'!G538/ECO!Q52))))</f>
        <v>0</v>
      </c>
      <c r="I373" s="74">
        <f>IF($C$4="National Currency",IF('Premiums DATA'!H538=0,0,'Premiums DATA'!H538),IF($C$4="Current Exchange rate",IF('Premiums DATA'!H538=0,0,'Premiums DATA'!H538/ECO!R17),IF($C$4="Constant Exchange rate",IF('Premiums DATA'!H538=0,0,'Premiums DATA'!H538/ECO!R52))))</f>
        <v>0</v>
      </c>
      <c r="J373" s="74">
        <f>IF($C$4="National Currency",IF('Premiums DATA'!I538=0,0,'Premiums DATA'!I538),IF($C$4="Current Exchange rate",IF('Premiums DATA'!I538=0,0,'Premiums DATA'!I538/ECO!S17),IF($C$4="Constant Exchange rate",IF('Premiums DATA'!I538=0,0,'Premiums DATA'!I538/ECO!S52))))</f>
        <v>0</v>
      </c>
      <c r="K373" s="74">
        <f>IF($C$4="National Currency",IF('Premiums DATA'!J538=0,0,'Premiums DATA'!J538),IF($C$4="Current Exchange rate",IF('Premiums DATA'!J538=0,0,'Premiums DATA'!J538/ECO!T17),IF($C$4="Constant Exchange rate",IF('Premiums DATA'!J538=0,0,'Premiums DATA'!J538/ECO!T52))))</f>
        <v>0</v>
      </c>
      <c r="L373" s="74">
        <f>IF($C$4="National Currency",IF('Premiums DATA'!K538=0,0,'Premiums DATA'!K538),IF($C$4="Current Exchange rate",IF('Premiums DATA'!K538=0,0,'Premiums DATA'!K538/ECO!U17),IF($C$4="Constant Exchange rate",IF('Premiums DATA'!K538=0,0,'Premiums DATA'!K538/ECO!U52))))</f>
        <v>0</v>
      </c>
      <c r="M373" s="74">
        <f>IF($C$4="National Currency",IF('Premiums DATA'!L538=0,0,'Premiums DATA'!L538),IF($C$4="Current Exchange rate",IF('Premiums DATA'!L538=0,0,'Premiums DATA'!L538/ECO!V17),IF($C$4="Constant Exchange rate",IF('Premiums DATA'!L538=0,0,'Premiums DATA'!L538/ECO!V52))))</f>
        <v>0</v>
      </c>
      <c r="N373" s="74">
        <f>IF($C$4="National Currency",IF('Premiums DATA'!M538=0,0,'Premiums DATA'!M538),IF($C$4="Current Exchange rate",IF('Premiums DATA'!M538=0,0,'Premiums DATA'!M538/ECO!W17),IF($C$4="Constant Exchange rate",IF('Premiums DATA'!M538=0,0,'Premiums DATA'!M538/ECO!W52))))</f>
        <v>0</v>
      </c>
      <c r="O373" s="74">
        <f>IF($C$4="National Currency",IF('Premiums DATA'!N538=0,0,'Premiums DATA'!N538),IF($C$4="Current Exchange rate",IF('Premiums DATA'!N538=0,0,'Premiums DATA'!N538/ECO!X17),IF($C$4="Constant Exchange rate",IF('Premiums DATA'!N538=0,0,'Premiums DATA'!N538/ECO!X52))))</f>
        <v>0</v>
      </c>
      <c r="P373" s="210">
        <f>IF($C$4="National Currency",IF('Premiums DATA'!O538=0,0,'Premiums DATA'!O538),IF($C$4="Current Exchange rate",IF('Premiums DATA'!O538=0,0,'Premiums DATA'!O538/ECO!Y17),IF($C$4="Constant Exchange rate",IF('Premiums DATA'!O538=0,0,'Premiums DATA'!O538/ECO!Y52))))</f>
        <v>0</v>
      </c>
      <c r="Q373" s="77">
        <f t="shared" si="55"/>
        <v>0</v>
      </c>
      <c r="R373" s="77" t="str">
        <f t="shared" si="56"/>
        <v>-</v>
      </c>
      <c r="S373" s="77" t="str">
        <f t="shared" si="57"/>
        <v>-</v>
      </c>
    </row>
    <row r="374" spans="3:19" ht="15" x14ac:dyDescent="0.25">
      <c r="C374" s="242"/>
      <c r="D374" s="243"/>
      <c r="E374" s="72" t="s">
        <v>8</v>
      </c>
      <c r="F374" s="74">
        <f>IF($C$4="National Currency",IF('Premiums DATA'!E539=0,0,'Premiums DATA'!E539),IF($C$4="Current Exchange rate",IF('Premiums DATA'!E539=0,0,'Premiums DATA'!E539/ECO!O18),IF($C$4="Constant Exchange rate",IF('Premiums DATA'!E539=0,0,'Premiums DATA'!E539/ECO!O53))))</f>
        <v>0</v>
      </c>
      <c r="G374" s="74">
        <f>IF($C$4="National Currency",IF('Premiums DATA'!F539=0,0,'Premiums DATA'!F539),IF($C$4="Current Exchange rate",IF('Premiums DATA'!F539=0,0,'Premiums DATA'!F539/ECO!P18),IF($C$4="Constant Exchange rate",IF('Premiums DATA'!F539=0,0,'Premiums DATA'!F539/ECO!P53))))</f>
        <v>0</v>
      </c>
      <c r="H374" s="74">
        <f>IF($C$4="National Currency",IF('Premiums DATA'!G539=0,0,'Premiums DATA'!G539),IF($C$4="Current Exchange rate",IF('Premiums DATA'!G539=0,0,'Premiums DATA'!G539/ECO!Q18),IF($C$4="Constant Exchange rate",IF('Premiums DATA'!G539=0,0,'Premiums DATA'!G539/ECO!Q53))))</f>
        <v>0</v>
      </c>
      <c r="I374" s="74">
        <f>IF($C$4="National Currency",IF('Premiums DATA'!H539=0,0,'Premiums DATA'!H539),IF($C$4="Current Exchange rate",IF('Premiums DATA'!H539=0,0,'Premiums DATA'!H539/ECO!R18),IF($C$4="Constant Exchange rate",IF('Premiums DATA'!H539=0,0,'Premiums DATA'!H539/ECO!R53))))</f>
        <v>0</v>
      </c>
      <c r="J374" s="74">
        <f>IF($C$4="National Currency",IF('Premiums DATA'!I539=0,0,'Premiums DATA'!I539),IF($C$4="Current Exchange rate",IF('Premiums DATA'!I539=0,0,'Premiums DATA'!I539/ECO!S18),IF($C$4="Constant Exchange rate",IF('Premiums DATA'!I539=0,0,'Premiums DATA'!I539/ECO!S53))))</f>
        <v>0</v>
      </c>
      <c r="K374" s="74">
        <f>IF($C$4="National Currency",IF('Premiums DATA'!J539=0,0,'Premiums DATA'!J539),IF($C$4="Current Exchange rate",IF('Premiums DATA'!J539=0,0,'Premiums DATA'!J539/ECO!T18),IF($C$4="Constant Exchange rate",IF('Premiums DATA'!J539=0,0,'Premiums DATA'!J539/ECO!T53))))</f>
        <v>0</v>
      </c>
      <c r="L374" s="74">
        <f>IF($C$4="National Currency",IF('Premiums DATA'!K539=0,0,'Premiums DATA'!K539),IF($C$4="Current Exchange rate",IF('Premiums DATA'!K539=0,0,'Premiums DATA'!K539/ECO!U18),IF($C$4="Constant Exchange rate",IF('Premiums DATA'!K539=0,0,'Premiums DATA'!K539/ECO!U53))))</f>
        <v>0</v>
      </c>
      <c r="M374" s="74">
        <f>IF($C$4="National Currency",IF('Premiums DATA'!L539=0,0,'Premiums DATA'!L539),IF($C$4="Current Exchange rate",IF('Premiums DATA'!L539=0,0,'Premiums DATA'!L539/ECO!V18),IF($C$4="Constant Exchange rate",IF('Premiums DATA'!L539=0,0,'Premiums DATA'!L539/ECO!V53))))</f>
        <v>0</v>
      </c>
      <c r="N374" s="74">
        <f>IF($C$4="National Currency",IF('Premiums DATA'!M539=0,0,'Premiums DATA'!M539),IF($C$4="Current Exchange rate",IF('Premiums DATA'!M539=0,0,'Premiums DATA'!M539/ECO!W18),IF($C$4="Constant Exchange rate",IF('Premiums DATA'!M539=0,0,'Premiums DATA'!M539/ECO!W53))))</f>
        <v>0</v>
      </c>
      <c r="O374" s="74">
        <f>IF($C$4="National Currency",IF('Premiums DATA'!N539=0,0,'Premiums DATA'!N539),IF($C$4="Current Exchange rate",IF('Premiums DATA'!N539=0,0,'Premiums DATA'!N539/ECO!X18),IF($C$4="Constant Exchange rate",IF('Premiums DATA'!N539=0,0,'Premiums DATA'!N539/ECO!X53))))</f>
        <v>0</v>
      </c>
      <c r="P374" s="210">
        <f>IF($C$4="National Currency",IF('Premiums DATA'!O539=0,0,'Premiums DATA'!O539),IF($C$4="Current Exchange rate",IF('Premiums DATA'!O539=0,0,'Premiums DATA'!O539/ECO!Y18),IF($C$4="Constant Exchange rate",IF('Premiums DATA'!O539=0,0,'Premiums DATA'!O539/ECO!Y53))))</f>
        <v>0</v>
      </c>
      <c r="Q374" s="77">
        <f t="shared" si="55"/>
        <v>0</v>
      </c>
      <c r="R374" s="77" t="str">
        <f t="shared" si="56"/>
        <v>-</v>
      </c>
      <c r="S374" s="77" t="str">
        <f t="shared" si="57"/>
        <v>-</v>
      </c>
    </row>
    <row r="375" spans="3:19" ht="15" x14ac:dyDescent="0.25">
      <c r="C375" s="242"/>
      <c r="D375" s="243"/>
      <c r="E375" s="72" t="s">
        <v>9</v>
      </c>
      <c r="F375" s="74">
        <f>IF($C$4="National Currency",IF('Premiums DATA'!E540=0,0,'Premiums DATA'!E540),IF($C$4="Current Exchange rate",IF('Premiums DATA'!E540=0,0,'Premiums DATA'!E540/ECO!O19),IF($C$4="Constant Exchange rate",IF('Premiums DATA'!E540=0,0,'Premiums DATA'!E540/ECO!O54))))</f>
        <v>0</v>
      </c>
      <c r="G375" s="74">
        <f>IF($C$4="National Currency",IF('Premiums DATA'!F540=0,0,'Premiums DATA'!F540),IF($C$4="Current Exchange rate",IF('Premiums DATA'!F540=0,0,'Premiums DATA'!F540/ECO!P19),IF($C$4="Constant Exchange rate",IF('Premiums DATA'!F540=0,0,'Premiums DATA'!F540/ECO!P54))))</f>
        <v>0</v>
      </c>
      <c r="H375" s="74">
        <f>IF($C$4="National Currency",IF('Premiums DATA'!G540=0,0,'Premiums DATA'!G540),IF($C$4="Current Exchange rate",IF('Premiums DATA'!G540=0,0,'Premiums DATA'!G540/ECO!Q19),IF($C$4="Constant Exchange rate",IF('Premiums DATA'!G540=0,0,'Premiums DATA'!G540/ECO!Q54))))</f>
        <v>0</v>
      </c>
      <c r="I375" s="74">
        <f>IF($C$4="National Currency",IF('Premiums DATA'!H540=0,0,'Premiums DATA'!H540),IF($C$4="Current Exchange rate",IF('Premiums DATA'!H540=0,0,'Premiums DATA'!H540/ECO!R19),IF($C$4="Constant Exchange rate",IF('Premiums DATA'!H540=0,0,'Premiums DATA'!H540/ECO!R54))))</f>
        <v>0</v>
      </c>
      <c r="J375" s="74">
        <f>IF($C$4="National Currency",IF('Premiums DATA'!I540=0,0,'Premiums DATA'!I540),IF($C$4="Current Exchange rate",IF('Premiums DATA'!I540=0,0,'Premiums DATA'!I540/ECO!S19),IF($C$4="Constant Exchange rate",IF('Premiums DATA'!I540=0,0,'Premiums DATA'!I540/ECO!S54))))</f>
        <v>0</v>
      </c>
      <c r="K375" s="74">
        <f>IF($C$4="National Currency",IF('Premiums DATA'!J540=0,0,'Premiums DATA'!J540),IF($C$4="Current Exchange rate",IF('Premiums DATA'!J540=0,0,'Premiums DATA'!J540/ECO!T19),IF($C$4="Constant Exchange rate",IF('Premiums DATA'!J540=0,0,'Premiums DATA'!J540/ECO!T54))))</f>
        <v>0</v>
      </c>
      <c r="L375" s="74">
        <f>IF($C$4="National Currency",IF('Premiums DATA'!K540=0,0,'Premiums DATA'!K540),IF($C$4="Current Exchange rate",IF('Premiums DATA'!K540=0,0,'Premiums DATA'!K540/ECO!U19),IF($C$4="Constant Exchange rate",IF('Premiums DATA'!K540=0,0,'Premiums DATA'!K540/ECO!U54))))</f>
        <v>0</v>
      </c>
      <c r="M375" s="74">
        <f>IF($C$4="National Currency",IF('Premiums DATA'!L540=0,0,'Premiums DATA'!L540),IF($C$4="Current Exchange rate",IF('Premiums DATA'!L540=0,0,'Premiums DATA'!L540/ECO!V19),IF($C$4="Constant Exchange rate",IF('Premiums DATA'!L540=0,0,'Premiums DATA'!L540/ECO!V54))))</f>
        <v>0</v>
      </c>
      <c r="N375" s="74">
        <f>IF($C$4="National Currency",IF('Premiums DATA'!M540=0,0,'Premiums DATA'!M540),IF($C$4="Current Exchange rate",IF('Premiums DATA'!M540=0,0,'Premiums DATA'!M540/ECO!W19),IF($C$4="Constant Exchange rate",IF('Premiums DATA'!M540=0,0,'Premiums DATA'!M540/ECO!W54))))</f>
        <v>0</v>
      </c>
      <c r="O375" s="74">
        <f>IF($C$4="National Currency",IF('Premiums DATA'!N540=0,0,'Premiums DATA'!N540),IF($C$4="Current Exchange rate",IF('Premiums DATA'!N540=0,0,'Premiums DATA'!N540/ECO!X19),IF($C$4="Constant Exchange rate",IF('Premiums DATA'!N540=0,0,'Premiums DATA'!N540/ECO!X54))))</f>
        <v>0</v>
      </c>
      <c r="P375" s="210">
        <f>IF($C$4="National Currency",IF('Premiums DATA'!O540=0,0,'Premiums DATA'!O540),IF($C$4="Current Exchange rate",IF('Premiums DATA'!O540=0,0,'Premiums DATA'!O540/ECO!Y19),IF($C$4="Constant Exchange rate",IF('Premiums DATA'!O540=0,0,'Premiums DATA'!O540/ECO!Y54))))</f>
        <v>0</v>
      </c>
      <c r="Q375" s="77">
        <f t="shared" si="55"/>
        <v>0</v>
      </c>
      <c r="R375" s="77" t="str">
        <f t="shared" si="56"/>
        <v>-</v>
      </c>
      <c r="S375" s="77" t="str">
        <f t="shared" si="57"/>
        <v>-</v>
      </c>
    </row>
    <row r="376" spans="3:19" ht="15" x14ac:dyDescent="0.25">
      <c r="C376" s="242"/>
      <c r="D376" s="243"/>
      <c r="E376" s="72" t="s">
        <v>10</v>
      </c>
      <c r="F376" s="74">
        <f>IF($C$4="National Currency",IF('Premiums DATA'!E541=0,0,'Premiums DATA'!E541),IF($C$4="Current Exchange rate",IF('Premiums DATA'!E541=0,0,'Premiums DATA'!E541/ECO!O20),IF($C$4="Constant Exchange rate",IF('Premiums DATA'!E541=0,0,'Premiums DATA'!E541/ECO!O55))))</f>
        <v>129</v>
      </c>
      <c r="G376" s="74">
        <f>IF($C$4="National Currency",IF('Premiums DATA'!F541=0,0,'Premiums DATA'!F541),IF($C$4="Current Exchange rate",IF('Premiums DATA'!F541=0,0,'Premiums DATA'!F541/ECO!P20),IF($C$4="Constant Exchange rate",IF('Premiums DATA'!F541=0,0,'Premiums DATA'!F541/ECO!P55))))</f>
        <v>195</v>
      </c>
      <c r="H376" s="74">
        <f>IF($C$4="National Currency",IF('Premiums DATA'!G541=0,0,'Premiums DATA'!G541),IF($C$4="Current Exchange rate",IF('Premiums DATA'!G541=0,0,'Premiums DATA'!G541/ECO!Q20),IF($C$4="Constant Exchange rate",IF('Premiums DATA'!G541=0,0,'Premiums DATA'!G541/ECO!Q55))))</f>
        <v>162</v>
      </c>
      <c r="I376" s="74">
        <f>IF($C$4="National Currency",IF('Premiums DATA'!H541=0,0,'Premiums DATA'!H541),IF($C$4="Current Exchange rate",IF('Premiums DATA'!H541=0,0,'Premiums DATA'!H541/ECO!R20),IF($C$4="Constant Exchange rate",IF('Premiums DATA'!H541=0,0,'Premiums DATA'!H541/ECO!R55))))</f>
        <v>225</v>
      </c>
      <c r="J376" s="74">
        <f>IF($C$4="National Currency",IF('Premiums DATA'!I541=0,0,'Premiums DATA'!I541),IF($C$4="Current Exchange rate",IF('Premiums DATA'!I541=0,0,'Premiums DATA'!I541/ECO!S20),IF($C$4="Constant Exchange rate",IF('Premiums DATA'!I541=0,0,'Premiums DATA'!I541/ECO!S55))))</f>
        <v>267</v>
      </c>
      <c r="K376" s="74">
        <f>IF($C$4="National Currency",IF('Premiums DATA'!J541=0,0,'Premiums DATA'!J541),IF($C$4="Current Exchange rate",IF('Premiums DATA'!J541=0,0,'Premiums DATA'!J541/ECO!T20),IF($C$4="Constant Exchange rate",IF('Premiums DATA'!J541=0,0,'Premiums DATA'!J541/ECO!T55))))</f>
        <v>222</v>
      </c>
      <c r="L376" s="74">
        <f>IF($C$4="National Currency",IF('Premiums DATA'!K541=0,0,'Premiums DATA'!K541),IF($C$4="Current Exchange rate",IF('Premiums DATA'!K541=0,0,'Premiums DATA'!K541/ECO!U20),IF($C$4="Constant Exchange rate",IF('Premiums DATA'!K541=0,0,'Premiums DATA'!K541/ECO!U55))))</f>
        <v>175</v>
      </c>
      <c r="M376" s="74">
        <f>IF($C$4="National Currency",IF('Premiums DATA'!L541=0,0,'Premiums DATA'!L541),IF($C$4="Current Exchange rate",IF('Premiums DATA'!L541=0,0,'Premiums DATA'!L541/ECO!V20),IF($C$4="Constant Exchange rate",IF('Premiums DATA'!L541=0,0,'Premiums DATA'!L541/ECO!V55))))</f>
        <v>175</v>
      </c>
      <c r="N376" s="74">
        <f>IF($C$4="National Currency",IF('Premiums DATA'!M541=0,0,'Premiums DATA'!M541),IF($C$4="Current Exchange rate",IF('Premiums DATA'!M541=0,0,'Premiums DATA'!M541/ECO!W20),IF($C$4="Constant Exchange rate",IF('Premiums DATA'!M541=0,0,'Premiums DATA'!M541/ECO!W55))))</f>
        <v>216</v>
      </c>
      <c r="O376" s="208">
        <f>IF($C$4="National Currency",IF('Premiums DATA'!N541=0,0,'Premiums DATA'!N541),IF($C$4="Current Exchange rate",IF('Premiums DATA'!N541=0,0,'Premiums DATA'!N541/ECO!X20),IF($C$4="Constant Exchange rate",IF('Premiums DATA'!N541=0,0,'Premiums DATA'!N541/ECO!X55))))</f>
        <v>216</v>
      </c>
      <c r="P376" s="210">
        <f>IF($C$4="National Currency",IF('Premiums DATA'!O541=0,0,'Premiums DATA'!O541),IF($C$4="Current Exchange rate",IF('Premiums DATA'!O541=0,0,'Premiums DATA'!O541/ECO!Y20),IF($C$4="Constant Exchange rate",IF('Premiums DATA'!O541=0,0,'Premiums DATA'!O541/ECO!Y55))))</f>
        <v>0</v>
      </c>
      <c r="Q376" s="77">
        <f t="shared" si="55"/>
        <v>1.4207876878998139E-3</v>
      </c>
      <c r="R376" s="77">
        <f t="shared" si="56"/>
        <v>0</v>
      </c>
      <c r="S376" s="77">
        <f t="shared" si="57"/>
        <v>0.67441860465116288</v>
      </c>
    </row>
    <row r="377" spans="3:19" ht="15" x14ac:dyDescent="0.25">
      <c r="C377" s="242"/>
      <c r="D377" s="243"/>
      <c r="E377" s="72" t="s">
        <v>11</v>
      </c>
      <c r="F377" s="74">
        <f>IF($C$4="National Currency",IF('Premiums DATA'!E542=0,0,'Premiums DATA'!E542),IF($C$4="Current Exchange rate",IF('Premiums DATA'!E542=0,0,'Premiums DATA'!E542/ECO!O21),IF($C$4="Constant Exchange rate",IF('Premiums DATA'!E542=0,0,'Premiums DATA'!E542/ECO!O56))))</f>
        <v>43066</v>
      </c>
      <c r="G377" s="74">
        <f>IF($C$4="National Currency",IF('Premiums DATA'!F542=0,0,'Premiums DATA'!F542),IF($C$4="Current Exchange rate",IF('Premiums DATA'!F542=0,0,'Premiums DATA'!F542/ECO!P21),IF($C$4="Constant Exchange rate",IF('Premiums DATA'!F542=0,0,'Premiums DATA'!F542/ECO!P56))))</f>
        <v>49154</v>
      </c>
      <c r="H377" s="74">
        <f>IF($C$4="National Currency",IF('Premiums DATA'!G542=0,0,'Premiums DATA'!G542),IF($C$4="Current Exchange rate",IF('Premiums DATA'!G542=0,0,'Premiums DATA'!G542/ECO!Q21),IF($C$4="Constant Exchange rate",IF('Premiums DATA'!G542=0,0,'Premiums DATA'!G542/ECO!Q56))))</f>
        <v>61111</v>
      </c>
      <c r="I377" s="74">
        <f>IF($C$4="National Currency",IF('Premiums DATA'!H542=0,0,'Premiums DATA'!H542),IF($C$4="Current Exchange rate",IF('Premiums DATA'!H542=0,0,'Premiums DATA'!H542/ECO!R21),IF($C$4="Constant Exchange rate",IF('Premiums DATA'!H542=0,0,'Premiums DATA'!H542/ECO!R56))))</f>
        <v>52427</v>
      </c>
      <c r="J377" s="74">
        <f>IF($C$4="National Currency",IF('Premiums DATA'!I542=0,0,'Premiums DATA'!I542),IF($C$4="Current Exchange rate",IF('Premiums DATA'!I542=0,0,'Premiums DATA'!I542/ECO!S21),IF($C$4="Constant Exchange rate",IF('Premiums DATA'!I542=0,0,'Premiums DATA'!I542/ECO!S56))))</f>
        <v>49010</v>
      </c>
      <c r="K377" s="74">
        <f>IF($C$4="National Currency",IF('Premiums DATA'!J542=0,0,'Premiums DATA'!J542),IF($C$4="Current Exchange rate",IF('Premiums DATA'!J542=0,0,'Premiums DATA'!J542/ECO!T21),IF($C$4="Constant Exchange rate",IF('Premiums DATA'!J542=0,0,'Premiums DATA'!J542/ECO!T56))))</f>
        <v>55432</v>
      </c>
      <c r="L377" s="74">
        <f>IF($C$4="National Currency",IF('Premiums DATA'!K542=0,0,'Premiums DATA'!K542),IF($C$4="Current Exchange rate",IF('Premiums DATA'!K542=0,0,'Premiums DATA'!K542/ECO!U21),IF($C$4="Constant Exchange rate",IF('Premiums DATA'!K542=0,0,'Premiums DATA'!K542/ECO!U56))))</f>
        <v>0</v>
      </c>
      <c r="M377" s="74">
        <f>IF($C$4="National Currency",IF('Premiums DATA'!L542=0,0,'Premiums DATA'!L542),IF($C$4="Current Exchange rate",IF('Premiums DATA'!L542=0,0,'Premiums DATA'!L542/ECO!V21),IF($C$4="Constant Exchange rate",IF('Premiums DATA'!L542=0,0,'Premiums DATA'!L542/ECO!V56))))</f>
        <v>0</v>
      </c>
      <c r="N377" s="74">
        <f>IF($C$4="National Currency",IF('Premiums DATA'!M542=0,0,'Premiums DATA'!M542),IF($C$4="Current Exchange rate",IF('Premiums DATA'!M542=0,0,'Premiums DATA'!M542/ECO!W21),IF($C$4="Constant Exchange rate",IF('Premiums DATA'!M542=0,0,'Premiums DATA'!M542/ECO!W56))))</f>
        <v>0</v>
      </c>
      <c r="O377" s="74">
        <f>IF($C$4="National Currency",IF('Premiums DATA'!N542=0,0,'Premiums DATA'!N542),IF($C$4="Current Exchange rate",IF('Premiums DATA'!N542=0,0,'Premiums DATA'!N542/ECO!X21),IF($C$4="Constant Exchange rate",IF('Premiums DATA'!N542=0,0,'Premiums DATA'!N542/ECO!X56))))</f>
        <v>0</v>
      </c>
      <c r="P377" s="210">
        <f>IF($C$4="National Currency",IF('Premiums DATA'!O542=0,0,'Premiums DATA'!O542),IF($C$4="Current Exchange rate",IF('Premiums DATA'!O542=0,0,'Premiums DATA'!O542/ECO!Y21),IF($C$4="Constant Exchange rate",IF('Premiums DATA'!O542=0,0,'Premiums DATA'!O542/ECO!Y56))))</f>
        <v>0</v>
      </c>
      <c r="Q377" s="77">
        <f t="shared" si="55"/>
        <v>0</v>
      </c>
      <c r="R377" s="77" t="str">
        <f t="shared" si="56"/>
        <v>-</v>
      </c>
      <c r="S377" s="77" t="str">
        <f t="shared" si="57"/>
        <v>-</v>
      </c>
    </row>
    <row r="378" spans="3:19" ht="15" x14ac:dyDescent="0.25">
      <c r="C378" s="242"/>
      <c r="D378" s="243"/>
      <c r="E378" s="72" t="s">
        <v>12</v>
      </c>
      <c r="F378" s="74">
        <f>IF($C$4="National Currency",IF('Premiums DATA'!E543=0,0,'Premiums DATA'!E543),IF($C$4="Current Exchange rate",IF('Premiums DATA'!E543=0,0,'Premiums DATA'!E543/ECO!O22),IF($C$4="Constant Exchange rate",IF('Premiums DATA'!E543=0,0,'Premiums DATA'!E543/ECO!O57))))</f>
        <v>0</v>
      </c>
      <c r="G378" s="74">
        <f>IF($C$4="National Currency",IF('Premiums DATA'!F543=0,0,'Premiums DATA'!F543),IF($C$4="Current Exchange rate",IF('Premiums DATA'!F543=0,0,'Premiums DATA'!F543/ECO!P22),IF($C$4="Constant Exchange rate",IF('Premiums DATA'!F543=0,0,'Premiums DATA'!F543/ECO!P57))))</f>
        <v>0</v>
      </c>
      <c r="H378" s="74">
        <f>IF($C$4="National Currency",IF('Premiums DATA'!G543=0,0,'Premiums DATA'!G543),IF($C$4="Current Exchange rate",IF('Premiums DATA'!G543=0,0,'Premiums DATA'!G543/ECO!Q22),IF($C$4="Constant Exchange rate",IF('Premiums DATA'!G543=0,0,'Premiums DATA'!G543/ECO!Q57))))</f>
        <v>0</v>
      </c>
      <c r="I378" s="74">
        <f>IF($C$4="National Currency",IF('Premiums DATA'!H543=0,0,'Premiums DATA'!H543),IF($C$4="Current Exchange rate",IF('Premiums DATA'!H543=0,0,'Premiums DATA'!H543/ECO!R22),IF($C$4="Constant Exchange rate",IF('Premiums DATA'!H543=0,0,'Premiums DATA'!H543/ECO!R57))))</f>
        <v>0</v>
      </c>
      <c r="J378" s="74">
        <f>IF($C$4="National Currency",IF('Premiums DATA'!I543=0,0,'Premiums DATA'!I543),IF($C$4="Current Exchange rate",IF('Premiums DATA'!I543=0,0,'Premiums DATA'!I543/ECO!S22),IF($C$4="Constant Exchange rate",IF('Premiums DATA'!I543=0,0,'Premiums DATA'!I543/ECO!S57))))</f>
        <v>0</v>
      </c>
      <c r="K378" s="74">
        <f>IF($C$4="National Currency",IF('Premiums DATA'!J543=0,0,'Premiums DATA'!J543),IF($C$4="Current Exchange rate",IF('Premiums DATA'!J543=0,0,'Premiums DATA'!J543/ECO!T22),IF($C$4="Constant Exchange rate",IF('Premiums DATA'!J543=0,0,'Premiums DATA'!J543/ECO!T57))))</f>
        <v>0</v>
      </c>
      <c r="L378" s="74">
        <f>IF($C$4="National Currency",IF('Premiums DATA'!K543=0,0,'Premiums DATA'!K543),IF($C$4="Current Exchange rate",IF('Premiums DATA'!K543=0,0,'Premiums DATA'!K543/ECO!U22),IF($C$4="Constant Exchange rate",IF('Premiums DATA'!K543=0,0,'Premiums DATA'!K543/ECO!U57))))</f>
        <v>0</v>
      </c>
      <c r="M378" s="74">
        <f>IF($C$4="National Currency",IF('Premiums DATA'!L543=0,0,'Premiums DATA'!L543),IF($C$4="Current Exchange rate",IF('Premiums DATA'!L543=0,0,'Premiums DATA'!L543/ECO!V22),IF($C$4="Constant Exchange rate",IF('Premiums DATA'!L543=0,0,'Premiums DATA'!L543/ECO!V57))))</f>
        <v>0</v>
      </c>
      <c r="N378" s="74">
        <f>IF($C$4="National Currency",IF('Premiums DATA'!M543=0,0,'Premiums DATA'!M543),IF($C$4="Current Exchange rate",IF('Premiums DATA'!M543=0,0,'Premiums DATA'!M543/ECO!W22),IF($C$4="Constant Exchange rate",IF('Premiums DATA'!M543=0,0,'Premiums DATA'!M543/ECO!W57))))</f>
        <v>0</v>
      </c>
      <c r="O378" s="74">
        <f>IF($C$4="National Currency",IF('Premiums DATA'!N543=0,0,'Premiums DATA'!N543),IF($C$4="Current Exchange rate",IF('Premiums DATA'!N543=0,0,'Premiums DATA'!N543/ECO!X22),IF($C$4="Constant Exchange rate",IF('Premiums DATA'!N543=0,0,'Premiums DATA'!N543/ECO!X57))))</f>
        <v>0</v>
      </c>
      <c r="P378" s="210">
        <f>IF($C$4="National Currency",IF('Premiums DATA'!O543=0,0,'Premiums DATA'!O543),IF($C$4="Current Exchange rate",IF('Premiums DATA'!O543=0,0,'Premiums DATA'!O543/ECO!Y22),IF($C$4="Constant Exchange rate",IF('Premiums DATA'!O543=0,0,'Premiums DATA'!O543/ECO!Y57))))</f>
        <v>0</v>
      </c>
      <c r="Q378" s="77">
        <f t="shared" si="55"/>
        <v>0</v>
      </c>
      <c r="R378" s="77" t="str">
        <f t="shared" si="56"/>
        <v>-</v>
      </c>
      <c r="S378" s="77" t="str">
        <f t="shared" si="57"/>
        <v>-</v>
      </c>
    </row>
    <row r="379" spans="3:19" ht="15" x14ac:dyDescent="0.25">
      <c r="C379" s="242"/>
      <c r="D379" s="243"/>
      <c r="E379" s="72" t="s">
        <v>13</v>
      </c>
      <c r="F379" s="74">
        <f>IF($C$4="National Currency",IF('Premiums DATA'!E544=0,0,'Premiums DATA'!E544),IF($C$4="Current Exchange rate",IF('Premiums DATA'!E544=0,0,'Premiums DATA'!E544/ECO!O23),IF($C$4="Constant Exchange rate",IF('Premiums DATA'!E544=0,0,'Premiums DATA'!E544/ECO!O58))))</f>
        <v>0</v>
      </c>
      <c r="G379" s="74">
        <f>IF($C$4="National Currency",IF('Premiums DATA'!F544=0,0,'Premiums DATA'!F544),IF($C$4="Current Exchange rate",IF('Premiums DATA'!F544=0,0,'Premiums DATA'!F544/ECO!P23),IF($C$4="Constant Exchange rate",IF('Premiums DATA'!F544=0,0,'Premiums DATA'!F544/ECO!P58))))</f>
        <v>0</v>
      </c>
      <c r="H379" s="74">
        <f>IF($C$4="National Currency",IF('Premiums DATA'!G544=0,0,'Premiums DATA'!G544),IF($C$4="Current Exchange rate",IF('Premiums DATA'!G544=0,0,'Premiums DATA'!G544/ECO!Q23),IF($C$4="Constant Exchange rate",IF('Premiums DATA'!G544=0,0,'Premiums DATA'!G544/ECO!Q58))))</f>
        <v>0</v>
      </c>
      <c r="I379" s="74">
        <f>IF($C$4="National Currency",IF('Premiums DATA'!H544=0,0,'Premiums DATA'!H544),IF($C$4="Current Exchange rate",IF('Premiums DATA'!H544=0,0,'Premiums DATA'!H544/ECO!R23),IF($C$4="Constant Exchange rate",IF('Premiums DATA'!H544=0,0,'Premiums DATA'!H544/ECO!R58))))</f>
        <v>0</v>
      </c>
      <c r="J379" s="74">
        <f>IF($C$4="National Currency",IF('Premiums DATA'!I544=0,0,'Premiums DATA'!I544),IF($C$4="Current Exchange rate",IF('Premiums DATA'!I544=0,0,'Premiums DATA'!I544/ECO!S23),IF($C$4="Constant Exchange rate",IF('Premiums DATA'!I544=0,0,'Premiums DATA'!I544/ECO!S58))))</f>
        <v>0</v>
      </c>
      <c r="K379" s="74">
        <f>IF($C$4="National Currency",IF('Premiums DATA'!J544=0,0,'Premiums DATA'!J544),IF($C$4="Current Exchange rate",IF('Premiums DATA'!J544=0,0,'Premiums DATA'!J544/ECO!T23),IF($C$4="Constant Exchange rate",IF('Premiums DATA'!J544=0,0,'Premiums DATA'!J544/ECO!T58))))</f>
        <v>0</v>
      </c>
      <c r="L379" s="74">
        <f>IF($C$4="National Currency",IF('Premiums DATA'!K544=0,0,'Premiums DATA'!K544),IF($C$4="Current Exchange rate",IF('Premiums DATA'!K544=0,0,'Premiums DATA'!K544/ECO!U23),IF($C$4="Constant Exchange rate",IF('Premiums DATA'!K544=0,0,'Premiums DATA'!K544/ECO!U58))))</f>
        <v>0</v>
      </c>
      <c r="M379" s="74">
        <f>IF($C$4="National Currency",IF('Premiums DATA'!L544=0,0,'Premiums DATA'!L544),IF($C$4="Current Exchange rate",IF('Premiums DATA'!L544=0,0,'Premiums DATA'!L544/ECO!V23),IF($C$4="Constant Exchange rate",IF('Premiums DATA'!L544=0,0,'Premiums DATA'!L544/ECO!V58))))</f>
        <v>0</v>
      </c>
      <c r="N379" s="74">
        <f>IF($C$4="National Currency",IF('Premiums DATA'!M544=0,0,'Premiums DATA'!M544),IF($C$4="Current Exchange rate",IF('Premiums DATA'!M544=0,0,'Premiums DATA'!M544/ECO!W23),IF($C$4="Constant Exchange rate",IF('Premiums DATA'!M544=0,0,'Premiums DATA'!M544/ECO!W58))))</f>
        <v>0</v>
      </c>
      <c r="O379" s="74">
        <f>IF($C$4="National Currency",IF('Premiums DATA'!N544=0,0,'Premiums DATA'!N544),IF($C$4="Current Exchange rate",IF('Premiums DATA'!N544=0,0,'Premiums DATA'!N544/ECO!X23),IF($C$4="Constant Exchange rate",IF('Premiums DATA'!N544=0,0,'Premiums DATA'!N544/ECO!X58))))</f>
        <v>0</v>
      </c>
      <c r="P379" s="210">
        <f>IF($C$4="National Currency",IF('Premiums DATA'!O544=0,0,'Premiums DATA'!O544),IF($C$4="Current Exchange rate",IF('Premiums DATA'!O544=0,0,'Premiums DATA'!O544/ECO!Y23),IF($C$4="Constant Exchange rate",IF('Premiums DATA'!O544=0,0,'Premiums DATA'!O544/ECO!Y58))))</f>
        <v>0</v>
      </c>
      <c r="Q379" s="77">
        <f t="shared" si="55"/>
        <v>0</v>
      </c>
      <c r="R379" s="77" t="str">
        <f t="shared" si="56"/>
        <v>-</v>
      </c>
      <c r="S379" s="77" t="str">
        <f t="shared" si="57"/>
        <v>-</v>
      </c>
    </row>
    <row r="380" spans="3:19" ht="15" x14ac:dyDescent="0.25">
      <c r="C380" s="242"/>
      <c r="D380" s="243"/>
      <c r="E380" s="72" t="s">
        <v>14</v>
      </c>
      <c r="F380" s="74">
        <f>IF($C$4="National Currency",IF('Premiums DATA'!E545=0,0,'Premiums DATA'!E545),IF($C$4="Current Exchange rate",IF('Premiums DATA'!E545=0,0,'Premiums DATA'!E545/ECO!O24),IF($C$4="Constant Exchange rate",IF('Premiums DATA'!E545=0,0,'Premiums DATA'!E545/ECO!O59))))</f>
        <v>0</v>
      </c>
      <c r="G380" s="74">
        <f>IF($C$4="National Currency",IF('Premiums DATA'!F545=0,0,'Premiums DATA'!F545),IF($C$4="Current Exchange rate",IF('Premiums DATA'!F545=0,0,'Premiums DATA'!F545/ECO!P24),IF($C$4="Constant Exchange rate",IF('Premiums DATA'!F545=0,0,'Premiums DATA'!F545/ECO!P59))))</f>
        <v>0</v>
      </c>
      <c r="H380" s="74">
        <f>IF($C$4="National Currency",IF('Premiums DATA'!G545=0,0,'Premiums DATA'!G545),IF($C$4="Current Exchange rate",IF('Premiums DATA'!G545=0,0,'Premiums DATA'!G545/ECO!Q24),IF($C$4="Constant Exchange rate",IF('Premiums DATA'!G545=0,0,'Premiums DATA'!G545/ECO!Q59))))</f>
        <v>168.96748431260696</v>
      </c>
      <c r="I380" s="74">
        <f>IF($C$4="National Currency",IF('Premiums DATA'!H545=0,0,'Premiums DATA'!H545),IF($C$4="Current Exchange rate",IF('Premiums DATA'!H545=0,0,'Premiums DATA'!H545/ECO!R24),IF($C$4="Constant Exchange rate",IF('Premiums DATA'!H545=0,0,'Premiums DATA'!H545/ECO!R59))))</f>
        <v>0</v>
      </c>
      <c r="J380" s="74">
        <f>IF($C$4="National Currency",IF('Premiums DATA'!I545=0,0,'Premiums DATA'!I545),IF($C$4="Current Exchange rate",IF('Premiums DATA'!I545=0,0,'Premiums DATA'!I545/ECO!S24),IF($C$4="Constant Exchange rate",IF('Premiums DATA'!I545=0,0,'Premiums DATA'!I545/ECO!S59))))</f>
        <v>0</v>
      </c>
      <c r="K380" s="74">
        <f>IF($C$4="National Currency",IF('Premiums DATA'!J545=0,0,'Premiums DATA'!J545),IF($C$4="Current Exchange rate",IF('Premiums DATA'!J545=0,0,'Premiums DATA'!J545/ECO!T24),IF($C$4="Constant Exchange rate",IF('Premiums DATA'!J545=0,0,'Premiums DATA'!J545/ECO!T59))))</f>
        <v>0</v>
      </c>
      <c r="L380" s="74">
        <f>IF($C$4="National Currency",IF('Premiums DATA'!K545=0,0,'Premiums DATA'!K545),IF($C$4="Current Exchange rate",IF('Premiums DATA'!K545=0,0,'Premiums DATA'!K545/ECO!U24),IF($C$4="Constant Exchange rate",IF('Premiums DATA'!K545=0,0,'Premiums DATA'!K545/ECO!U59))))</f>
        <v>0</v>
      </c>
      <c r="M380" s="74">
        <f>IF($C$4="National Currency",IF('Premiums DATA'!L545=0,0,'Premiums DATA'!L545),IF($C$4="Current Exchange rate",IF('Premiums DATA'!L545=0,0,'Premiums DATA'!L545/ECO!V24),IF($C$4="Constant Exchange rate",IF('Premiums DATA'!L545=0,0,'Premiums DATA'!L545/ECO!V59))))</f>
        <v>0</v>
      </c>
      <c r="N380" s="74">
        <f>IF($C$4="National Currency",IF('Premiums DATA'!M545=0,0,'Premiums DATA'!M545),IF($C$4="Current Exchange rate",IF('Premiums DATA'!M545=0,0,'Premiums DATA'!M545/ECO!W24),IF($C$4="Constant Exchange rate",IF('Premiums DATA'!M545=0,0,'Premiums DATA'!M545/ECO!W59))))</f>
        <v>0</v>
      </c>
      <c r="O380" s="74">
        <f>IF($C$4="National Currency",IF('Premiums DATA'!N545=0,0,'Premiums DATA'!N545),IF($C$4="Current Exchange rate",IF('Premiums DATA'!N545=0,0,'Premiums DATA'!N545/ECO!X24),IF($C$4="Constant Exchange rate",IF('Premiums DATA'!N545=0,0,'Premiums DATA'!N545/ECO!X59))))</f>
        <v>0</v>
      </c>
      <c r="P380" s="210">
        <f>IF($C$4="National Currency",IF('Premiums DATA'!O545=0,0,'Premiums DATA'!O545),IF($C$4="Current Exchange rate",IF('Premiums DATA'!O545=0,0,'Premiums DATA'!O545/ECO!Y24),IF($C$4="Constant Exchange rate",IF('Premiums DATA'!O545=0,0,'Premiums DATA'!O545/ECO!Y59))))</f>
        <v>0</v>
      </c>
      <c r="Q380" s="77">
        <f t="shared" si="55"/>
        <v>0</v>
      </c>
      <c r="R380" s="77" t="str">
        <f t="shared" si="56"/>
        <v>-</v>
      </c>
      <c r="S380" s="77" t="str">
        <f t="shared" si="57"/>
        <v>-</v>
      </c>
    </row>
    <row r="381" spans="3:19" ht="15" x14ac:dyDescent="0.25">
      <c r="C381" s="242"/>
      <c r="D381" s="243"/>
      <c r="E381" s="72" t="s">
        <v>15</v>
      </c>
      <c r="F381" s="74">
        <f>IF($C$4="National Currency",IF('Premiums DATA'!E546=0,0,'Premiums DATA'!E546),IF($C$4="Current Exchange rate",IF('Premiums DATA'!E546=0,0,'Premiums DATA'!E546/ECO!O25),IF($C$4="Constant Exchange rate",IF('Premiums DATA'!E546=0,0,'Premiums DATA'!E546/ECO!O60))))</f>
        <v>0</v>
      </c>
      <c r="G381" s="74">
        <f>IF($C$4="National Currency",IF('Premiums DATA'!F546=0,0,'Premiums DATA'!F546),IF($C$4="Current Exchange rate",IF('Premiums DATA'!F546=0,0,'Premiums DATA'!F546/ECO!P25),IF($C$4="Constant Exchange rate",IF('Premiums DATA'!F546=0,0,'Premiums DATA'!F546/ECO!P60))))</f>
        <v>0</v>
      </c>
      <c r="H381" s="74">
        <f>IF($C$4="National Currency",IF('Premiums DATA'!G546=0,0,'Premiums DATA'!G546),IF($C$4="Current Exchange rate",IF('Premiums DATA'!G546=0,0,'Premiums DATA'!G546/ECO!Q25),IF($C$4="Constant Exchange rate",IF('Premiums DATA'!G546=0,0,'Premiums DATA'!G546/ECO!Q60))))</f>
        <v>0</v>
      </c>
      <c r="I381" s="74">
        <f>IF($C$4="National Currency",IF('Premiums DATA'!H546=0,0,'Premiums DATA'!H546),IF($C$4="Current Exchange rate",IF('Premiums DATA'!H546=0,0,'Premiums DATA'!H546/ECO!R25),IF($C$4="Constant Exchange rate",IF('Premiums DATA'!H546=0,0,'Premiums DATA'!H546/ECO!R60))))</f>
        <v>0</v>
      </c>
      <c r="J381" s="74">
        <f>IF($C$4="National Currency",IF('Premiums DATA'!I546=0,0,'Premiums DATA'!I546),IF($C$4="Current Exchange rate",IF('Premiums DATA'!I546=0,0,'Premiums DATA'!I546/ECO!S25),IF($C$4="Constant Exchange rate",IF('Premiums DATA'!I546=0,0,'Premiums DATA'!I546/ECO!S60))))</f>
        <v>0</v>
      </c>
      <c r="K381" s="74">
        <f>IF($C$4="National Currency",IF('Premiums DATA'!J546=0,0,'Premiums DATA'!J546),IF($C$4="Current Exchange rate",IF('Premiums DATA'!J546=0,0,'Premiums DATA'!J546/ECO!T25),IF($C$4="Constant Exchange rate",IF('Premiums DATA'!J546=0,0,'Premiums DATA'!J546/ECO!T60))))</f>
        <v>0</v>
      </c>
      <c r="L381" s="74">
        <f>IF($C$4="National Currency",IF('Premiums DATA'!K546=0,0,'Premiums DATA'!K546),IF($C$4="Current Exchange rate",IF('Premiums DATA'!K546=0,0,'Premiums DATA'!K546/ECO!U25),IF($C$4="Constant Exchange rate",IF('Premiums DATA'!K546=0,0,'Premiums DATA'!K546/ECO!U60))))</f>
        <v>0</v>
      </c>
      <c r="M381" s="74">
        <f>IF($C$4="National Currency",IF('Premiums DATA'!L546=0,0,'Premiums DATA'!L546),IF($C$4="Current Exchange rate",IF('Premiums DATA'!L546=0,0,'Premiums DATA'!L546/ECO!V25),IF($C$4="Constant Exchange rate",IF('Premiums DATA'!L546=0,0,'Premiums DATA'!L546/ECO!V60))))</f>
        <v>0</v>
      </c>
      <c r="N381" s="74">
        <f>IF($C$4="National Currency",IF('Premiums DATA'!M546=0,0,'Premiums DATA'!M546),IF($C$4="Current Exchange rate",IF('Premiums DATA'!M546=0,0,'Premiums DATA'!M546/ECO!W25),IF($C$4="Constant Exchange rate",IF('Premiums DATA'!M546=0,0,'Premiums DATA'!M546/ECO!W60))))</f>
        <v>0</v>
      </c>
      <c r="O381" s="74">
        <f>IF($C$4="National Currency",IF('Premiums DATA'!N546=0,0,'Premiums DATA'!N546),IF($C$4="Current Exchange rate",IF('Premiums DATA'!N546=0,0,'Premiums DATA'!N546/ECO!X25),IF($C$4="Constant Exchange rate",IF('Premiums DATA'!N546=0,0,'Premiums DATA'!N546/ECO!X60))))</f>
        <v>0</v>
      </c>
      <c r="P381" s="210">
        <f>IF($C$4="National Currency",IF('Premiums DATA'!O546=0,0,'Premiums DATA'!O546),IF($C$4="Current Exchange rate",IF('Premiums DATA'!O546=0,0,'Premiums DATA'!O546/ECO!Y25),IF($C$4="Constant Exchange rate",IF('Premiums DATA'!O546=0,0,'Premiums DATA'!O546/ECO!Y60))))</f>
        <v>0</v>
      </c>
      <c r="Q381" s="77">
        <f t="shared" si="55"/>
        <v>0</v>
      </c>
      <c r="R381" s="77" t="str">
        <f t="shared" si="56"/>
        <v>-</v>
      </c>
      <c r="S381" s="77" t="str">
        <f t="shared" si="57"/>
        <v>-</v>
      </c>
    </row>
    <row r="382" spans="3:19" ht="15" x14ac:dyDescent="0.25">
      <c r="C382" s="242"/>
      <c r="D382" s="243"/>
      <c r="E382" s="72" t="s">
        <v>16</v>
      </c>
      <c r="F382" s="74">
        <f>IF($C$4="National Currency",IF('Premiums DATA'!E547=0,0,'Premiums DATA'!E547),IF($C$4="Current Exchange rate",IF('Premiums DATA'!E547=0,0,'Premiums DATA'!E547/ECO!O26),IF($C$4="Constant Exchange rate",IF('Premiums DATA'!E547=0,0,'Premiums DATA'!E547/ECO!O61))))</f>
        <v>0</v>
      </c>
      <c r="G382" s="74">
        <f>IF($C$4="National Currency",IF('Premiums DATA'!F547=0,0,'Premiums DATA'!F547),IF($C$4="Current Exchange rate",IF('Premiums DATA'!F547=0,0,'Premiums DATA'!F547/ECO!P26),IF($C$4="Constant Exchange rate",IF('Premiums DATA'!F547=0,0,'Premiums DATA'!F547/ECO!P61))))</f>
        <v>0</v>
      </c>
      <c r="H382" s="74">
        <f>IF($C$4="National Currency",IF('Premiums DATA'!G547=0,0,'Premiums DATA'!G547),IF($C$4="Current Exchange rate",IF('Premiums DATA'!G547=0,0,'Premiums DATA'!G547/ECO!Q26),IF($C$4="Constant Exchange rate",IF('Premiums DATA'!G547=0,0,'Premiums DATA'!G547/ECO!Q61))))</f>
        <v>0</v>
      </c>
      <c r="I382" s="74">
        <f>IF($C$4="National Currency",IF('Premiums DATA'!H547=0,0,'Premiums DATA'!H547),IF($C$4="Current Exchange rate",IF('Premiums DATA'!H547=0,0,'Premiums DATA'!H547/ECO!R26),IF($C$4="Constant Exchange rate",IF('Premiums DATA'!H547=0,0,'Premiums DATA'!H547/ECO!R61))))</f>
        <v>0</v>
      </c>
      <c r="J382" s="74">
        <f>IF($C$4="National Currency",IF('Premiums DATA'!I547=0,0,'Premiums DATA'!I547),IF($C$4="Current Exchange rate",IF('Premiums DATA'!I547=0,0,'Premiums DATA'!I547/ECO!S26),IF($C$4="Constant Exchange rate",IF('Premiums DATA'!I547=0,0,'Premiums DATA'!I547/ECO!S61))))</f>
        <v>0</v>
      </c>
      <c r="K382" s="74">
        <f>IF($C$4="National Currency",IF('Premiums DATA'!J547=0,0,'Premiums DATA'!J547),IF($C$4="Current Exchange rate",IF('Premiums DATA'!J547=0,0,'Premiums DATA'!J547/ECO!T26),IF($C$4="Constant Exchange rate",IF('Premiums DATA'!J547=0,0,'Premiums DATA'!J547/ECO!T61))))</f>
        <v>0</v>
      </c>
      <c r="L382" s="74">
        <f>IF($C$4="National Currency",IF('Premiums DATA'!K547=0,0,'Premiums DATA'!K547),IF($C$4="Current Exchange rate",IF('Premiums DATA'!K547=0,0,'Premiums DATA'!K547/ECO!U26),IF($C$4="Constant Exchange rate",IF('Premiums DATA'!K547=0,0,'Premiums DATA'!K547/ECO!U61))))</f>
        <v>0</v>
      </c>
      <c r="M382" s="74">
        <f>IF($C$4="National Currency",IF('Premiums DATA'!L547=0,0,'Premiums DATA'!L547),IF($C$4="Current Exchange rate",IF('Premiums DATA'!L547=0,0,'Premiums DATA'!L547/ECO!V26),IF($C$4="Constant Exchange rate",IF('Premiums DATA'!L547=0,0,'Premiums DATA'!L547/ECO!V61))))</f>
        <v>0</v>
      </c>
      <c r="N382" s="74">
        <f>IF($C$4="National Currency",IF('Premiums DATA'!M547=0,0,'Premiums DATA'!M547),IF($C$4="Current Exchange rate",IF('Premiums DATA'!M547=0,0,'Premiums DATA'!M547/ECO!W26),IF($C$4="Constant Exchange rate",IF('Premiums DATA'!M547=0,0,'Premiums DATA'!M547/ECO!W61))))</f>
        <v>0</v>
      </c>
      <c r="O382" s="74">
        <f>IF($C$4="National Currency",IF('Premiums DATA'!N547=0,0,'Premiums DATA'!N547),IF($C$4="Current Exchange rate",IF('Premiums DATA'!N547=0,0,'Premiums DATA'!N547/ECO!X26),IF($C$4="Constant Exchange rate",IF('Premiums DATA'!N547=0,0,'Premiums DATA'!N547/ECO!X61))))</f>
        <v>0</v>
      </c>
      <c r="P382" s="210">
        <f>IF($C$4="National Currency",IF('Premiums DATA'!O547=0,0,'Premiums DATA'!O547),IF($C$4="Current Exchange rate",IF('Premiums DATA'!O547=0,0,'Premiums DATA'!O547/ECO!Y26),IF($C$4="Constant Exchange rate",IF('Premiums DATA'!O547=0,0,'Premiums DATA'!O547/ECO!Y61))))</f>
        <v>0</v>
      </c>
      <c r="Q382" s="77">
        <f t="shared" si="55"/>
        <v>0</v>
      </c>
      <c r="R382" s="77" t="str">
        <f t="shared" si="56"/>
        <v>-</v>
      </c>
      <c r="S382" s="77" t="str">
        <f t="shared" si="57"/>
        <v>-</v>
      </c>
    </row>
    <row r="383" spans="3:19" ht="15" x14ac:dyDescent="0.25">
      <c r="C383" s="242"/>
      <c r="D383" s="243"/>
      <c r="E383" s="72" t="s">
        <v>17</v>
      </c>
      <c r="F383" s="74">
        <f>IF($C$4="National Currency",IF('Premiums DATA'!E548=0,0,'Premiums DATA'!E548),IF($C$4="Current Exchange rate",IF('Premiums DATA'!E548=0,0,'Premiums DATA'!E548/ECO!O27),IF($C$4="Constant Exchange rate",IF('Premiums DATA'!E548=0,0,'Premiums DATA'!E548/ECO!O62))))</f>
        <v>47415</v>
      </c>
      <c r="G383" s="74">
        <f>IF($C$4="National Currency",IF('Premiums DATA'!F548=0,0,'Premiums DATA'!F548),IF($C$4="Current Exchange rate",IF('Premiums DATA'!F548=0,0,'Premiums DATA'!F548/ECO!P27),IF($C$4="Constant Exchange rate",IF('Premiums DATA'!F548=0,0,'Premiums DATA'!F548/ECO!P62))))</f>
        <v>53043.466</v>
      </c>
      <c r="H383" s="74">
        <f>IF($C$4="National Currency",IF('Premiums DATA'!G548=0,0,'Premiums DATA'!G548),IF($C$4="Current Exchange rate",IF('Premiums DATA'!G548=0,0,'Premiums DATA'!G548/ECO!Q27),IF($C$4="Constant Exchange rate",IF('Premiums DATA'!G548=0,0,'Premiums DATA'!G548/ECO!Q62))))</f>
        <v>49041.971000000005</v>
      </c>
      <c r="I383" s="74">
        <f>IF($C$4="National Currency",IF('Premiums DATA'!H548=0,0,'Premiums DATA'!H548),IF($C$4="Current Exchange rate",IF('Premiums DATA'!H548=0,0,'Premiums DATA'!H548/ECO!R27),IF($C$4="Constant Exchange rate",IF('Premiums DATA'!H548=0,0,'Premiums DATA'!H548/ECO!R62))))</f>
        <v>42126.637999999999</v>
      </c>
      <c r="J383" s="74">
        <f>IF($C$4="National Currency",IF('Premiums DATA'!I548=0,0,'Premiums DATA'!I548),IF($C$4="Current Exchange rate",IF('Premiums DATA'!I548=0,0,'Premiums DATA'!I548/ECO!S27),IF($C$4="Constant Exchange rate",IF('Premiums DATA'!I548=0,0,'Premiums DATA'!I548/ECO!S62))))</f>
        <v>35748.177999999993</v>
      </c>
      <c r="K383" s="74">
        <f>IF($C$4="National Currency",IF('Premiums DATA'!J548=0,0,'Premiums DATA'!J548),IF($C$4="Current Exchange rate",IF('Premiums DATA'!J548=0,0,'Premiums DATA'!J548/ECO!T27),IF($C$4="Constant Exchange rate",IF('Premiums DATA'!J548=0,0,'Premiums DATA'!J548/ECO!T62))))</f>
        <v>58636.794000000002</v>
      </c>
      <c r="L383" s="74">
        <f>IF($C$4="National Currency",IF('Premiums DATA'!K548=0,0,'Premiums DATA'!K548),IF($C$4="Current Exchange rate",IF('Premiums DATA'!K548=0,0,'Premiums DATA'!K548/ECO!U27),IF($C$4="Constant Exchange rate",IF('Premiums DATA'!K548=0,0,'Premiums DATA'!K548/ECO!U62))))</f>
        <v>62352.091</v>
      </c>
      <c r="M383" s="74">
        <f>IF($C$4="National Currency",IF('Premiums DATA'!L548=0,0,'Premiums DATA'!L548),IF($C$4="Current Exchange rate",IF('Premiums DATA'!L548=0,0,'Premiums DATA'!L548/ECO!V27),IF($C$4="Constant Exchange rate",IF('Premiums DATA'!L548=0,0,'Premiums DATA'!L548/ECO!V62))))</f>
        <v>43522.587999999996</v>
      </c>
      <c r="N383" s="74">
        <f>IF($C$4="National Currency",IF('Premiums DATA'!M548=0,0,'Premiums DATA'!M548),IF($C$4="Current Exchange rate",IF('Premiums DATA'!M548=0,0,'Premiums DATA'!M548/ECO!W27),IF($C$4="Constant Exchange rate",IF('Premiums DATA'!M548=0,0,'Premiums DATA'!M548/ECO!W62))))</f>
        <v>41575.769999999997</v>
      </c>
      <c r="O383" s="74">
        <f>IF($C$4="National Currency",IF('Premiums DATA'!N548=0,0,'Premiums DATA'!N548),IF($C$4="Current Exchange rate",IF('Premiums DATA'!N548=0,0,'Premiums DATA'!N548/ECO!X27),IF($C$4="Constant Exchange rate",IF('Premiums DATA'!N548=0,0,'Premiums DATA'!N548/ECO!X62))))</f>
        <v>54291</v>
      </c>
      <c r="P383" s="210">
        <f>IF($C$4="National Currency",IF('Premiums DATA'!O548=0,0,'Premiums DATA'!O548),IF($C$4="Current Exchange rate",IF('Premiums DATA'!O548=0,0,'Premiums DATA'!O548/ECO!Y27),IF($C$4="Constant Exchange rate",IF('Premiums DATA'!O548=0,0,'Premiums DATA'!O548/ECO!Y62))))</f>
        <v>75903</v>
      </c>
      <c r="Q383" s="77">
        <f t="shared" si="55"/>
        <v>0.3571110387211518</v>
      </c>
      <c r="R383" s="77">
        <f t="shared" si="56"/>
        <v>0.30583270015203579</v>
      </c>
      <c r="S383" s="77">
        <f t="shared" si="57"/>
        <v>0.14501739955710224</v>
      </c>
    </row>
    <row r="384" spans="3:19" ht="15" x14ac:dyDescent="0.25">
      <c r="C384" s="242"/>
      <c r="D384" s="243"/>
      <c r="E384" s="72" t="s">
        <v>18</v>
      </c>
      <c r="F384" s="74">
        <f>IF($C$4="National Currency",IF('Premiums DATA'!E549=0,0,'Premiums DATA'!E549),IF($C$4="Current Exchange rate",IF('Premiums DATA'!E549=0,0,'Premiums DATA'!E549/ECO!O28),IF($C$4="Constant Exchange rate",IF('Premiums DATA'!E549=0,0,'Premiums DATA'!E549/ECO!O63))))</f>
        <v>0</v>
      </c>
      <c r="G384" s="74">
        <f>IF($C$4="National Currency",IF('Premiums DATA'!F549=0,0,'Premiums DATA'!F549),IF($C$4="Current Exchange rate",IF('Premiums DATA'!F549=0,0,'Premiums DATA'!F549/ECO!P28),IF($C$4="Constant Exchange rate",IF('Premiums DATA'!F549=0,0,'Premiums DATA'!F549/ECO!P63))))</f>
        <v>0</v>
      </c>
      <c r="H384" s="74">
        <f>IF($C$4="National Currency",IF('Premiums DATA'!G549=0,0,'Premiums DATA'!G549),IF($C$4="Current Exchange rate",IF('Premiums DATA'!G549=0,0,'Premiums DATA'!G549/ECO!Q28),IF($C$4="Constant Exchange rate",IF('Premiums DATA'!G549=0,0,'Premiums DATA'!G549/ECO!Q63))))</f>
        <v>0</v>
      </c>
      <c r="I384" s="74">
        <f>IF($C$4="National Currency",IF('Premiums DATA'!H549=0,0,'Premiums DATA'!H549),IF($C$4="Current Exchange rate",IF('Premiums DATA'!H549=0,0,'Premiums DATA'!H549/ECO!R28),IF($C$4="Constant Exchange rate",IF('Premiums DATA'!H549=0,0,'Premiums DATA'!H549/ECO!R63))))</f>
        <v>0</v>
      </c>
      <c r="J384" s="74">
        <f>IF($C$4="National Currency",IF('Premiums DATA'!I549=0,0,'Premiums DATA'!I549),IF($C$4="Current Exchange rate",IF('Premiums DATA'!I549=0,0,'Premiums DATA'!I549/ECO!S28),IF($C$4="Constant Exchange rate",IF('Premiums DATA'!I549=0,0,'Premiums DATA'!I549/ECO!S63))))</f>
        <v>0</v>
      </c>
      <c r="K384" s="74">
        <f>IF($C$4="National Currency",IF('Premiums DATA'!J549=0,0,'Premiums DATA'!J549),IF($C$4="Current Exchange rate",IF('Premiums DATA'!J549=0,0,'Premiums DATA'!J549/ECO!T28),IF($C$4="Constant Exchange rate",IF('Premiums DATA'!J549=0,0,'Premiums DATA'!J549/ECO!T63))))</f>
        <v>0</v>
      </c>
      <c r="L384" s="74">
        <f>IF($C$4="National Currency",IF('Premiums DATA'!K549=0,0,'Premiums DATA'!K549),IF($C$4="Current Exchange rate",IF('Premiums DATA'!K549=0,0,'Premiums DATA'!K549/ECO!U28),IF($C$4="Constant Exchange rate",IF('Premiums DATA'!K549=0,0,'Premiums DATA'!K549/ECO!U63))))</f>
        <v>0</v>
      </c>
      <c r="M384" s="74">
        <f>IF($C$4="National Currency",IF('Premiums DATA'!L549=0,0,'Premiums DATA'!L549),IF($C$4="Current Exchange rate",IF('Premiums DATA'!L549=0,0,'Premiums DATA'!L549/ECO!V28),IF($C$4="Constant Exchange rate",IF('Premiums DATA'!L549=0,0,'Premiums DATA'!L549/ECO!V63))))</f>
        <v>0</v>
      </c>
      <c r="N384" s="74">
        <f>IF($C$4="National Currency",IF('Premiums DATA'!M549=0,0,'Premiums DATA'!M549),IF($C$4="Current Exchange rate",IF('Premiums DATA'!M549=0,0,'Premiums DATA'!M549/ECO!W28),IF($C$4="Constant Exchange rate",IF('Premiums DATA'!M549=0,0,'Premiums DATA'!M549/ECO!W63))))</f>
        <v>0</v>
      </c>
      <c r="O384" s="74">
        <f>IF($C$4="National Currency",IF('Premiums DATA'!N549=0,0,'Premiums DATA'!N549),IF($C$4="Current Exchange rate",IF('Premiums DATA'!N549=0,0,'Premiums DATA'!N549/ECO!X28),IF($C$4="Constant Exchange rate",IF('Premiums DATA'!N549=0,0,'Premiums DATA'!N549/ECO!X63))))</f>
        <v>0</v>
      </c>
      <c r="P384" s="210">
        <f>IF($C$4="National Currency",IF('Premiums DATA'!O549=0,0,'Premiums DATA'!O549),IF($C$4="Current Exchange rate",IF('Premiums DATA'!O549=0,0,'Premiums DATA'!O549/ECO!Y28),IF($C$4="Constant Exchange rate",IF('Premiums DATA'!O549=0,0,'Premiums DATA'!O549/ECO!Y63))))</f>
        <v>0</v>
      </c>
      <c r="Q384" s="77">
        <f t="shared" si="55"/>
        <v>0</v>
      </c>
      <c r="R384" s="77" t="str">
        <f t="shared" si="56"/>
        <v>-</v>
      </c>
      <c r="S384" s="77" t="str">
        <f t="shared" si="57"/>
        <v>-</v>
      </c>
    </row>
    <row r="385" spans="3:19" ht="15" x14ac:dyDescent="0.25">
      <c r="C385" s="242"/>
      <c r="D385" s="243"/>
      <c r="E385" s="72" t="s">
        <v>19</v>
      </c>
      <c r="F385" s="74">
        <f>IF($C$4="National Currency",IF('Premiums DATA'!E550=0,0,'Premiums DATA'!E550),IF($C$4="Current Exchange rate",IF('Premiums DATA'!E550=0,0,'Premiums DATA'!E550/ECO!O29),IF($C$4="Constant Exchange rate",IF('Premiums DATA'!E550=0,0,'Premiums DATA'!E550/ECO!O64))))</f>
        <v>0</v>
      </c>
      <c r="G385" s="74">
        <f>IF($C$4="National Currency",IF('Premiums DATA'!F550=0,0,'Premiums DATA'!F550),IF($C$4="Current Exchange rate",IF('Premiums DATA'!F550=0,0,'Premiums DATA'!F550/ECO!P29),IF($C$4="Constant Exchange rate",IF('Premiums DATA'!F550=0,0,'Premiums DATA'!F550/ECO!P64))))</f>
        <v>0</v>
      </c>
      <c r="H385" s="74">
        <f>IF($C$4="National Currency",IF('Premiums DATA'!G550=0,0,'Premiums DATA'!G550),IF($C$4="Current Exchange rate",IF('Premiums DATA'!G550=0,0,'Premiums DATA'!G550/ECO!Q29),IF($C$4="Constant Exchange rate",IF('Premiums DATA'!G550=0,0,'Premiums DATA'!G550/ECO!Q64))))</f>
        <v>0</v>
      </c>
      <c r="I385" s="74">
        <f>IF($C$4="National Currency",IF('Premiums DATA'!H550=0,0,'Premiums DATA'!H550),IF($C$4="Current Exchange rate",IF('Premiums DATA'!H550=0,0,'Premiums DATA'!H550/ECO!R29),IF($C$4="Constant Exchange rate",IF('Premiums DATA'!H550=0,0,'Premiums DATA'!H550/ECO!R64))))</f>
        <v>0</v>
      </c>
      <c r="J385" s="74">
        <f>IF($C$4="National Currency",IF('Premiums DATA'!I550=0,0,'Premiums DATA'!I550),IF($C$4="Current Exchange rate",IF('Premiums DATA'!I550=0,0,'Premiums DATA'!I550/ECO!S29),IF($C$4="Constant Exchange rate",IF('Premiums DATA'!I550=0,0,'Premiums DATA'!I550/ECO!S64))))</f>
        <v>0</v>
      </c>
      <c r="K385" s="74">
        <f>IF($C$4="National Currency",IF('Premiums DATA'!J550=0,0,'Premiums DATA'!J550),IF($C$4="Current Exchange rate",IF('Premiums DATA'!J550=0,0,'Premiums DATA'!J550/ECO!T29),IF($C$4="Constant Exchange rate",IF('Premiums DATA'!J550=0,0,'Premiums DATA'!J550/ECO!T64))))</f>
        <v>0</v>
      </c>
      <c r="L385" s="74">
        <f>IF($C$4="National Currency",IF('Premiums DATA'!K550=0,0,'Premiums DATA'!K550),IF($C$4="Current Exchange rate",IF('Premiums DATA'!K550=0,0,'Premiums DATA'!K550/ECO!U29),IF($C$4="Constant Exchange rate",IF('Premiums DATA'!K550=0,0,'Premiums DATA'!K550/ECO!U64))))</f>
        <v>0</v>
      </c>
      <c r="M385" s="74">
        <f>IF($C$4="National Currency",IF('Premiums DATA'!L550=0,0,'Premiums DATA'!L550),IF($C$4="Current Exchange rate",IF('Premiums DATA'!L550=0,0,'Premiums DATA'!L550/ECO!V29),IF($C$4="Constant Exchange rate",IF('Premiums DATA'!L550=0,0,'Premiums DATA'!L550/ECO!V64))))</f>
        <v>0</v>
      </c>
      <c r="N385" s="74">
        <f>IF($C$4="National Currency",IF('Premiums DATA'!M550=0,0,'Premiums DATA'!M550),IF($C$4="Current Exchange rate",IF('Premiums DATA'!M550=0,0,'Premiums DATA'!M550/ECO!W29),IF($C$4="Constant Exchange rate",IF('Premiums DATA'!M550=0,0,'Premiums DATA'!M550/ECO!W64))))</f>
        <v>0</v>
      </c>
      <c r="O385" s="74">
        <f>IF($C$4="National Currency",IF('Premiums DATA'!N550=0,0,'Premiums DATA'!N550),IF($C$4="Current Exchange rate",IF('Premiums DATA'!N550=0,0,'Premiums DATA'!N550/ECO!X29),IF($C$4="Constant Exchange rate",IF('Premiums DATA'!N550=0,0,'Premiums DATA'!N550/ECO!X64))))</f>
        <v>0</v>
      </c>
      <c r="P385" s="210">
        <f>IF($C$4="National Currency",IF('Premiums DATA'!O550=0,0,'Premiums DATA'!O550),IF($C$4="Current Exchange rate",IF('Premiums DATA'!O550=0,0,'Premiums DATA'!O550/ECO!Y29),IF($C$4="Constant Exchange rate",IF('Premiums DATA'!O550=0,0,'Premiums DATA'!O550/ECO!Y64))))</f>
        <v>0</v>
      </c>
      <c r="Q385" s="77">
        <f t="shared" si="55"/>
        <v>0</v>
      </c>
      <c r="R385" s="77" t="str">
        <f t="shared" si="56"/>
        <v>-</v>
      </c>
      <c r="S385" s="77" t="str">
        <f t="shared" si="57"/>
        <v>-</v>
      </c>
    </row>
    <row r="386" spans="3:19" ht="15" x14ac:dyDescent="0.25">
      <c r="C386" s="242"/>
      <c r="D386" s="243"/>
      <c r="E386" s="72" t="s">
        <v>20</v>
      </c>
      <c r="F386" s="74">
        <f>IF($C$4="National Currency",IF('Premiums DATA'!E551=0,0,'Premiums DATA'!E551),IF($C$4="Current Exchange rate",IF('Premiums DATA'!E551=0,0,'Premiums DATA'!E551/ECO!O30),IF($C$4="Constant Exchange rate",IF('Premiums DATA'!E551=0,0,'Premiums DATA'!E551/ECO!O65))))</f>
        <v>0</v>
      </c>
      <c r="G386" s="74">
        <f>IF($C$4="National Currency",IF('Premiums DATA'!F551=0,0,'Premiums DATA'!F551),IF($C$4="Current Exchange rate",IF('Premiums DATA'!F551=0,0,'Premiums DATA'!F551/ECO!P30),IF($C$4="Constant Exchange rate",IF('Premiums DATA'!F551=0,0,'Premiums DATA'!F551/ECO!P65))))</f>
        <v>0</v>
      </c>
      <c r="H386" s="74">
        <f>IF($C$4="National Currency",IF('Premiums DATA'!G551=0,0,'Premiums DATA'!G551),IF($C$4="Current Exchange rate",IF('Premiums DATA'!G551=0,0,'Premiums DATA'!G551/ECO!Q30),IF($C$4="Constant Exchange rate",IF('Premiums DATA'!G551=0,0,'Premiums DATA'!G551/ECO!Q65))))</f>
        <v>0</v>
      </c>
      <c r="I386" s="74">
        <f>IF($C$4="National Currency",IF('Premiums DATA'!H551=0,0,'Premiums DATA'!H551),IF($C$4="Current Exchange rate",IF('Premiums DATA'!H551=0,0,'Premiums DATA'!H551/ECO!R30),IF($C$4="Constant Exchange rate",IF('Premiums DATA'!H551=0,0,'Premiums DATA'!H551/ECO!R65))))</f>
        <v>0</v>
      </c>
      <c r="J386" s="74">
        <f>IF($C$4="National Currency",IF('Premiums DATA'!I551=0,0,'Premiums DATA'!I551),IF($C$4="Current Exchange rate",IF('Premiums DATA'!I551=0,0,'Premiums DATA'!I551/ECO!S30),IF($C$4="Constant Exchange rate",IF('Premiums DATA'!I551=0,0,'Premiums DATA'!I551/ECO!S65))))</f>
        <v>8.9926010244735348</v>
      </c>
      <c r="K386" s="74">
        <f>IF($C$4="National Currency",IF('Premiums DATA'!J551=0,0,'Premiums DATA'!J551),IF($C$4="Current Exchange rate",IF('Premiums DATA'!J551=0,0,'Premiums DATA'!J551/ECO!T30),IF($C$4="Constant Exchange rate",IF('Premiums DATA'!J551=0,0,'Premiums DATA'!J551/ECO!T65))))</f>
        <v>12.179852020489472</v>
      </c>
      <c r="L386" s="74">
        <f>IF($C$4="National Currency",IF('Premiums DATA'!K551=0,0,'Premiums DATA'!K551),IF($C$4="Current Exchange rate",IF('Premiums DATA'!K551=0,0,'Premiums DATA'!K551/ECO!U30),IF($C$4="Constant Exchange rate",IF('Premiums DATA'!K551=0,0,'Premiums DATA'!K551/ECO!U65))))</f>
        <v>0</v>
      </c>
      <c r="M386" s="74">
        <f>IF($C$4="National Currency",IF('Premiums DATA'!L551=0,0,'Premiums DATA'!L551),IF($C$4="Current Exchange rate",IF('Premiums DATA'!L551=0,0,'Premiums DATA'!L551/ECO!V30),IF($C$4="Constant Exchange rate",IF('Premiums DATA'!L551=0,0,'Premiums DATA'!L551/ECO!V65))))</f>
        <v>0</v>
      </c>
      <c r="N386" s="74">
        <f>IF($C$4="National Currency",IF('Premiums DATA'!M551=0,0,'Premiums DATA'!M551),IF($C$4="Current Exchange rate",IF('Premiums DATA'!M551=0,0,'Premiums DATA'!M551/ECO!W30),IF($C$4="Constant Exchange rate",IF('Premiums DATA'!M551=0,0,'Premiums DATA'!M551/ECO!W65))))</f>
        <v>0</v>
      </c>
      <c r="O386" s="74">
        <f>IF($C$4="National Currency",IF('Premiums DATA'!N551=0,0,'Premiums DATA'!N551),IF($C$4="Current Exchange rate",IF('Premiums DATA'!N551=0,0,'Premiums DATA'!N551/ECO!X30),IF($C$4="Constant Exchange rate",IF('Premiums DATA'!N551=0,0,'Premiums DATA'!N551/ECO!X65))))</f>
        <v>0</v>
      </c>
      <c r="P386" s="210">
        <f>IF($C$4="National Currency",IF('Premiums DATA'!O551=0,0,'Premiums DATA'!O551),IF($C$4="Current Exchange rate",IF('Premiums DATA'!O551=0,0,'Premiums DATA'!O551/ECO!Y30),IF($C$4="Constant Exchange rate",IF('Premiums DATA'!O551=0,0,'Premiums DATA'!O551/ECO!Y65))))</f>
        <v>0</v>
      </c>
      <c r="Q386" s="77">
        <f t="shared" si="55"/>
        <v>0</v>
      </c>
      <c r="R386" s="77" t="str">
        <f t="shared" si="56"/>
        <v>-</v>
      </c>
      <c r="S386" s="77" t="str">
        <f t="shared" si="57"/>
        <v>-</v>
      </c>
    </row>
    <row r="387" spans="3:19" ht="15" x14ac:dyDescent="0.25">
      <c r="C387" s="242"/>
      <c r="D387" s="243"/>
      <c r="E387" s="72" t="s">
        <v>21</v>
      </c>
      <c r="F387" s="74">
        <f>IF($C$4="National Currency",IF('Premiums DATA'!E552=0,0,'Premiums DATA'!E552),IF($C$4="Current Exchange rate",IF('Premiums DATA'!E552=0,0,'Premiums DATA'!E552/ECO!O31),IF($C$4="Constant Exchange rate",IF('Premiums DATA'!E552=0,0,'Premiums DATA'!E552/ECO!O66))))</f>
        <v>0</v>
      </c>
      <c r="G387" s="74">
        <f>IF($C$4="National Currency",IF('Premiums DATA'!F552=0,0,'Premiums DATA'!F552),IF($C$4="Current Exchange rate",IF('Premiums DATA'!F552=0,0,'Premiums DATA'!F552/ECO!P31),IF($C$4="Constant Exchange rate",IF('Premiums DATA'!F552=0,0,'Premiums DATA'!F552/ECO!P66))))</f>
        <v>26.787794083391567</v>
      </c>
      <c r="H387" s="74">
        <f>IF($C$4="National Currency",IF('Premiums DATA'!G552=0,0,'Premiums DATA'!G552),IF($C$4="Current Exchange rate",IF('Premiums DATA'!G552=0,0,'Premiums DATA'!G552/ECO!Q31),IF($C$4="Constant Exchange rate",IF('Premiums DATA'!G552=0,0,'Premiums DATA'!G552/ECO!Q66))))</f>
        <v>33.775914279058931</v>
      </c>
      <c r="I387" s="74">
        <f>IF($C$4="National Currency",IF('Premiums DATA'!H552=0,0,'Premiums DATA'!H552),IF($C$4="Current Exchange rate",IF('Premiums DATA'!H552=0,0,'Premiums DATA'!H552/ECO!R31),IF($C$4="Constant Exchange rate",IF('Premiums DATA'!H552=0,0,'Premiums DATA'!H552/ECO!R66))))</f>
        <v>40.531097134870713</v>
      </c>
      <c r="J387" s="74">
        <f>IF($C$4="National Currency",IF('Premiums DATA'!I552=0,0,'Premiums DATA'!I552),IF($C$4="Current Exchange rate",IF('Premiums DATA'!I552=0,0,'Premiums DATA'!I552/ECO!S31),IF($C$4="Constant Exchange rate",IF('Premiums DATA'!I552=0,0,'Premiums DATA'!I552/ECO!S66))))</f>
        <v>16.399999999999999</v>
      </c>
      <c r="K387" s="74">
        <f>IF($C$4="National Currency",IF('Premiums DATA'!J552=0,0,'Premiums DATA'!J552),IF($C$4="Current Exchange rate",IF('Premiums DATA'!J552=0,0,'Premiums DATA'!J552/ECO!T31),IF($C$4="Constant Exchange rate",IF('Premiums DATA'!J552=0,0,'Premiums DATA'!J552/ECO!T66))))</f>
        <v>19.8</v>
      </c>
      <c r="L387" s="74">
        <f>IF($C$4="National Currency",IF('Premiums DATA'!K552=0,0,'Premiums DATA'!K552),IF($C$4="Current Exchange rate",IF('Premiums DATA'!K552=0,0,'Premiums DATA'!K552/ECO!U31),IF($C$4="Constant Exchange rate",IF('Premiums DATA'!K552=0,0,'Premiums DATA'!K552/ECO!U66))))</f>
        <v>18.3</v>
      </c>
      <c r="M387" s="74">
        <f>IF($C$4="National Currency",IF('Premiums DATA'!L552=0,0,'Premiums DATA'!L552),IF($C$4="Current Exchange rate",IF('Premiums DATA'!L552=0,0,'Premiums DATA'!L552/ECO!V31),IF($C$4="Constant Exchange rate",IF('Premiums DATA'!L552=0,0,'Premiums DATA'!L552/ECO!V66))))</f>
        <v>18.2</v>
      </c>
      <c r="N387" s="74">
        <f>IF($C$4="National Currency",IF('Premiums DATA'!M552=0,0,'Premiums DATA'!M552),IF($C$4="Current Exchange rate",IF('Premiums DATA'!M552=0,0,'Premiums DATA'!M552/ECO!W31),IF($C$4="Constant Exchange rate",IF('Premiums DATA'!M552=0,0,'Premiums DATA'!M552/ECO!W66))))</f>
        <v>15.1</v>
      </c>
      <c r="O387" s="74">
        <f>IF($C$4="National Currency",IF('Premiums DATA'!N552=0,0,'Premiums DATA'!N552),IF($C$4="Current Exchange rate",IF('Premiums DATA'!N552=0,0,'Premiums DATA'!N552/ECO!X31),IF($C$4="Constant Exchange rate",IF('Premiums DATA'!N552=0,0,'Premiums DATA'!N552/ECO!X66))))</f>
        <v>9.1</v>
      </c>
      <c r="P387" s="210">
        <f>IF($C$4="National Currency",IF('Premiums DATA'!O552=0,0,'Premiums DATA'!O552),IF($C$4="Current Exchange rate",IF('Premiums DATA'!O552=0,0,'Premiums DATA'!O552/ECO!Y31),IF($C$4="Constant Exchange rate",IF('Premiums DATA'!O552=0,0,'Premiums DATA'!O552/ECO!Y66))))</f>
        <v>16.600000000000001</v>
      </c>
      <c r="Q387" s="77">
        <f t="shared" si="55"/>
        <v>5.9857259073556966E-5</v>
      </c>
      <c r="R387" s="77">
        <f t="shared" si="56"/>
        <v>-0.39735099337748347</v>
      </c>
      <c r="S387" s="77" t="str">
        <f t="shared" si="57"/>
        <v>-</v>
      </c>
    </row>
    <row r="388" spans="3:19" ht="15" x14ac:dyDescent="0.25">
      <c r="C388" s="242"/>
      <c r="D388" s="243"/>
      <c r="E388" s="72" t="s">
        <v>22</v>
      </c>
      <c r="F388" s="74">
        <f>IF($C$4="National Currency",IF('Premiums DATA'!E553=0,0,'Premiums DATA'!E553),IF($C$4="Current Exchange rate",IF('Premiums DATA'!E553=0,0,'Premiums DATA'!E553/ECO!O32),IF($C$4="Constant Exchange rate",IF('Premiums DATA'!E553=0,0,'Premiums DATA'!E553/ECO!O67))))</f>
        <v>7610</v>
      </c>
      <c r="G388" s="74">
        <f>IF($C$4="National Currency",IF('Premiums DATA'!F553=0,0,'Premiums DATA'!F553),IF($C$4="Current Exchange rate",IF('Premiums DATA'!F553=0,0,'Premiums DATA'!F553/ECO!P32),IF($C$4="Constant Exchange rate",IF('Premiums DATA'!F553=0,0,'Premiums DATA'!F553/ECO!P67))))</f>
        <v>8095</v>
      </c>
      <c r="H388" s="74">
        <f>IF($C$4="National Currency",IF('Premiums DATA'!G553=0,0,'Premiums DATA'!G553),IF($C$4="Current Exchange rate",IF('Premiums DATA'!G553=0,0,'Premiums DATA'!G553/ECO!Q32),IF($C$4="Constant Exchange rate",IF('Premiums DATA'!G553=0,0,'Premiums DATA'!G553/ECO!Q67))))</f>
        <v>8153</v>
      </c>
      <c r="I388" s="74">
        <f>IF($C$4="National Currency",IF('Premiums DATA'!H553=0,0,'Premiums DATA'!H553),IF($C$4="Current Exchange rate",IF('Premiums DATA'!H553=0,0,'Premiums DATA'!H553/ECO!R32),IF($C$4="Constant Exchange rate",IF('Premiums DATA'!H553=0,0,'Premiums DATA'!H553/ECO!R67))))</f>
        <v>7164</v>
      </c>
      <c r="J388" s="74">
        <f>IF($C$4="National Currency",IF('Premiums DATA'!I553=0,0,'Premiums DATA'!I553),IF($C$4="Current Exchange rate",IF('Premiums DATA'!I553=0,0,'Premiums DATA'!I553/ECO!S32),IF($C$4="Constant Exchange rate",IF('Premiums DATA'!I553=0,0,'Premiums DATA'!I553/ECO!S67))))</f>
        <v>7143</v>
      </c>
      <c r="K388" s="74">
        <f>IF($C$4="National Currency",IF('Premiums DATA'!J553=0,0,'Premiums DATA'!J553),IF($C$4="Current Exchange rate",IF('Premiums DATA'!J553=0,0,'Premiums DATA'!J553/ECO!T32),IF($C$4="Constant Exchange rate",IF('Premiums DATA'!J553=0,0,'Premiums DATA'!J553/ECO!T67))))</f>
        <v>5257</v>
      </c>
      <c r="L388" s="74">
        <f>IF($C$4="National Currency",IF('Premiums DATA'!K553=0,0,'Premiums DATA'!K553),IF($C$4="Current Exchange rate",IF('Premiums DATA'!K553=0,0,'Premiums DATA'!K553/ECO!U32),IF($C$4="Constant Exchange rate",IF('Premiums DATA'!K553=0,0,'Premiums DATA'!K553/ECO!U67))))</f>
        <v>4474</v>
      </c>
      <c r="M388" s="74">
        <f>IF($C$4="National Currency",IF('Premiums DATA'!L553=0,0,'Premiums DATA'!L553),IF($C$4="Current Exchange rate",IF('Premiums DATA'!L553=0,0,'Premiums DATA'!L553/ECO!V32),IF($C$4="Constant Exchange rate",IF('Premiums DATA'!L553=0,0,'Premiums DATA'!L553/ECO!V67))))</f>
        <v>3948.75</v>
      </c>
      <c r="N388" s="74">
        <f>IF($C$4="National Currency",IF('Premiums DATA'!M553=0,0,'Premiums DATA'!M553),IF($C$4="Current Exchange rate",IF('Premiums DATA'!M553=0,0,'Premiums DATA'!M553/ECO!W32),IF($C$4="Constant Exchange rate",IF('Premiums DATA'!M553=0,0,'Premiums DATA'!M553/ECO!W67))))</f>
        <v>3076.75</v>
      </c>
      <c r="O388" s="74">
        <f>IF($C$4="National Currency",IF('Premiums DATA'!N553=0,0,'Premiums DATA'!N553),IF($C$4="Current Exchange rate",IF('Premiums DATA'!N553=0,0,'Premiums DATA'!N553/ECO!X32),IF($C$4="Constant Exchange rate",IF('Premiums DATA'!N553=0,0,'Premiums DATA'!N553/ECO!X67))))</f>
        <v>2248.3939999999998</v>
      </c>
      <c r="P388" s="210">
        <f>IF($C$4="National Currency",IF('Premiums DATA'!O553=0,0,'Premiums DATA'!O553),IF($C$4="Current Exchange rate",IF('Premiums DATA'!O553=0,0,'Premiums DATA'!O553/ECO!Y32),IF($C$4="Constant Exchange rate",IF('Premiums DATA'!O553=0,0,'Premiums DATA'!O553/ECO!Y67))))</f>
        <v>1886</v>
      </c>
      <c r="Q388" s="77">
        <f t="shared" si="55"/>
        <v>1.4789307929388026E-2</v>
      </c>
      <c r="R388" s="77">
        <f t="shared" si="56"/>
        <v>-0.26923084423498833</v>
      </c>
      <c r="S388" s="77">
        <f t="shared" si="57"/>
        <v>-0.70454743758212879</v>
      </c>
    </row>
    <row r="389" spans="3:19" ht="15" x14ac:dyDescent="0.25">
      <c r="C389" s="242"/>
      <c r="D389" s="243"/>
      <c r="E389" s="72" t="s">
        <v>23</v>
      </c>
      <c r="F389" s="74">
        <f>IF($C$4="National Currency",IF('Premiums DATA'!E554=0,0,'Premiums DATA'!E554),IF($C$4="Current Exchange rate",IF('Premiums DATA'!E554=0,0,'Premiums DATA'!E554/ECO!O33),IF($C$4="Constant Exchange rate",IF('Premiums DATA'!E554=0,0,'Premiums DATA'!E554/ECO!O68))))</f>
        <v>1619.8849811988498</v>
      </c>
      <c r="G389" s="74">
        <f>IF($C$4="National Currency",IF('Premiums DATA'!F554=0,0,'Premiums DATA'!F554),IF($C$4="Current Exchange rate",IF('Premiums DATA'!F554=0,0,'Premiums DATA'!F554/ECO!P33),IF($C$4="Constant Exchange rate",IF('Premiums DATA'!F554=0,0,'Premiums DATA'!F554/ECO!P68))))</f>
        <v>2410.7498341074984</v>
      </c>
      <c r="H389" s="74">
        <f>IF($C$4="National Currency",IF('Premiums DATA'!G554=0,0,'Premiums DATA'!G554),IF($C$4="Current Exchange rate",IF('Premiums DATA'!G554=0,0,'Premiums DATA'!G554/ECO!Q33),IF($C$4="Constant Exchange rate",IF('Premiums DATA'!G554=0,0,'Premiums DATA'!G554/ECO!Q68))))</f>
        <v>1854.3463835434638</v>
      </c>
      <c r="I389" s="74">
        <f>IF($C$4="National Currency",IF('Premiums DATA'!H554=0,0,'Premiums DATA'!H554),IF($C$4="Current Exchange rate",IF('Premiums DATA'!H554=0,0,'Premiums DATA'!H554/ECO!R33),IF($C$4="Constant Exchange rate",IF('Premiums DATA'!H554=0,0,'Premiums DATA'!H554/ECO!R68))))</f>
        <v>1523.7779252377793</v>
      </c>
      <c r="J389" s="74">
        <f>IF($C$4="National Currency",IF('Premiums DATA'!I554=0,0,'Premiums DATA'!I554),IF($C$4="Current Exchange rate",IF('Premiums DATA'!I554=0,0,'Premiums DATA'!I554/ECO!S33),IF($C$4="Constant Exchange rate",IF('Premiums DATA'!I554=0,0,'Premiums DATA'!I554/ECO!S68))))</f>
        <v>509.62176509621764</v>
      </c>
      <c r="K389" s="74">
        <f>IF($C$4="National Currency",IF('Premiums DATA'!J554=0,0,'Premiums DATA'!J554),IF($C$4="Current Exchange rate",IF('Premiums DATA'!J554=0,0,'Premiums DATA'!J554/ECO!T33),IF($C$4="Constant Exchange rate",IF('Premiums DATA'!J554=0,0,'Premiums DATA'!J554/ECO!T68))))</f>
        <v>611.25857111258574</v>
      </c>
      <c r="L389" s="74">
        <f>IF($C$4="National Currency",IF('Premiums DATA'!K554=0,0,'Premiums DATA'!K554),IF($C$4="Current Exchange rate",IF('Premiums DATA'!K554=0,0,'Premiums DATA'!K554/ECO!U33),IF($C$4="Constant Exchange rate",IF('Premiums DATA'!K554=0,0,'Premiums DATA'!K554/ECO!U68))))</f>
        <v>605.3970360539704</v>
      </c>
      <c r="M389" s="74">
        <f>IF($C$4="National Currency",IF('Premiums DATA'!L554=0,0,'Premiums DATA'!L554),IF($C$4="Current Exchange rate",IF('Premiums DATA'!L554=0,0,'Premiums DATA'!L554/ECO!V33),IF($C$4="Constant Exchange rate",IF('Premiums DATA'!L554=0,0,'Premiums DATA'!L554/ECO!V68))))</f>
        <v>605.3970360539704</v>
      </c>
      <c r="N389" s="74">
        <f>IF($C$4="National Currency",IF('Premiums DATA'!M554=0,0,'Premiums DATA'!M554),IF($C$4="Current Exchange rate",IF('Premiums DATA'!M554=0,0,'Premiums DATA'!M554/ECO!W33),IF($C$4="Constant Exchange rate",IF('Premiums DATA'!M554=0,0,'Premiums DATA'!M554/ECO!W68))))</f>
        <v>635.47887635478878</v>
      </c>
      <c r="O389" s="74">
        <f>IF($C$4="National Currency",IF('Premiums DATA'!N554=0,0,'Premiums DATA'!N554),IF($C$4="Current Exchange rate",IF('Premiums DATA'!N554=0,0,'Premiums DATA'!N554/ECO!X33),IF($C$4="Constant Exchange rate",IF('Premiums DATA'!N554=0,0,'Premiums DATA'!N554/ECO!X68))))</f>
        <v>834.6604733466047</v>
      </c>
      <c r="P389" s="210">
        <f>IF($C$4="National Currency",IF('Premiums DATA'!O554=0,0,'Premiums DATA'!O554),IF($C$4="Current Exchange rate",IF('Premiums DATA'!O554=0,0,'Premiums DATA'!O554/ECO!Y33),IF($C$4="Constant Exchange rate",IF('Premiums DATA'!O554=0,0,'Premiums DATA'!O554/ECO!Y68))))</f>
        <v>897.2572439725725</v>
      </c>
      <c r="Q389" s="77">
        <f t="shared" si="55"/>
        <v>5.4901635375346602E-3</v>
      </c>
      <c r="R389" s="77">
        <f t="shared" si="56"/>
        <v>0.31343543334493562</v>
      </c>
      <c r="S389" s="77">
        <f t="shared" si="57"/>
        <v>-0.4847409025739059</v>
      </c>
    </row>
    <row r="390" spans="3:19" ht="15" x14ac:dyDescent="0.25">
      <c r="C390" s="242"/>
      <c r="D390" s="243"/>
      <c r="E390" s="72" t="s">
        <v>24</v>
      </c>
      <c r="F390" s="74">
        <f>IF($C$4="National Currency",IF('Premiums DATA'!E555=0,0,'Premiums DATA'!E555),IF($C$4="Current Exchange rate",IF('Premiums DATA'!E555=0,0,'Premiums DATA'!E555/ECO!O34),IF($C$4="Constant Exchange rate",IF('Premiums DATA'!E555=0,0,'Premiums DATA'!E555/ECO!O69))))</f>
        <v>0</v>
      </c>
      <c r="G390" s="74">
        <f>IF($C$4="National Currency",IF('Premiums DATA'!F555=0,0,'Premiums DATA'!F555),IF($C$4="Current Exchange rate",IF('Premiums DATA'!F555=0,0,'Premiums DATA'!F555/ECO!P34),IF($C$4="Constant Exchange rate",IF('Premiums DATA'!F555=0,0,'Premiums DATA'!F555/ECO!P69))))</f>
        <v>0</v>
      </c>
      <c r="H390" s="74">
        <f>IF($C$4="National Currency",IF('Premiums DATA'!G555=0,0,'Premiums DATA'!G555),IF($C$4="Current Exchange rate",IF('Premiums DATA'!G555=0,0,'Premiums DATA'!G555/ECO!Q34),IF($C$4="Constant Exchange rate",IF('Premiums DATA'!G555=0,0,'Premiums DATA'!G555/ECO!Q69))))</f>
        <v>0</v>
      </c>
      <c r="I390" s="74">
        <f>IF($C$4="National Currency",IF('Premiums DATA'!H555=0,0,'Premiums DATA'!H555),IF($C$4="Current Exchange rate",IF('Premiums DATA'!H555=0,0,'Premiums DATA'!H555/ECO!R34),IF($C$4="Constant Exchange rate",IF('Premiums DATA'!H555=0,0,'Premiums DATA'!H555/ECO!R69))))</f>
        <v>0</v>
      </c>
      <c r="J390" s="74">
        <f>IF($C$4="National Currency",IF('Premiums DATA'!I555=0,0,'Premiums DATA'!I555),IF($C$4="Current Exchange rate",IF('Premiums DATA'!I555=0,0,'Premiums DATA'!I555/ECO!S34),IF($C$4="Constant Exchange rate",IF('Premiums DATA'!I555=0,0,'Premiums DATA'!I555/ECO!S69))))</f>
        <v>0</v>
      </c>
      <c r="K390" s="74">
        <f>IF($C$4="National Currency",IF('Premiums DATA'!J555=0,0,'Premiums DATA'!J555),IF($C$4="Current Exchange rate",IF('Premiums DATA'!J555=0,0,'Premiums DATA'!J555/ECO!T34),IF($C$4="Constant Exchange rate",IF('Premiums DATA'!J555=0,0,'Premiums DATA'!J555/ECO!T69))))</f>
        <v>0</v>
      </c>
      <c r="L390" s="74">
        <f>IF($C$4="National Currency",IF('Premiums DATA'!K555=0,0,'Premiums DATA'!K555),IF($C$4="Current Exchange rate",IF('Premiums DATA'!K555=0,0,'Premiums DATA'!K555/ECO!U34),IF($C$4="Constant Exchange rate",IF('Premiums DATA'!K555=0,0,'Premiums DATA'!K555/ECO!U69))))</f>
        <v>0</v>
      </c>
      <c r="M390" s="74">
        <f>IF($C$4="National Currency",IF('Premiums DATA'!L555=0,0,'Premiums DATA'!L555),IF($C$4="Current Exchange rate",IF('Premiums DATA'!L555=0,0,'Premiums DATA'!L555/ECO!V34),IF($C$4="Constant Exchange rate",IF('Premiums DATA'!L555=0,0,'Premiums DATA'!L555/ECO!V69))))</f>
        <v>0</v>
      </c>
      <c r="N390" s="74">
        <f>IF($C$4="National Currency",IF('Premiums DATA'!M555=0,0,'Premiums DATA'!M555),IF($C$4="Current Exchange rate",IF('Premiums DATA'!M555=0,0,'Premiums DATA'!M555/ECO!W34),IF($C$4="Constant Exchange rate",IF('Premiums DATA'!M555=0,0,'Premiums DATA'!M555/ECO!W69))))</f>
        <v>0</v>
      </c>
      <c r="O390" s="74">
        <f>IF($C$4="National Currency",IF('Premiums DATA'!N555=0,0,'Premiums DATA'!N555),IF($C$4="Current Exchange rate",IF('Premiums DATA'!N555=0,0,'Premiums DATA'!N555/ECO!X34),IF($C$4="Constant Exchange rate",IF('Premiums DATA'!N555=0,0,'Premiums DATA'!N555/ECO!X69))))</f>
        <v>0</v>
      </c>
      <c r="P390" s="210">
        <f>IF($C$4="National Currency",IF('Premiums DATA'!O555=0,0,'Premiums DATA'!O555),IF($C$4="Current Exchange rate",IF('Premiums DATA'!O555=0,0,'Premiums DATA'!O555/ECO!Y34),IF($C$4="Constant Exchange rate",IF('Premiums DATA'!O555=0,0,'Premiums DATA'!O555/ECO!Y69))))</f>
        <v>0</v>
      </c>
      <c r="Q390" s="77">
        <f t="shared" si="55"/>
        <v>0</v>
      </c>
      <c r="R390" s="77" t="str">
        <f t="shared" si="56"/>
        <v>-</v>
      </c>
      <c r="S390" s="77" t="str">
        <f t="shared" si="57"/>
        <v>-</v>
      </c>
    </row>
    <row r="391" spans="3:19" ht="15" x14ac:dyDescent="0.25">
      <c r="C391" s="242"/>
      <c r="D391" s="243"/>
      <c r="E391" s="72" t="s">
        <v>25</v>
      </c>
      <c r="F391" s="74">
        <f>IF($C$4="National Currency",IF('Premiums DATA'!E556=0,0,'Premiums DATA'!E556),IF($C$4="Current Exchange rate",IF('Premiums DATA'!E556=0,0,'Premiums DATA'!E556/ECO!O35),IF($C$4="Constant Exchange rate",IF('Premiums DATA'!E556=0,0,'Premiums DATA'!E556/ECO!O70))))</f>
        <v>3216.9509368291315</v>
      </c>
      <c r="G391" s="74">
        <f>IF($C$4="National Currency",IF('Premiums DATA'!F556=0,0,'Premiums DATA'!F556),IF($C$4="Current Exchange rate",IF('Premiums DATA'!F556=0,0,'Premiums DATA'!F556/ECO!P35),IF($C$4="Constant Exchange rate",IF('Premiums DATA'!F556=0,0,'Premiums DATA'!F556/ECO!P70))))</f>
        <v>4573.9749742899075</v>
      </c>
      <c r="H391" s="74">
        <f>IF($C$4="National Currency",IF('Premiums DATA'!G556=0,0,'Premiums DATA'!G556),IF($C$4="Current Exchange rate",IF('Premiums DATA'!G556=0,0,'Premiums DATA'!G556/ECO!Q35),IF($C$4="Constant Exchange rate",IF('Premiums DATA'!G556=0,0,'Premiums DATA'!G556/ECO!Q70))))</f>
        <v>4908.0413398843857</v>
      </c>
      <c r="I391" s="74">
        <f>IF($C$4="National Currency",IF('Premiums DATA'!H556=0,0,'Premiums DATA'!H556),IF($C$4="Current Exchange rate",IF('Premiums DATA'!H556=0,0,'Premiums DATA'!H556/ECO!R35),IF($C$4="Constant Exchange rate",IF('Premiums DATA'!H556=0,0,'Premiums DATA'!H556/ECO!R70))))</f>
        <v>5353.7837216961898</v>
      </c>
      <c r="J391" s="74">
        <f>IF($C$4="National Currency",IF('Premiums DATA'!I556=0,0,'Premiums DATA'!I556),IF($C$4="Current Exchange rate",IF('Premiums DATA'!I556=0,0,'Premiums DATA'!I556/ECO!S35),IF($C$4="Constant Exchange rate",IF('Premiums DATA'!I556=0,0,'Premiums DATA'!I556/ECO!S70))))</f>
        <v>8260.8822090099966</v>
      </c>
      <c r="K391" s="74">
        <f>IF($C$4="National Currency",IF('Premiums DATA'!J556=0,0,'Premiums DATA'!J556),IF($C$4="Current Exchange rate",IF('Premiums DATA'!J556=0,0,'Premiums DATA'!J556/ECO!T35),IF($C$4="Constant Exchange rate",IF('Premiums DATA'!J556=0,0,'Premiums DATA'!J556/ECO!T70))))</f>
        <v>7190.98179904473</v>
      </c>
      <c r="L391" s="74">
        <f>IF($C$4="National Currency",IF('Premiums DATA'!K556=0,0,'Premiums DATA'!K556),IF($C$4="Current Exchange rate",IF('Premiums DATA'!K556=0,0,'Premiums DATA'!K556/ECO!U35),IF($C$4="Constant Exchange rate",IF('Premiums DATA'!K556=0,0,'Premiums DATA'!K556/ECO!U70))))</f>
        <v>8412.7407846518327</v>
      </c>
      <c r="M391" s="74">
        <f>IF($C$4="National Currency",IF('Premiums DATA'!L556=0,0,'Premiums DATA'!L556),IF($C$4="Current Exchange rate",IF('Premiums DATA'!L556=0,0,'Premiums DATA'!L556/ECO!V35),IF($C$4="Constant Exchange rate",IF('Premiums DATA'!L556=0,0,'Premiums DATA'!L556/ECO!V70))))</f>
        <v>5131.3163431090716</v>
      </c>
      <c r="N391" s="74">
        <f>IF($C$4="National Currency",IF('Premiums DATA'!M556=0,0,'Premiums DATA'!M556),IF($C$4="Current Exchange rate",IF('Premiums DATA'!M556=0,0,'Premiums DATA'!M556/ECO!W35),IF($C$4="Constant Exchange rate",IF('Premiums DATA'!M556=0,0,'Premiums DATA'!M556/ECO!W70))))</f>
        <v>4894.9630562504808</v>
      </c>
      <c r="O391" s="74">
        <f>IF($C$4="National Currency",IF('Premiums DATA'!N556=0,0,'Premiums DATA'!N556),IF($C$4="Current Exchange rate",IF('Premiums DATA'!N556=0,0,'Premiums DATA'!N556/ECO!X35),IF($C$4="Constant Exchange rate",IF('Premiums DATA'!N556=0,0,'Premiums DATA'!N556/ECO!X70))))</f>
        <v>6194.6285851889197</v>
      </c>
      <c r="P391" s="210">
        <f>IF($C$4="National Currency",IF('Premiums DATA'!O556=0,0,'Premiums DATA'!O556),IF($C$4="Current Exchange rate",IF('Premiums DATA'!O556=0,0,'Premiums DATA'!O556/ECO!Y35),IF($C$4="Constant Exchange rate",IF('Premiums DATA'!O556=0,0,'Premiums DATA'!O556/ECO!Y70))))</f>
        <v>5435.4641863975176</v>
      </c>
      <c r="Q391" s="77">
        <f t="shared" si="55"/>
        <v>4.0746537152540091E-2</v>
      </c>
      <c r="R391" s="77">
        <f t="shared" si="56"/>
        <v>0.26551079426000346</v>
      </c>
      <c r="S391" s="77">
        <f t="shared" si="57"/>
        <v>0.92562109489142874</v>
      </c>
    </row>
    <row r="392" spans="3:19" ht="15" x14ac:dyDescent="0.25">
      <c r="C392" s="242"/>
      <c r="D392" s="243"/>
      <c r="E392" s="72" t="s">
        <v>26</v>
      </c>
      <c r="F392" s="74">
        <f>IF($C$4="National Currency",IF('Premiums DATA'!E557=0,0,'Premiums DATA'!E557),IF($C$4="Current Exchange rate",IF('Premiums DATA'!E557=0,0,'Premiums DATA'!E557/ECO!O36),IF($C$4="Constant Exchange rate",IF('Premiums DATA'!E557=0,0,'Premiums DATA'!E557/ECO!O71))))</f>
        <v>88.926776545908808</v>
      </c>
      <c r="G392" s="74">
        <f>IF($C$4="National Currency",IF('Premiums DATA'!F557=0,0,'Premiums DATA'!F557),IF($C$4="Current Exchange rate",IF('Premiums DATA'!F557=0,0,'Premiums DATA'!F557/ECO!P36),IF($C$4="Constant Exchange rate",IF('Premiums DATA'!F557=0,0,'Premiums DATA'!F557/ECO!P71))))</f>
        <v>33.907379316498613</v>
      </c>
      <c r="H392" s="74">
        <f>IF($C$4="National Currency",IF('Premiums DATA'!G557=0,0,'Premiums DATA'!G557),IF($C$4="Current Exchange rate",IF('Premiums DATA'!G557=0,0,'Premiums DATA'!G557/ECO!Q36),IF($C$4="Constant Exchange rate",IF('Premiums DATA'!G557=0,0,'Premiums DATA'!G557/ECO!Q71))))</f>
        <v>38.709980194678941</v>
      </c>
      <c r="I392" s="208">
        <f>IF($C$4="National Currency",IF('Premiums DATA'!H557=0,0,'Premiums DATA'!H557),IF($C$4="Current Exchange rate",IF('Premiums DATA'!H557=0,0,'Premiums DATA'!H557/ECO!R36),IF($C$4="Constant Exchange rate",IF('Premiums DATA'!H557=0,0,'Premiums DATA'!H557/ECO!R71))))</f>
        <v>35.233966363105665</v>
      </c>
      <c r="J392" s="208">
        <f>IF($C$4="National Currency",IF('Premiums DATA'!I557=0,0,'Premiums DATA'!I557),IF($C$4="Current Exchange rate",IF('Premiums DATA'!I557=0,0,'Premiums DATA'!I557/ECO!S36),IF($C$4="Constant Exchange rate",IF('Premiums DATA'!I557=0,0,'Premiums DATA'!I557/ECO!S71))))</f>
        <v>31.757952531532389</v>
      </c>
      <c r="K392" s="208">
        <f>IF($C$4="National Currency",IF('Premiums DATA'!J557=0,0,'Premiums DATA'!J557),IF($C$4="Current Exchange rate",IF('Premiums DATA'!J557=0,0,'Premiums DATA'!J557/ECO!T36),IF($C$4="Constant Exchange rate",IF('Premiums DATA'!J557=0,0,'Premiums DATA'!J557/ECO!T71))))</f>
        <v>28.281938699959113</v>
      </c>
      <c r="L392" s="74">
        <f>IF($C$4="National Currency",IF('Premiums DATA'!K557=0,0,'Premiums DATA'!K557),IF($C$4="Current Exchange rate",IF('Premiums DATA'!K557=0,0,'Premiums DATA'!K557/ECO!U36),IF($C$4="Constant Exchange rate",IF('Premiums DATA'!K557=0,0,'Premiums DATA'!K557/ECO!U71))))</f>
        <v>24.80592486838583</v>
      </c>
      <c r="M392" s="74">
        <f>IF($C$4="National Currency",IF('Premiums DATA'!L557=0,0,'Premiums DATA'!L557),IF($C$4="Current Exchange rate",IF('Premiums DATA'!L557=0,0,'Premiums DATA'!L557/ECO!V36),IF($C$4="Constant Exchange rate",IF('Premiums DATA'!L557=0,0,'Premiums DATA'!L557/ECO!V71))))</f>
        <v>35.022753636120278</v>
      </c>
      <c r="N392" s="74">
        <f>IF($C$4="National Currency",IF('Premiums DATA'!M557=0,0,'Premiums DATA'!M557),IF($C$4="Current Exchange rate",IF('Premiums DATA'!M557=0,0,'Premiums DATA'!M557/ECO!W36),IF($C$4="Constant Exchange rate",IF('Premiums DATA'!M557=0,0,'Premiums DATA'!M557/ECO!W71))))</f>
        <v>0</v>
      </c>
      <c r="O392" s="74">
        <f>IF($C$4="National Currency",IF('Premiums DATA'!N557=0,0,'Premiums DATA'!N557),IF($C$4="Current Exchange rate",IF('Premiums DATA'!N557=0,0,'Premiums DATA'!N557/ECO!X36),IF($C$4="Constant Exchange rate",IF('Premiums DATA'!N557=0,0,'Premiums DATA'!N557/ECO!X71))))</f>
        <v>0</v>
      </c>
      <c r="P392" s="210">
        <f>IF($C$4="National Currency",IF('Premiums DATA'!O557=0,0,'Premiums DATA'!O557),IF($C$4="Current Exchange rate",IF('Premiums DATA'!O557=0,0,'Premiums DATA'!O557/ECO!Y36),IF($C$4="Constant Exchange rate",IF('Premiums DATA'!O557=0,0,'Premiums DATA'!O557/ECO!Y71))))</f>
        <v>0</v>
      </c>
      <c r="Q392" s="77">
        <f t="shared" si="55"/>
        <v>0</v>
      </c>
      <c r="R392" s="77" t="str">
        <f t="shared" si="56"/>
        <v>-</v>
      </c>
      <c r="S392" s="77" t="str">
        <f t="shared" si="57"/>
        <v>-</v>
      </c>
    </row>
    <row r="393" spans="3:19" ht="15" x14ac:dyDescent="0.25">
      <c r="C393" s="242"/>
      <c r="D393" s="243"/>
      <c r="E393" s="72" t="s">
        <v>27</v>
      </c>
      <c r="F393" s="74">
        <f>IF($C$4="National Currency",IF('Premiums DATA'!E558=0,0,'Premiums DATA'!E558),IF($C$4="Current Exchange rate",IF('Premiums DATA'!E558=0,0,'Premiums DATA'!E558/ECO!O37),IF($C$4="Constant Exchange rate",IF('Premiums DATA'!E558=0,0,'Premiums DATA'!E558/ECO!O72))))</f>
        <v>776.00340679229203</v>
      </c>
      <c r="G393" s="74">
        <f>IF($C$4="National Currency",IF('Premiums DATA'!F558=0,0,'Premiums DATA'!F558),IF($C$4="Current Exchange rate",IF('Premiums DATA'!F558=0,0,'Premiums DATA'!F558/ECO!P37),IF($C$4="Constant Exchange rate",IF('Premiums DATA'!F558=0,0,'Premiums DATA'!F558/ECO!P72))))</f>
        <v>2673.7996380283189</v>
      </c>
      <c r="H393" s="74">
        <f>IF($C$4="National Currency",IF('Premiums DATA'!G558=0,0,'Premiums DATA'!G558),IF($C$4="Current Exchange rate",IF('Premiums DATA'!G558=0,0,'Premiums DATA'!G558/ECO!Q37),IF($C$4="Constant Exchange rate",IF('Premiums DATA'!G558=0,0,'Premiums DATA'!G558/ECO!Q72))))</f>
        <v>2171.5106994570424</v>
      </c>
      <c r="I393" s="74">
        <f>IF($C$4="National Currency",IF('Premiums DATA'!H558=0,0,'Premiums DATA'!H558),IF($C$4="Current Exchange rate",IF('Premiums DATA'!H558=0,0,'Premiums DATA'!H558/ECO!R37),IF($C$4="Constant Exchange rate",IF('Premiums DATA'!H558=0,0,'Premiums DATA'!H558/ECO!R72))))</f>
        <v>2257.6386670925153</v>
      </c>
      <c r="J393" s="74">
        <f>IF($C$4="National Currency",IF('Premiums DATA'!I558=0,0,'Premiums DATA'!I558),IF($C$4="Current Exchange rate",IF('Premiums DATA'!I558=0,0,'Premiums DATA'!I558/ECO!S37),IF($C$4="Constant Exchange rate",IF('Premiums DATA'!I558=0,0,'Premiums DATA'!I558/ECO!S72))))</f>
        <v>2568.1890769722131</v>
      </c>
      <c r="K393" s="74">
        <f>IF($C$4="National Currency",IF('Premiums DATA'!J558=0,0,'Premiums DATA'!J558),IF($C$4="Current Exchange rate",IF('Premiums DATA'!J558=0,0,'Premiums DATA'!J558/ECO!T37),IF($C$4="Constant Exchange rate",IF('Premiums DATA'!J558=0,0,'Premiums DATA'!J558/ECO!T72))))</f>
        <v>3195.6776322793567</v>
      </c>
      <c r="L393" s="74">
        <f>IF($C$4="National Currency",IF('Premiums DATA'!K558=0,0,'Premiums DATA'!K558),IF($C$4="Current Exchange rate",IF('Premiums DATA'!K558=0,0,'Premiums DATA'!K558/ECO!U37),IF($C$4="Constant Exchange rate",IF('Premiums DATA'!K558=0,0,'Premiums DATA'!K558/ECO!U72))))</f>
        <v>3722.8787394868518</v>
      </c>
      <c r="M393" s="74">
        <f>IF($C$4="National Currency",IF('Premiums DATA'!L558=0,0,'Premiums DATA'!L558),IF($C$4="Current Exchange rate",IF('Premiums DATA'!L558=0,0,'Premiums DATA'!L558/ECO!V37),IF($C$4="Constant Exchange rate",IF('Premiums DATA'!L558=0,0,'Premiums DATA'!L558/ECO!V72))))</f>
        <v>2882.9979772170764</v>
      </c>
      <c r="N393" s="74">
        <f>IF($C$4="National Currency",IF('Premiums DATA'!M558=0,0,'Premiums DATA'!M558),IF($C$4="Current Exchange rate",IF('Premiums DATA'!M558=0,0,'Premiums DATA'!M558/ECO!W37),IF($C$4="Constant Exchange rate",IF('Premiums DATA'!M558=0,0,'Premiums DATA'!M558/ECO!W72))))</f>
        <v>1693.6016182263386</v>
      </c>
      <c r="O393" s="74">
        <f>IF($C$4="National Currency",IF('Premiums DATA'!N558=0,0,'Premiums DATA'!N558),IF($C$4="Current Exchange rate",IF('Premiums DATA'!N558=0,0,'Premiums DATA'!N558/ECO!X37),IF($C$4="Constant Exchange rate",IF('Premiums DATA'!N558=0,0,'Premiums DATA'!N558/ECO!X72))))</f>
        <v>2296.9232407111676</v>
      </c>
      <c r="P393" s="210">
        <f>IF($C$4="National Currency",IF('Premiums DATA'!O558=0,0,'Premiums DATA'!O558),IF($C$4="Current Exchange rate",IF('Premiums DATA'!O558=0,0,'Premiums DATA'!O558/ECO!Y37),IF($C$4="Constant Exchange rate",IF('Premiums DATA'!O558=0,0,'Premiums DATA'!O558/ECO!Y72))))</f>
        <v>0</v>
      </c>
      <c r="Q393" s="77">
        <f t="shared" si="55"/>
        <v>1.5108519724321146E-2</v>
      </c>
      <c r="R393" s="77">
        <f t="shared" si="56"/>
        <v>0.3562358561729948</v>
      </c>
      <c r="S393" s="77">
        <f t="shared" si="57"/>
        <v>1.9599396350665388</v>
      </c>
    </row>
    <row r="394" spans="3:19" ht="15" x14ac:dyDescent="0.25">
      <c r="C394" s="242"/>
      <c r="D394" s="243"/>
      <c r="E394" s="72" t="s">
        <v>28</v>
      </c>
      <c r="F394" s="74">
        <f>IF($C$4="National Currency",IF('Premiums DATA'!E559=0,0,'Premiums DATA'!E559),IF($C$4="Current Exchange rate",IF('Premiums DATA'!E559=0,0,'Premiums DATA'!E559/ECO!O38),IF($C$4="Constant Exchange rate",IF('Premiums DATA'!E559=0,0,'Premiums DATA'!E559/ECO!O73))))</f>
        <v>55.42480387247538</v>
      </c>
      <c r="G394" s="74">
        <f>IF($C$4="National Currency",IF('Premiums DATA'!F559=0,0,'Premiums DATA'!F559),IF($C$4="Current Exchange rate",IF('Premiums DATA'!F559=0,0,'Premiums DATA'!F559/ECO!P38),IF($C$4="Constant Exchange rate",IF('Premiums DATA'!F559=0,0,'Premiums DATA'!F559/ECO!P73))))</f>
        <v>50.805374728759809</v>
      </c>
      <c r="H394" s="74">
        <f>IF($C$4="National Currency",IF('Premiums DATA'!G559=0,0,'Premiums DATA'!G559),IF($C$4="Current Exchange rate",IF('Premiums DATA'!G559=0,0,'Premiums DATA'!G559/ECO!Q38),IF($C$4="Constant Exchange rate",IF('Premiums DATA'!G559=0,0,'Premiums DATA'!G559/ECO!Q73))))</f>
        <v>30.83792355199466</v>
      </c>
      <c r="I394" s="74">
        <f>IF($C$4="National Currency",IF('Premiums DATA'!H559=0,0,'Premiums DATA'!H559),IF($C$4="Current Exchange rate",IF('Premiums DATA'!H559=0,0,'Premiums DATA'!H559/ECO!R38),IF($C$4="Constant Exchange rate",IF('Premiums DATA'!H559=0,0,'Premiums DATA'!H559/ECO!R73))))</f>
        <v>49</v>
      </c>
      <c r="J394" s="74">
        <f>IF($C$4="National Currency",IF('Premiums DATA'!I559=0,0,'Premiums DATA'!I559),IF($C$4="Current Exchange rate",IF('Premiums DATA'!I559=0,0,'Premiums DATA'!I559/ECO!S38),IF($C$4="Constant Exchange rate",IF('Premiums DATA'!I559=0,0,'Premiums DATA'!I559/ECO!S73))))</f>
        <v>40</v>
      </c>
      <c r="K394" s="74">
        <f>IF($C$4="National Currency",IF('Premiums DATA'!J559=0,0,'Premiums DATA'!J559),IF($C$4="Current Exchange rate",IF('Premiums DATA'!J559=0,0,'Premiums DATA'!J559/ECO!T38),IF($C$4="Constant Exchange rate",IF('Premiums DATA'!J559=0,0,'Premiums DATA'!J559/ECO!T73))))</f>
        <v>41</v>
      </c>
      <c r="L394" s="74">
        <f>IF($C$4="National Currency",IF('Premiums DATA'!K559=0,0,'Premiums DATA'!K559),IF($C$4="Current Exchange rate",IF('Premiums DATA'!K559=0,0,'Premiums DATA'!K559/ECO!U38),IF($C$4="Constant Exchange rate",IF('Premiums DATA'!K559=0,0,'Premiums DATA'!K559/ECO!U73))))</f>
        <v>38</v>
      </c>
      <c r="M394" s="74">
        <f>IF($C$4="National Currency",IF('Premiums DATA'!L559=0,0,'Premiums DATA'!L559),IF($C$4="Current Exchange rate",IF('Premiums DATA'!L559=0,0,'Premiums DATA'!L559/ECO!V38),IF($C$4="Constant Exchange rate",IF('Premiums DATA'!L559=0,0,'Premiums DATA'!L559/ECO!V73))))</f>
        <v>41</v>
      </c>
      <c r="N394" s="74">
        <f>IF($C$4="National Currency",IF('Premiums DATA'!M559=0,0,'Premiums DATA'!M559),IF($C$4="Current Exchange rate",IF('Premiums DATA'!M559=0,0,'Premiums DATA'!M559/ECO!W38),IF($C$4="Constant Exchange rate",IF('Premiums DATA'!M559=0,0,'Premiums DATA'!M559/ECO!W73))))</f>
        <v>64</v>
      </c>
      <c r="O394" s="208">
        <f>IF($C$4="National Currency",IF('Premiums DATA'!N559=0,0,'Premiums DATA'!N559),IF($C$4="Current Exchange rate",IF('Premiums DATA'!N559=0,0,'Premiums DATA'!N559/ECO!X38),IF($C$4="Constant Exchange rate",IF('Premiums DATA'!N559=0,0,'Premiums DATA'!N559/ECO!X73))))</f>
        <v>64</v>
      </c>
      <c r="P394" s="210">
        <f>IF($C$4="National Currency",IF('Premiums DATA'!O559=0,0,'Premiums DATA'!O559),IF($C$4="Current Exchange rate",IF('Premiums DATA'!O559=0,0,'Premiums DATA'!O559/ECO!Y38),IF($C$4="Constant Exchange rate",IF('Premiums DATA'!O559=0,0,'Premiums DATA'!O559/ECO!Y73))))</f>
        <v>0</v>
      </c>
      <c r="Q394" s="77">
        <f t="shared" si="55"/>
        <v>4.2097412974809298E-4</v>
      </c>
      <c r="R394" s="77">
        <f t="shared" si="56"/>
        <v>0</v>
      </c>
      <c r="S394" s="77">
        <f t="shared" si="57"/>
        <v>0.15471766300255996</v>
      </c>
    </row>
    <row r="395" spans="3:19" ht="15" x14ac:dyDescent="0.25">
      <c r="C395" s="242"/>
      <c r="D395" s="243"/>
      <c r="E395" s="72" t="s">
        <v>29</v>
      </c>
      <c r="F395" s="74">
        <f>IF($C$4="National Currency",IF('Premiums DATA'!E560=0,0,'Premiums DATA'!E560),IF($C$4="Current Exchange rate",IF('Premiums DATA'!E560=0,0,'Premiums DATA'!E560/ECO!O39),IF($C$4="Constant Exchange rate",IF('Premiums DATA'!E560=0,0,'Premiums DATA'!E560/ECO!O74))))</f>
        <v>0</v>
      </c>
      <c r="G395" s="74">
        <f>IF($C$4="National Currency",IF('Premiums DATA'!F560=0,0,'Premiums DATA'!F560),IF($C$4="Current Exchange rate",IF('Premiums DATA'!F560=0,0,'Premiums DATA'!F560/ECO!P39),IF($C$4="Constant Exchange rate",IF('Premiums DATA'!F560=0,0,'Premiums DATA'!F560/ECO!P74))))</f>
        <v>0</v>
      </c>
      <c r="H395" s="74">
        <f>IF($C$4="National Currency",IF('Premiums DATA'!G560=0,0,'Premiums DATA'!G560),IF($C$4="Current Exchange rate",IF('Premiums DATA'!G560=0,0,'Premiums DATA'!G560/ECO!Q39),IF($C$4="Constant Exchange rate",IF('Premiums DATA'!G560=0,0,'Premiums DATA'!G560/ECO!Q74))))</f>
        <v>0</v>
      </c>
      <c r="I395" s="74">
        <f>IF($C$4="National Currency",IF('Premiums DATA'!H560=0,0,'Premiums DATA'!H560),IF($C$4="Current Exchange rate",IF('Premiums DATA'!H560=0,0,'Premiums DATA'!H560/ECO!R39),IF($C$4="Constant Exchange rate",IF('Premiums DATA'!H560=0,0,'Premiums DATA'!H560/ECO!R74))))</f>
        <v>0</v>
      </c>
      <c r="J395" s="74">
        <f>IF($C$4="National Currency",IF('Premiums DATA'!I560=0,0,'Premiums DATA'!I560),IF($C$4="Current Exchange rate",IF('Premiums DATA'!I560=0,0,'Premiums DATA'!I560/ECO!S39),IF($C$4="Constant Exchange rate",IF('Premiums DATA'!I560=0,0,'Premiums DATA'!I560/ECO!S74))))</f>
        <v>0</v>
      </c>
      <c r="K395" s="74">
        <f>IF($C$4="National Currency",IF('Premiums DATA'!J560=0,0,'Premiums DATA'!J560),IF($C$4="Current Exchange rate",IF('Premiums DATA'!J560=0,0,'Premiums DATA'!J560/ECO!T39),IF($C$4="Constant Exchange rate",IF('Premiums DATA'!J560=0,0,'Premiums DATA'!J560/ECO!T74))))</f>
        <v>0</v>
      </c>
      <c r="L395" s="74">
        <f>IF($C$4="National Currency",IF('Premiums DATA'!K560=0,0,'Premiums DATA'!K560),IF($C$4="Current Exchange rate",IF('Premiums DATA'!K560=0,0,'Premiums DATA'!K560/ECO!U39),IF($C$4="Constant Exchange rate",IF('Premiums DATA'!K560=0,0,'Premiums DATA'!K560/ECO!U74))))</f>
        <v>413</v>
      </c>
      <c r="M395" s="74">
        <f>IF($C$4="National Currency",IF('Premiums DATA'!L560=0,0,'Premiums DATA'!L560),IF($C$4="Current Exchange rate",IF('Premiums DATA'!L560=0,0,'Premiums DATA'!L560/ECO!V39),IF($C$4="Constant Exchange rate",IF('Premiums DATA'!L560=0,0,'Premiums DATA'!L560/ECO!V74))))</f>
        <v>423</v>
      </c>
      <c r="N395" s="74">
        <f>IF($C$4="National Currency",IF('Premiums DATA'!M560=0,0,'Premiums DATA'!M560),IF($C$4="Current Exchange rate",IF('Premiums DATA'!M560=0,0,'Premiums DATA'!M560/ECO!W39),IF($C$4="Constant Exchange rate",IF('Premiums DATA'!M560=0,0,'Premiums DATA'!M560/ECO!W74))))</f>
        <v>464</v>
      </c>
      <c r="O395" s="208">
        <f>IF($C$4="National Currency",IF('Premiums DATA'!N560=0,0,'Premiums DATA'!N560),IF($C$4="Current Exchange rate",IF('Premiums DATA'!N560=0,0,'Premiums DATA'!N560/ECO!X39),IF($C$4="Constant Exchange rate",IF('Premiums DATA'!N560=0,0,'Premiums DATA'!N560/ECO!X74))))</f>
        <v>464</v>
      </c>
      <c r="P395" s="210">
        <f>IF($C$4="National Currency",IF('Premiums DATA'!O560=0,0,'Premiums DATA'!O560),IF($C$4="Current Exchange rate",IF('Premiums DATA'!O560=0,0,'Premiums DATA'!O560/ECO!Y39),IF($C$4="Constant Exchange rate",IF('Premiums DATA'!O560=0,0,'Premiums DATA'!O560/ECO!Y74))))</f>
        <v>0</v>
      </c>
      <c r="Q395" s="77">
        <f t="shared" si="55"/>
        <v>3.0520624406736741E-3</v>
      </c>
      <c r="R395" s="77">
        <f t="shared" si="56"/>
        <v>0</v>
      </c>
      <c r="S395" s="77" t="str">
        <f t="shared" si="57"/>
        <v>-</v>
      </c>
    </row>
    <row r="396" spans="3:19" ht="15" x14ac:dyDescent="0.25">
      <c r="C396" s="242"/>
      <c r="D396" s="243"/>
      <c r="E396" s="72" t="s">
        <v>30</v>
      </c>
      <c r="F396" s="74">
        <f>IF($C$4="National Currency",IF('Premiums DATA'!E561=0,0,'Premiums DATA'!E561),IF($C$4="Current Exchange rate",IF('Premiums DATA'!E561=0,0,'Premiums DATA'!E561/ECO!O40),IF($C$4="Constant Exchange rate",IF('Premiums DATA'!E561=0,0,'Premiums DATA'!E561/ECO!O75))))</f>
        <v>0</v>
      </c>
      <c r="G396" s="74">
        <f>IF($C$4="National Currency",IF('Premiums DATA'!F561=0,0,'Premiums DATA'!F561),IF($C$4="Current Exchange rate",IF('Premiums DATA'!F561=0,0,'Premiums DATA'!F561/ECO!P40),IF($C$4="Constant Exchange rate",IF('Premiums DATA'!F561=0,0,'Premiums DATA'!F561/ECO!P75))))</f>
        <v>0</v>
      </c>
      <c r="H396" s="74">
        <f>IF($C$4="National Currency",IF('Premiums DATA'!G561=0,0,'Premiums DATA'!G561),IF($C$4="Current Exchange rate",IF('Premiums DATA'!G561=0,0,'Premiums DATA'!G561/ECO!Q40),IF($C$4="Constant Exchange rate",IF('Premiums DATA'!G561=0,0,'Premiums DATA'!G561/ECO!Q75))))</f>
        <v>0</v>
      </c>
      <c r="I396" s="74">
        <f>IF($C$4="National Currency",IF('Premiums DATA'!H561=0,0,'Premiums DATA'!H561),IF($C$4="Current Exchange rate",IF('Premiums DATA'!H561=0,0,'Premiums DATA'!H561/ECO!R40),IF($C$4="Constant Exchange rate",IF('Premiums DATA'!H561=0,0,'Premiums DATA'!H561/ECO!R75))))</f>
        <v>0</v>
      </c>
      <c r="J396" s="74">
        <f>IF($C$4="National Currency",IF('Premiums DATA'!I561=0,0,'Premiums DATA'!I561),IF($C$4="Current Exchange rate",IF('Premiums DATA'!I561=0,0,'Premiums DATA'!I561/ECO!S40),IF($C$4="Constant Exchange rate",IF('Premiums DATA'!I561=0,0,'Premiums DATA'!I561/ECO!S75))))</f>
        <v>0</v>
      </c>
      <c r="K396" s="74">
        <f>IF($C$4="National Currency",IF('Premiums DATA'!J561=0,0,'Premiums DATA'!J561),IF($C$4="Current Exchange rate",IF('Premiums DATA'!J561=0,0,'Premiums DATA'!J561/ECO!T40),IF($C$4="Constant Exchange rate",IF('Premiums DATA'!J561=0,0,'Premiums DATA'!J561/ECO!T75))))</f>
        <v>0</v>
      </c>
      <c r="L396" s="74">
        <f>IF($C$4="National Currency",IF('Premiums DATA'!K561=0,0,'Premiums DATA'!K561),IF($C$4="Current Exchange rate",IF('Premiums DATA'!K561=0,0,'Premiums DATA'!K561/ECO!U40),IF($C$4="Constant Exchange rate",IF('Premiums DATA'!K561=0,0,'Premiums DATA'!K561/ECO!U75))))</f>
        <v>0</v>
      </c>
      <c r="M396" s="74">
        <f>IF($C$4="National Currency",IF('Premiums DATA'!L561=0,0,'Premiums DATA'!L561),IF($C$4="Current Exchange rate",IF('Premiums DATA'!L561=0,0,'Premiums DATA'!L561/ECO!V40),IF($C$4="Constant Exchange rate",IF('Premiums DATA'!L561=0,0,'Premiums DATA'!L561/ECO!V75))))</f>
        <v>0</v>
      </c>
      <c r="N396" s="74">
        <f>IF($C$4="National Currency",IF('Premiums DATA'!M561=0,0,'Premiums DATA'!M561),IF($C$4="Current Exchange rate",IF('Premiums DATA'!M561=0,0,'Premiums DATA'!M561/ECO!W40),IF($C$4="Constant Exchange rate",IF('Premiums DATA'!M561=0,0,'Premiums DATA'!M561/ECO!W75))))</f>
        <v>0</v>
      </c>
      <c r="O396" s="74">
        <f>IF($C$4="National Currency",IF('Premiums DATA'!N561=0,0,'Premiums DATA'!N561),IF($C$4="Current Exchange rate",IF('Premiums DATA'!N561=0,0,'Premiums DATA'!N561/ECO!X40),IF($C$4="Constant Exchange rate",IF('Premiums DATA'!N561=0,0,'Premiums DATA'!N561/ECO!X75))))</f>
        <v>0</v>
      </c>
      <c r="P396" s="210">
        <f>IF($C$4="National Currency",IF('Premiums DATA'!O561=0,0,'Premiums DATA'!O561),IF($C$4="Current Exchange rate",IF('Premiums DATA'!O561=0,0,'Premiums DATA'!O561/ECO!Y40),IF($C$4="Constant Exchange rate",IF('Premiums DATA'!O561=0,0,'Premiums DATA'!O561/ECO!Y75))))</f>
        <v>0</v>
      </c>
      <c r="Q396" s="77">
        <f t="shared" si="55"/>
        <v>0</v>
      </c>
      <c r="R396" s="77" t="str">
        <f t="shared" si="56"/>
        <v>-</v>
      </c>
      <c r="S396" s="77" t="str">
        <f t="shared" si="57"/>
        <v>-</v>
      </c>
    </row>
    <row r="397" spans="3:19" ht="15" x14ac:dyDescent="0.25">
      <c r="C397" s="242"/>
      <c r="D397" s="243"/>
      <c r="E397" s="72" t="s">
        <v>180</v>
      </c>
      <c r="F397" s="75">
        <f>IF($C$4="National Currency",IF('Premiums DATA'!E562=0,0,'Premiums DATA'!E562),IF($C$4="Current Exchange rate",IF('Premiums DATA'!E562=0,0,'Premiums DATA'!E562/ECO!O41),IF($C$4="Constant Exchange rate",IF('Premiums DATA'!E562=0,0,'Premiums DATA'!E562/ECO!O76))))</f>
        <v>56070.098857362944</v>
      </c>
      <c r="G397" s="75">
        <f>IF($C$4="National Currency",IF('Premiums DATA'!F562=0,0,'Premiums DATA'!F562),IF($C$4="Current Exchange rate",IF('Premiums DATA'!F562=0,0,'Premiums DATA'!F562/ECO!P41),IF($C$4="Constant Exchange rate",IF('Premiums DATA'!F562=0,0,'Premiums DATA'!F562/ECO!P76))))</f>
        <v>72918.976762100399</v>
      </c>
      <c r="H397" s="75">
        <f>IF($C$4="National Currency",IF('Premiums DATA'!G562=0,0,'Premiums DATA'!G562),IF($C$4="Current Exchange rate",IF('Premiums DATA'!G562=0,0,'Premiums DATA'!G562/ECO!Q41),IF($C$4="Constant Exchange rate",IF('Premiums DATA'!G562=0,0,'Premiums DATA'!G562/ECO!Q76))))</f>
        <v>85485.618179483892</v>
      </c>
      <c r="I397" s="75">
        <f>IF($C$4="National Currency",IF('Premiums DATA'!H562=0,0,'Premiums DATA'!H562),IF($C$4="Current Exchange rate",IF('Premiums DATA'!H562=0,0,'Premiums DATA'!H562/ECO!R41),IF($C$4="Constant Exchange rate",IF('Premiums DATA'!H562=0,0,'Premiums DATA'!H562/ECO!R76))))</f>
        <v>102807.08434972395</v>
      </c>
      <c r="J397" s="75">
        <f>IF($C$4="National Currency",IF('Premiums DATA'!I562=0,0,'Premiums DATA'!I562),IF($C$4="Current Exchange rate",IF('Premiums DATA'!I562=0,0,'Premiums DATA'!I562/ECO!S41),IF($C$4="Constant Exchange rate",IF('Premiums DATA'!I562=0,0,'Premiums DATA'!I562/ECO!S76))))</f>
        <v>78613.357581245</v>
      </c>
      <c r="K397" s="75">
        <f>IF($C$4="National Currency",IF('Premiums DATA'!J562=0,0,'Premiums DATA'!J562),IF($C$4="Current Exchange rate",IF('Premiums DATA'!J562=0,0,'Premiums DATA'!J562/ECO!T41),IF($C$4="Constant Exchange rate",IF('Premiums DATA'!J562=0,0,'Premiums DATA'!J562/ECO!T76))))</f>
        <v>56084.260957242775</v>
      </c>
      <c r="L397" s="75">
        <f>IF($C$4="National Currency",IF('Premiums DATA'!K562=0,0,'Premiums DATA'!K562),IF($C$4="Current Exchange rate",IF('Premiums DATA'!K562=0,0,'Premiums DATA'!K562/ECO!U41),IF($C$4="Constant Exchange rate",IF('Premiums DATA'!K562=0,0,'Premiums DATA'!K562/ECO!U76))))</f>
        <v>56994.706953501285</v>
      </c>
      <c r="M397" s="75">
        <f>IF($C$4="National Currency",IF('Premiums DATA'!L562=0,0,'Premiums DATA'!L562),IF($C$4="Current Exchange rate",IF('Premiums DATA'!L562=0,0,'Premiums DATA'!L562/ECO!V41),IF($C$4="Constant Exchange rate",IF('Premiums DATA'!L562=0,0,'Premiums DATA'!L562/ECO!V76))))</f>
        <v>57132.573244484091</v>
      </c>
      <c r="N397" s="75">
        <f>IF($C$4="National Currency",IF('Premiums DATA'!M562=0,0,'Premiums DATA'!M562),IF($C$4="Current Exchange rate",IF('Premiums DATA'!M562=0,0,'Premiums DATA'!M562/ECO!W41),IF($C$4="Constant Exchange rate",IF('Premiums DATA'!M562=0,0,'Premiums DATA'!M562/ECO!W76))))</f>
        <v>59725.092737100909</v>
      </c>
      <c r="O397" s="212">
        <f>IF($C$4="National Currency",IF('Premiums DATA'!N562=0,0,'Premiums DATA'!N562),IF($C$4="Current Exchange rate",IF('Premiums DATA'!N562=0,0,'Premiums DATA'!N562/ECO!X41),IF($C$4="Constant Exchange rate",IF('Premiums DATA'!N562=0,0,'Premiums DATA'!N562/ECO!X76))))</f>
        <v>59725.092737100909</v>
      </c>
      <c r="P397" s="211">
        <f>IF($C$4="National Currency",IF('Premiums DATA'!O562=0,0,'Premiums DATA'!O562),IF($C$4="Current Exchange rate",IF('Premiums DATA'!O562=0,0,'Premiums DATA'!O562/ECO!Y41),IF($C$4="Constant Exchange rate",IF('Premiums DATA'!O562=0,0,'Premiums DATA'!O562/ECO!Y76))))</f>
        <v>0</v>
      </c>
      <c r="Q397" s="77">
        <f t="shared" si="55"/>
        <v>0.39285498342383129</v>
      </c>
      <c r="R397" s="77">
        <f t="shared" si="56"/>
        <v>0</v>
      </c>
      <c r="S397" s="77">
        <f t="shared" si="57"/>
        <v>6.518615009108375E-2</v>
      </c>
    </row>
    <row r="398" spans="3:19" ht="15.75" thickBot="1" x14ac:dyDescent="0.3">
      <c r="C398" s="246"/>
      <c r="D398" s="247"/>
      <c r="E398" s="78" t="s">
        <v>221</v>
      </c>
      <c r="F398" s="86">
        <f t="shared" ref="F398:O398" si="58">SUM(F366:F397)</f>
        <v>174645.96538240102</v>
      </c>
      <c r="G398" s="86">
        <f t="shared" si="58"/>
        <v>203479.60613670561</v>
      </c>
      <c r="H398" s="86">
        <f t="shared" si="58"/>
        <v>226901.55751613129</v>
      </c>
      <c r="I398" s="86">
        <f t="shared" si="58"/>
        <v>228057.86543614024</v>
      </c>
      <c r="J398" s="86">
        <f t="shared" si="58"/>
        <v>197261.03792526215</v>
      </c>
      <c r="K398" s="86">
        <f t="shared" si="58"/>
        <v>207250.56660944759</v>
      </c>
      <c r="L398" s="86">
        <f t="shared" si="58"/>
        <v>163409.89394747402</v>
      </c>
      <c r="M398" s="86">
        <f t="shared" si="58"/>
        <v>136663.29512163272</v>
      </c>
      <c r="N398" s="86">
        <f t="shared" si="58"/>
        <v>135098.61057934968</v>
      </c>
      <c r="O398" s="86">
        <f t="shared" si="58"/>
        <v>152028.34444552925</v>
      </c>
      <c r="P398" s="86" t="s">
        <v>375</v>
      </c>
      <c r="Q398" s="77">
        <f t="shared" si="55"/>
        <v>1</v>
      </c>
    </row>
    <row r="399" spans="3:19" ht="16.5" thickTop="1" thickBot="1" x14ac:dyDescent="0.3">
      <c r="C399" s="248"/>
      <c r="D399" s="249"/>
      <c r="E399" s="113" t="s">
        <v>222</v>
      </c>
      <c r="F399" s="93">
        <v>131491.03125</v>
      </c>
      <c r="G399" s="93">
        <v>154264.90625</v>
      </c>
      <c r="H399" s="93">
        <v>165549.09375</v>
      </c>
      <c r="I399" s="93">
        <v>175534.734375</v>
      </c>
      <c r="J399" s="93">
        <v>148174.21875</v>
      </c>
      <c r="K399" s="93">
        <v>151741.984375</v>
      </c>
      <c r="L399" s="93">
        <v>162545.8125</v>
      </c>
      <c r="M399" s="93">
        <v>135768.640625</v>
      </c>
      <c r="N399" s="93">
        <v>134231.65625</v>
      </c>
      <c r="O399" s="93">
        <v>151191.6875</v>
      </c>
      <c r="P399" s="86" t="s">
        <v>375</v>
      </c>
      <c r="Q399" s="77">
        <f t="shared" si="55"/>
        <v>0.99449670422590819</v>
      </c>
      <c r="R399" s="77">
        <f>IF(OR(O399=0, N399=0),"-",O399/N399-1)</f>
        <v>0.12634896807361717</v>
      </c>
      <c r="S399" s="77">
        <f>IF(OR(O399=0, F399=0),"-",O399/F399-1)</f>
        <v>0.1498250950100446</v>
      </c>
    </row>
    <row r="400" spans="3:19" ht="15.75" thickTop="1" x14ac:dyDescent="0.25">
      <c r="E400" s="89" t="s">
        <v>223</v>
      </c>
      <c r="F400" s="111"/>
      <c r="G400" s="111">
        <f t="shared" ref="G400:O400" si="59">G399/F399-1</f>
        <v>0.1731971738566771</v>
      </c>
      <c r="H400" s="111">
        <f t="shared" si="59"/>
        <v>7.314811757453743E-2</v>
      </c>
      <c r="I400" s="111">
        <f t="shared" si="59"/>
        <v>6.0318304370059472E-2</v>
      </c>
      <c r="J400" s="111">
        <f t="shared" si="59"/>
        <v>-0.1558695247548495</v>
      </c>
      <c r="K400" s="111">
        <f t="shared" si="59"/>
        <v>2.4078180773266178E-2</v>
      </c>
      <c r="L400" s="111">
        <f t="shared" si="59"/>
        <v>7.1198674312183075E-2</v>
      </c>
      <c r="M400" s="111">
        <f t="shared" si="59"/>
        <v>-0.16473615323064694</v>
      </c>
      <c r="N400" s="111">
        <f t="shared" si="59"/>
        <v>-1.1320614008688779E-2</v>
      </c>
      <c r="O400" s="111">
        <f t="shared" si="59"/>
        <v>0.12634896807361717</v>
      </c>
      <c r="P400" s="112"/>
    </row>
    <row r="401" spans="3:19" ht="15" x14ac:dyDescent="0.25">
      <c r="E401" s="81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81"/>
      <c r="R401" s="68"/>
      <c r="S401" s="68"/>
    </row>
    <row r="403" spans="3:19" ht="18.75" x14ac:dyDescent="0.15">
      <c r="C403" s="253" t="s">
        <v>353</v>
      </c>
      <c r="D403" s="254"/>
      <c r="E403" s="250" t="s">
        <v>279</v>
      </c>
      <c r="F403" s="251"/>
      <c r="G403" s="251"/>
      <c r="H403" s="251"/>
      <c r="I403" s="251"/>
      <c r="J403" s="251"/>
      <c r="K403" s="251"/>
      <c r="L403" s="251"/>
      <c r="M403" s="251"/>
      <c r="N403" s="251"/>
      <c r="O403" s="251"/>
      <c r="P403" s="252"/>
    </row>
    <row r="404" spans="3:19" ht="15" x14ac:dyDescent="0.15">
      <c r="C404" s="244" t="s">
        <v>230</v>
      </c>
      <c r="D404" s="245"/>
      <c r="E404" s="50">
        <v>11</v>
      </c>
      <c r="F404" s="51">
        <v>2004</v>
      </c>
      <c r="G404" s="51">
        <f t="shared" ref="G404:P404" si="60">F404+1</f>
        <v>2005</v>
      </c>
      <c r="H404" s="51">
        <f t="shared" si="60"/>
        <v>2006</v>
      </c>
      <c r="I404" s="51">
        <f t="shared" si="60"/>
        <v>2007</v>
      </c>
      <c r="J404" s="51">
        <f t="shared" si="60"/>
        <v>2008</v>
      </c>
      <c r="K404" s="51">
        <f t="shared" si="60"/>
        <v>2009</v>
      </c>
      <c r="L404" s="51">
        <f t="shared" si="60"/>
        <v>2010</v>
      </c>
      <c r="M404" s="51">
        <f t="shared" si="60"/>
        <v>2011</v>
      </c>
      <c r="N404" s="51">
        <f t="shared" si="60"/>
        <v>2012</v>
      </c>
      <c r="O404" s="51">
        <f t="shared" si="60"/>
        <v>2013</v>
      </c>
      <c r="P404" s="51">
        <f t="shared" si="60"/>
        <v>2014</v>
      </c>
      <c r="Q404" s="53" t="s">
        <v>224</v>
      </c>
      <c r="R404" s="54" t="s">
        <v>225</v>
      </c>
      <c r="S404" s="53" t="s">
        <v>281</v>
      </c>
    </row>
    <row r="405" spans="3:19" ht="15" x14ac:dyDescent="0.25">
      <c r="C405" s="242"/>
      <c r="D405" s="243"/>
      <c r="E405" s="72" t="s">
        <v>0</v>
      </c>
      <c r="F405" s="73">
        <f>IF($C$4="National Currency",IF('Premiums DATA'!E568=0,0,'Premiums DATA'!E568),IF($C$4="Current Exchange rate",IF('Premiums DATA'!E568=0,0,'Premiums DATA'!E568/ECO!O10),IF($C$4="Constant Exchange rate",IF('Premiums DATA'!E568=0,0,'Premiums DATA'!E568/ECO!O45))))</f>
        <v>0</v>
      </c>
      <c r="G405" s="73">
        <f>IF($C$4="National Currency",IF('Premiums DATA'!F568=0,0,'Premiums DATA'!F568),IF($C$4="Current Exchange rate",IF('Premiums DATA'!F568=0,0,'Premiums DATA'!F568/ECO!P10),IF($C$4="Constant Exchange rate",IF('Premiums DATA'!F568=0,0,'Premiums DATA'!F568/ECO!P45))))</f>
        <v>0</v>
      </c>
      <c r="H405" s="73">
        <f>IF($C$4="National Currency",IF('Premiums DATA'!G568=0,0,'Premiums DATA'!G568),IF($C$4="Current Exchange rate",IF('Premiums DATA'!G568=0,0,'Premiums DATA'!G568/ECO!Q10),IF($C$4="Constant Exchange rate",IF('Premiums DATA'!G568=0,0,'Premiums DATA'!G568/ECO!Q45))))</f>
        <v>0</v>
      </c>
      <c r="I405" s="73">
        <f>IF($C$4="National Currency",IF('Premiums DATA'!H568=0,0,'Premiums DATA'!H568),IF($C$4="Current Exchange rate",IF('Premiums DATA'!H568=0,0,'Premiums DATA'!H568/ECO!R10),IF($C$4="Constant Exchange rate",IF('Premiums DATA'!H568=0,0,'Premiums DATA'!H568/ECO!R45))))</f>
        <v>0</v>
      </c>
      <c r="J405" s="73">
        <f>IF($C$4="National Currency",IF('Premiums DATA'!I568=0,0,'Premiums DATA'!I568),IF($C$4="Current Exchange rate",IF('Premiums DATA'!I568=0,0,'Premiums DATA'!I568/ECO!S10),IF($C$4="Constant Exchange rate",IF('Premiums DATA'!I568=0,0,'Premiums DATA'!I568/ECO!S45))))</f>
        <v>0</v>
      </c>
      <c r="K405" s="73">
        <f>IF($C$4="National Currency",IF('Premiums DATA'!J568=0,0,'Premiums DATA'!J568),IF($C$4="Current Exchange rate",IF('Premiums DATA'!J568=0,0,'Premiums DATA'!J568/ECO!T10),IF($C$4="Constant Exchange rate",IF('Premiums DATA'!J568=0,0,'Premiums DATA'!J568/ECO!T45))))</f>
        <v>0</v>
      </c>
      <c r="L405" s="73">
        <f>IF($C$4="National Currency",IF('Premiums DATA'!K568=0,0,'Premiums DATA'!K568),IF($C$4="Current Exchange rate",IF('Premiums DATA'!K568=0,0,'Premiums DATA'!K568/ECO!U10),IF($C$4="Constant Exchange rate",IF('Premiums DATA'!K568=0,0,'Premiums DATA'!K568/ECO!U45))))</f>
        <v>0</v>
      </c>
      <c r="M405" s="73">
        <f>IF($C$4="National Currency",IF('Premiums DATA'!L568=0,0,'Premiums DATA'!L568),IF($C$4="Current Exchange rate",IF('Premiums DATA'!L568=0,0,'Premiums DATA'!L568/ECO!V10),IF($C$4="Constant Exchange rate",IF('Premiums DATA'!L568=0,0,'Premiums DATA'!L568/ECO!V45))))</f>
        <v>0</v>
      </c>
      <c r="N405" s="73">
        <f>IF($C$4="National Currency",IF('Premiums DATA'!M568=0,0,'Premiums DATA'!M568),IF($C$4="Current Exchange rate",IF('Premiums DATA'!M568=0,0,'Premiums DATA'!M568/ECO!W10),IF($C$4="Constant Exchange rate",IF('Premiums DATA'!M568=0,0,'Premiums DATA'!M568/ECO!W45))))</f>
        <v>0</v>
      </c>
      <c r="O405" s="73">
        <f>IF($C$4="National Currency",IF('Premiums DATA'!N568=0,0,'Premiums DATA'!N568),IF($C$4="Current Exchange rate",IF('Premiums DATA'!N568=0,0,'Premiums DATA'!N568/ECO!X10),IF($C$4="Constant Exchange rate",IF('Premiums DATA'!N568=0,0,'Premiums DATA'!N568/ECO!X45))))</f>
        <v>0</v>
      </c>
      <c r="P405" s="209">
        <f>IF($C$4="National Currency",IF('Premiums DATA'!O568=0,0,'Premiums DATA'!O568),IF($C$4="Current Exchange rate",IF('Premiums DATA'!O568=0,0,'Premiums DATA'!O568/ECO!Y10),IF($C$4="Constant Exchange rate",IF('Premiums DATA'!O568=0,0,'Premiums DATA'!O568/ECO!Y45))))</f>
        <v>0</v>
      </c>
      <c r="Q405" s="77">
        <f>O405/$O$437</f>
        <v>0</v>
      </c>
      <c r="R405" s="77" t="str">
        <f>IF(OR(O405=0, N405=0),"-",O405/N405-1)</f>
        <v>-</v>
      </c>
      <c r="S405" s="77" t="str">
        <f>IF(OR(O405=0, F405=0),"-",O405/F405-1)</f>
        <v>-</v>
      </c>
    </row>
    <row r="406" spans="3:19" ht="15" x14ac:dyDescent="0.25">
      <c r="C406" s="242"/>
      <c r="D406" s="243"/>
      <c r="E406" s="72" t="s">
        <v>1</v>
      </c>
      <c r="F406" s="74">
        <f>IF($C$4="National Currency",IF('Premiums DATA'!E569=0,0,'Premiums DATA'!E569),IF($C$4="Current Exchange rate",IF('Premiums DATA'!E569=0,0,'Premiums DATA'!E569/ECO!O11),IF($C$4="Constant Exchange rate",IF('Premiums DATA'!E569=0,0,'Premiums DATA'!E569/ECO!O46))))</f>
        <v>0</v>
      </c>
      <c r="G406" s="74">
        <f>IF($C$4="National Currency",IF('Premiums DATA'!F569=0,0,'Premiums DATA'!F569),IF($C$4="Current Exchange rate",IF('Premiums DATA'!F569=0,0,'Premiums DATA'!F569/ECO!P11),IF($C$4="Constant Exchange rate",IF('Premiums DATA'!F569=0,0,'Premiums DATA'!F569/ECO!P46))))</f>
        <v>0</v>
      </c>
      <c r="H406" s="74">
        <f>IF($C$4="National Currency",IF('Premiums DATA'!G569=0,0,'Premiums DATA'!G569),IF($C$4="Current Exchange rate",IF('Premiums DATA'!G569=0,0,'Premiums DATA'!G569/ECO!Q11),IF($C$4="Constant Exchange rate",IF('Premiums DATA'!G569=0,0,'Premiums DATA'!G569/ECO!Q46))))</f>
        <v>0</v>
      </c>
      <c r="I406" s="74">
        <f>IF($C$4="National Currency",IF('Premiums DATA'!H569=0,0,'Premiums DATA'!H569),IF($C$4="Current Exchange rate",IF('Premiums DATA'!H569=0,0,'Premiums DATA'!H569/ECO!R11),IF($C$4="Constant Exchange rate",IF('Premiums DATA'!H569=0,0,'Premiums DATA'!H569/ECO!R46))))</f>
        <v>0</v>
      </c>
      <c r="J406" s="74">
        <f>IF($C$4="National Currency",IF('Premiums DATA'!I569=0,0,'Premiums DATA'!I569),IF($C$4="Current Exchange rate",IF('Premiums DATA'!I569=0,0,'Premiums DATA'!I569/ECO!S11),IF($C$4="Constant Exchange rate",IF('Premiums DATA'!I569=0,0,'Premiums DATA'!I569/ECO!S46))))</f>
        <v>0</v>
      </c>
      <c r="K406" s="74">
        <f>IF($C$4="National Currency",IF('Premiums DATA'!J569=0,0,'Premiums DATA'!J569),IF($C$4="Current Exchange rate",IF('Premiums DATA'!J569=0,0,'Premiums DATA'!J569/ECO!T11),IF($C$4="Constant Exchange rate",IF('Premiums DATA'!J569=0,0,'Premiums DATA'!J569/ECO!T46))))</f>
        <v>0</v>
      </c>
      <c r="L406" s="74">
        <f>IF($C$4="National Currency",IF('Premiums DATA'!K569=0,0,'Premiums DATA'!K569),IF($C$4="Current Exchange rate",IF('Premiums DATA'!K569=0,0,'Premiums DATA'!K569/ECO!U11),IF($C$4="Constant Exchange rate",IF('Premiums DATA'!K569=0,0,'Premiums DATA'!K569/ECO!U46))))</f>
        <v>0</v>
      </c>
      <c r="M406" s="74">
        <f>IF($C$4="National Currency",IF('Premiums DATA'!L569=0,0,'Premiums DATA'!L569),IF($C$4="Current Exchange rate",IF('Premiums DATA'!L569=0,0,'Premiums DATA'!L569/ECO!V11),IF($C$4="Constant Exchange rate",IF('Premiums DATA'!L569=0,0,'Premiums DATA'!L569/ECO!V46))))</f>
        <v>0</v>
      </c>
      <c r="N406" s="74">
        <f>IF($C$4="National Currency",IF('Premiums DATA'!M569=0,0,'Premiums DATA'!M569),IF($C$4="Current Exchange rate",IF('Premiums DATA'!M569=0,0,'Premiums DATA'!M569/ECO!W11),IF($C$4="Constant Exchange rate",IF('Premiums DATA'!M569=0,0,'Premiums DATA'!M569/ECO!W46))))</f>
        <v>0</v>
      </c>
      <c r="O406" s="74">
        <f>IF($C$4="National Currency",IF('Premiums DATA'!N569=0,0,'Premiums DATA'!N569),IF($C$4="Current Exchange rate",IF('Premiums DATA'!N569=0,0,'Premiums DATA'!N569/ECO!X11),IF($C$4="Constant Exchange rate",IF('Premiums DATA'!N569=0,0,'Premiums DATA'!N569/ECO!X46))))</f>
        <v>0</v>
      </c>
      <c r="P406" s="210">
        <f>IF($C$4="National Currency",IF('Premiums DATA'!O569=0,0,'Premiums DATA'!O569),IF($C$4="Current Exchange rate",IF('Premiums DATA'!O569=0,0,'Premiums DATA'!O569/ECO!Y11),IF($C$4="Constant Exchange rate",IF('Premiums DATA'!O569=0,0,'Premiums DATA'!O569/ECO!Y46))))</f>
        <v>0</v>
      </c>
      <c r="Q406" s="77">
        <f t="shared" ref="Q406:Q438" si="61">O406/$O$437</f>
        <v>0</v>
      </c>
      <c r="R406" s="77" t="str">
        <f t="shared" ref="R406:R436" si="62">IF(OR(O406=0, N406=0),"-",O406/N406-1)</f>
        <v>-</v>
      </c>
      <c r="S406" s="77" t="str">
        <f t="shared" ref="S406:S436" si="63">IF(OR(O406=0, F406=0),"-",O406/F406-1)</f>
        <v>-</v>
      </c>
    </row>
    <row r="407" spans="3:19" ht="15" x14ac:dyDescent="0.25">
      <c r="C407" s="242"/>
      <c r="D407" s="243"/>
      <c r="E407" s="72" t="s">
        <v>2</v>
      </c>
      <c r="F407" s="74">
        <f>IF($C$4="National Currency",IF('Premiums DATA'!E570=0,0,'Premiums DATA'!E570),IF($C$4="Current Exchange rate",IF('Premiums DATA'!E570=0,0,'Premiums DATA'!E570/ECO!O12),IF($C$4="Constant Exchange rate",IF('Premiums DATA'!E570=0,0,'Premiums DATA'!E570/ECO!O47))))</f>
        <v>0</v>
      </c>
      <c r="G407" s="74">
        <f>IF($C$4="National Currency",IF('Premiums DATA'!F570=0,0,'Premiums DATA'!F570),IF($C$4="Current Exchange rate",IF('Premiums DATA'!F570=0,0,'Premiums DATA'!F570/ECO!P12),IF($C$4="Constant Exchange rate",IF('Premiums DATA'!F570=0,0,'Premiums DATA'!F570/ECO!P47))))</f>
        <v>0</v>
      </c>
      <c r="H407" s="74">
        <f>IF($C$4="National Currency",IF('Premiums DATA'!G570=0,0,'Premiums DATA'!G570),IF($C$4="Current Exchange rate",IF('Premiums DATA'!G570=0,0,'Premiums DATA'!G570/ECO!Q12),IF($C$4="Constant Exchange rate",IF('Premiums DATA'!G570=0,0,'Premiums DATA'!G570/ECO!Q47))))</f>
        <v>0</v>
      </c>
      <c r="I407" s="74">
        <f>IF($C$4="National Currency",IF('Premiums DATA'!H570=0,0,'Premiums DATA'!H570),IF($C$4="Current Exchange rate",IF('Premiums DATA'!H570=0,0,'Premiums DATA'!H570/ECO!R12),IF($C$4="Constant Exchange rate",IF('Premiums DATA'!H570=0,0,'Premiums DATA'!H570/ECO!R47))))</f>
        <v>31.780796102873502</v>
      </c>
      <c r="J407" s="74">
        <f>IF($C$4="National Currency",IF('Premiums DATA'!I570=0,0,'Premiums DATA'!I570),IF($C$4="Current Exchange rate",IF('Premiums DATA'!I570=0,0,'Premiums DATA'!I570/ECO!S12),IF($C$4="Constant Exchange rate",IF('Premiums DATA'!I570=0,0,'Premiums DATA'!I570/ECO!S47))))</f>
        <v>31.073344649248394</v>
      </c>
      <c r="K407" s="74">
        <f>IF($C$4="National Currency",IF('Premiums DATA'!J570=0,0,'Premiums DATA'!J570),IF($C$4="Current Exchange rate",IF('Premiums DATA'!J570=0,0,'Premiums DATA'!J570/ECO!T12),IF($C$4="Constant Exchange rate",IF('Premiums DATA'!J570=0,0,'Premiums DATA'!J570/ECO!T47))))</f>
        <v>18.725469916879387</v>
      </c>
      <c r="L407" s="74">
        <f>IF($C$4="National Currency",IF('Premiums DATA'!K570=0,0,'Premiums DATA'!K570),IF($C$4="Current Exchange rate",IF('Premiums DATA'!K570=0,0,'Premiums DATA'!K570/ECO!U12),IF($C$4="Constant Exchange rate",IF('Premiums DATA'!K570=0,0,'Premiums DATA'!K570/ECO!U47))))</f>
        <v>18.503860195778937</v>
      </c>
      <c r="M407" s="74">
        <f>IF($C$4="National Currency",IF('Premiums DATA'!L570=0,0,'Premiums DATA'!L570),IF($C$4="Current Exchange rate",IF('Premiums DATA'!L570=0,0,'Premiums DATA'!L570/ECO!V12),IF($C$4="Constant Exchange rate",IF('Premiums DATA'!L570=0,0,'Premiums DATA'!L570/ECO!V47))))</f>
        <v>0</v>
      </c>
      <c r="N407" s="74">
        <f>IF($C$4="National Currency",IF('Premiums DATA'!M570=0,0,'Premiums DATA'!M570),IF($C$4="Current Exchange rate",IF('Premiums DATA'!M570=0,0,'Premiums DATA'!M570/ECO!W12),IF($C$4="Constant Exchange rate",IF('Premiums DATA'!M570=0,0,'Premiums DATA'!M570/ECO!W47))))</f>
        <v>0</v>
      </c>
      <c r="O407" s="74">
        <f>IF($C$4="National Currency",IF('Premiums DATA'!N570=0,0,'Premiums DATA'!N570),IF($C$4="Current Exchange rate",IF('Premiums DATA'!N570=0,0,'Premiums DATA'!N570/ECO!X12),IF($C$4="Constant Exchange rate",IF('Premiums DATA'!N570=0,0,'Premiums DATA'!N570/ECO!X47))))</f>
        <v>0</v>
      </c>
      <c r="P407" s="210">
        <f>IF($C$4="National Currency",IF('Premiums DATA'!O570=0,0,'Premiums DATA'!O570),IF($C$4="Current Exchange rate",IF('Premiums DATA'!O570=0,0,'Premiums DATA'!O570/ECO!Y12),IF($C$4="Constant Exchange rate",IF('Premiums DATA'!O570=0,0,'Premiums DATA'!O570/ECO!Y47))))</f>
        <v>0</v>
      </c>
      <c r="Q407" s="77">
        <f t="shared" si="61"/>
        <v>0</v>
      </c>
      <c r="R407" s="77" t="str">
        <f t="shared" si="62"/>
        <v>-</v>
      </c>
      <c r="S407" s="77" t="str">
        <f t="shared" si="63"/>
        <v>-</v>
      </c>
    </row>
    <row r="408" spans="3:19" ht="15" x14ac:dyDescent="0.25">
      <c r="C408" s="242"/>
      <c r="D408" s="243"/>
      <c r="E408" s="72" t="s">
        <v>3</v>
      </c>
      <c r="F408" s="74">
        <f>IF($C$4="National Currency",IF('Premiums DATA'!E571=0,0,'Premiums DATA'!E571),IF($C$4="Current Exchange rate",IF('Premiums DATA'!E571=0,0,'Premiums DATA'!E571/ECO!O13),IF($C$4="Constant Exchange rate",IF('Premiums DATA'!E571=0,0,'Premiums DATA'!E571/ECO!O48))))</f>
        <v>0</v>
      </c>
      <c r="G408" s="74">
        <f>IF($C$4="National Currency",IF('Premiums DATA'!F571=0,0,'Premiums DATA'!F571),IF($C$4="Current Exchange rate",IF('Premiums DATA'!F571=0,0,'Premiums DATA'!F571/ECO!P13),IF($C$4="Constant Exchange rate",IF('Premiums DATA'!F571=0,0,'Premiums DATA'!F571/ECO!P48))))</f>
        <v>0</v>
      </c>
      <c r="H408" s="74">
        <f>IF($C$4="National Currency",IF('Premiums DATA'!G571=0,0,'Premiums DATA'!G571),IF($C$4="Current Exchange rate",IF('Premiums DATA'!G571=0,0,'Premiums DATA'!G571/ECO!Q13),IF($C$4="Constant Exchange rate",IF('Premiums DATA'!G571=0,0,'Premiums DATA'!G571/ECO!Q48))))</f>
        <v>0</v>
      </c>
      <c r="I408" s="74">
        <f>IF($C$4="National Currency",IF('Premiums DATA'!H571=0,0,'Premiums DATA'!H571),IF($C$4="Current Exchange rate",IF('Premiums DATA'!H571=0,0,'Premiums DATA'!H571/ECO!R13),IF($C$4="Constant Exchange rate",IF('Premiums DATA'!H571=0,0,'Premiums DATA'!H571/ECO!R48))))</f>
        <v>0</v>
      </c>
      <c r="J408" s="74">
        <f>IF($C$4="National Currency",IF('Premiums DATA'!I571=0,0,'Premiums DATA'!I571),IF($C$4="Current Exchange rate",IF('Premiums DATA'!I571=0,0,'Premiums DATA'!I571/ECO!S13),IF($C$4="Constant Exchange rate",IF('Premiums DATA'!I571=0,0,'Premiums DATA'!I571/ECO!S48))))</f>
        <v>0</v>
      </c>
      <c r="K408" s="74">
        <f>IF($C$4="National Currency",IF('Premiums DATA'!J571=0,0,'Premiums DATA'!J571),IF($C$4="Current Exchange rate",IF('Premiums DATA'!J571=0,0,'Premiums DATA'!J571/ECO!T13),IF($C$4="Constant Exchange rate",IF('Premiums DATA'!J571=0,0,'Premiums DATA'!J571/ECO!T48))))</f>
        <v>0</v>
      </c>
      <c r="L408" s="74">
        <f>IF($C$4="National Currency",IF('Premiums DATA'!K571=0,0,'Premiums DATA'!K571),IF($C$4="Current Exchange rate",IF('Premiums DATA'!K571=0,0,'Premiums DATA'!K571/ECO!U13),IF($C$4="Constant Exchange rate",IF('Premiums DATA'!K571=0,0,'Premiums DATA'!K571/ECO!U48))))</f>
        <v>0</v>
      </c>
      <c r="M408" s="74">
        <f>IF($C$4="National Currency",IF('Premiums DATA'!L571=0,0,'Premiums DATA'!L571),IF($C$4="Current Exchange rate",IF('Premiums DATA'!L571=0,0,'Premiums DATA'!L571/ECO!V13),IF($C$4="Constant Exchange rate",IF('Premiums DATA'!L571=0,0,'Premiums DATA'!L571/ECO!V48))))</f>
        <v>0</v>
      </c>
      <c r="N408" s="74">
        <f>IF($C$4="National Currency",IF('Premiums DATA'!M571=0,0,'Premiums DATA'!M571),IF($C$4="Current Exchange rate",IF('Premiums DATA'!M571=0,0,'Premiums DATA'!M571/ECO!W13),IF($C$4="Constant Exchange rate",IF('Premiums DATA'!M571=0,0,'Premiums DATA'!M571/ECO!W48))))</f>
        <v>0</v>
      </c>
      <c r="O408" s="74">
        <f>IF($C$4="National Currency",IF('Premiums DATA'!N571=0,0,'Premiums DATA'!N571),IF($C$4="Current Exchange rate",IF('Premiums DATA'!N571=0,0,'Premiums DATA'!N571/ECO!X13),IF($C$4="Constant Exchange rate",IF('Premiums DATA'!N571=0,0,'Premiums DATA'!N571/ECO!X48))))</f>
        <v>0</v>
      </c>
      <c r="P408" s="210">
        <f>IF($C$4="National Currency",IF('Premiums DATA'!O571=0,0,'Premiums DATA'!O571),IF($C$4="Current Exchange rate",IF('Premiums DATA'!O571=0,0,'Premiums DATA'!O571/ECO!Y13),IF($C$4="Constant Exchange rate",IF('Premiums DATA'!O571=0,0,'Premiums DATA'!O571/ECO!Y48))))</f>
        <v>0</v>
      </c>
      <c r="Q408" s="77">
        <f t="shared" si="61"/>
        <v>0</v>
      </c>
      <c r="R408" s="77" t="str">
        <f t="shared" si="62"/>
        <v>-</v>
      </c>
      <c r="S408" s="77" t="str">
        <f t="shared" si="63"/>
        <v>-</v>
      </c>
    </row>
    <row r="409" spans="3:19" ht="15" x14ac:dyDescent="0.25">
      <c r="C409" s="242"/>
      <c r="D409" s="243"/>
      <c r="E409" s="72" t="s">
        <v>4</v>
      </c>
      <c r="F409" s="74">
        <f>IF($C$4="National Currency",IF('Premiums DATA'!E572=0,0,'Premiums DATA'!E572),IF($C$4="Current Exchange rate",IF('Premiums DATA'!E572=0,0,'Premiums DATA'!E572/ECO!O14),IF($C$4="Constant Exchange rate",IF('Premiums DATA'!E572=0,0,'Premiums DATA'!E572/ECO!O49))))</f>
        <v>5.125839356194577</v>
      </c>
      <c r="G409" s="74">
        <f>IF($C$4="National Currency",IF('Premiums DATA'!F572=0,0,'Premiums DATA'!F572),IF($C$4="Current Exchange rate",IF('Premiums DATA'!F572=0,0,'Premiums DATA'!F572/ECO!P14),IF($C$4="Constant Exchange rate",IF('Premiums DATA'!F572=0,0,'Premiums DATA'!F572/ECO!P49))))</f>
        <v>8.5430655936576283</v>
      </c>
      <c r="H409" s="74">
        <f>IF($C$4="National Currency",IF('Premiums DATA'!G572=0,0,'Premiums DATA'!G572),IF($C$4="Current Exchange rate",IF('Premiums DATA'!G572=0,0,'Premiums DATA'!G572/ECO!Q14),IF($C$4="Constant Exchange rate",IF('Premiums DATA'!G572=0,0,'Premiums DATA'!G572/ECO!Q49))))</f>
        <v>3.4172262374630513</v>
      </c>
      <c r="I409" s="74">
        <f>IF($C$4="National Currency",IF('Premiums DATA'!H572=0,0,'Premiums DATA'!H572),IF($C$4="Current Exchange rate",IF('Premiums DATA'!H572=0,0,'Premiums DATA'!H572/ECO!R14),IF($C$4="Constant Exchange rate",IF('Premiums DATA'!H572=0,0,'Premiums DATA'!H572/ECO!R49))))</f>
        <v>5.8724695554783297</v>
      </c>
      <c r="J409" s="74">
        <f>IF($C$4="National Currency",IF('Premiums DATA'!I572=0,0,'Premiums DATA'!I572),IF($C$4="Current Exchange rate",IF('Premiums DATA'!I572=0,0,'Premiums DATA'!I572/ECO!S14),IF($C$4="Constant Exchange rate",IF('Premiums DATA'!I572=0,0,'Premiums DATA'!I572/ECO!S49))))</f>
        <v>8.2859283880234269</v>
      </c>
      <c r="K409" s="74">
        <f>IF($C$4="National Currency",IF('Premiums DATA'!J572=0,0,'Premiums DATA'!J572),IF($C$4="Current Exchange rate",IF('Premiums DATA'!J572=0,0,'Premiums DATA'!J572/ECO!T14),IF($C$4="Constant Exchange rate",IF('Premiums DATA'!J572=0,0,'Premiums DATA'!J572/ECO!T49))))</f>
        <v>10.69938722056852</v>
      </c>
      <c r="L409" s="74">
        <f>IF($C$4="National Currency",IF('Premiums DATA'!K572=0,0,'Premiums DATA'!K572),IF($C$4="Current Exchange rate",IF('Premiums DATA'!K572=0,0,'Premiums DATA'!K572/ECO!U14),IF($C$4="Constant Exchange rate",IF('Premiums DATA'!K572=0,0,'Premiums DATA'!K572/ECO!U49))))</f>
        <v>13.112846053113612</v>
      </c>
      <c r="M409" s="74">
        <f>IF($C$4="National Currency",IF('Premiums DATA'!L572=0,0,'Premiums DATA'!L572),IF($C$4="Current Exchange rate",IF('Premiums DATA'!L572=0,0,'Premiums DATA'!L572/ECO!V14),IF($C$4="Constant Exchange rate",IF('Premiums DATA'!L572=0,0,'Premiums DATA'!L572/ECO!V49))))</f>
        <v>15.526304885658705</v>
      </c>
      <c r="N409" s="74">
        <f>IF($C$4="National Currency",IF('Premiums DATA'!M572=0,0,'Premiums DATA'!M572),IF($C$4="Current Exchange rate",IF('Premiums DATA'!M572=0,0,'Premiums DATA'!M572/ECO!W14),IF($C$4="Constant Exchange rate",IF('Premiums DATA'!M572=0,0,'Premiums DATA'!M572/ECO!W49))))</f>
        <v>7</v>
      </c>
      <c r="O409" s="208">
        <f>IF($C$4="National Currency",IF('Premiums DATA'!N572=0,0,'Premiums DATA'!N572),IF($C$4="Current Exchange rate",IF('Premiums DATA'!N572=0,0,'Premiums DATA'!N572/ECO!X14),IF($C$4="Constant Exchange rate",IF('Premiums DATA'!N572=0,0,'Premiums DATA'!N572/ECO!X49))))</f>
        <v>7</v>
      </c>
      <c r="P409" s="210">
        <f>IF($C$4="National Currency",IF('Premiums DATA'!O572=0,0,'Premiums DATA'!O572),IF($C$4="Current Exchange rate",IF('Premiums DATA'!O572=0,0,'Premiums DATA'!O572/ECO!Y14),IF($C$4="Constant Exchange rate",IF('Premiums DATA'!O572=0,0,'Premiums DATA'!O572/ECO!Y49))))</f>
        <v>0</v>
      </c>
      <c r="Q409" s="77">
        <f t="shared" si="61"/>
        <v>2.0496349827838541E-4</v>
      </c>
      <c r="R409" s="77">
        <f t="shared" si="62"/>
        <v>0</v>
      </c>
      <c r="S409" s="77">
        <f t="shared" si="63"/>
        <v>0.3656299999999999</v>
      </c>
    </row>
    <row r="410" spans="3:19" ht="15" x14ac:dyDescent="0.25">
      <c r="C410" s="242"/>
      <c r="D410" s="243"/>
      <c r="E410" s="72" t="s">
        <v>5</v>
      </c>
      <c r="F410" s="74">
        <f>IF($C$4="National Currency",IF('Premiums DATA'!E573=0,0,'Premiums DATA'!E573),IF($C$4="Current Exchange rate",IF('Premiums DATA'!E573=0,0,'Premiums DATA'!E573/ECO!O15),IF($C$4="Constant Exchange rate",IF('Premiums DATA'!E573=0,0,'Premiums DATA'!E573/ECO!O50))))</f>
        <v>0</v>
      </c>
      <c r="G410" s="74">
        <f>IF($C$4="National Currency",IF('Premiums DATA'!F573=0,0,'Premiums DATA'!F573),IF($C$4="Current Exchange rate",IF('Premiums DATA'!F573=0,0,'Premiums DATA'!F573/ECO!P15),IF($C$4="Constant Exchange rate",IF('Premiums DATA'!F573=0,0,'Premiums DATA'!F573/ECO!P50))))</f>
        <v>0</v>
      </c>
      <c r="H410" s="74">
        <f>IF($C$4="National Currency",IF('Premiums DATA'!G573=0,0,'Premiums DATA'!G573),IF($C$4="Current Exchange rate",IF('Premiums DATA'!G573=0,0,'Premiums DATA'!G573/ECO!Q15),IF($C$4="Constant Exchange rate",IF('Premiums DATA'!G573=0,0,'Premiums DATA'!G573/ECO!Q50))))</f>
        <v>0</v>
      </c>
      <c r="I410" s="74">
        <f>IF($C$4="National Currency",IF('Premiums DATA'!H573=0,0,'Premiums DATA'!H573),IF($C$4="Current Exchange rate",IF('Premiums DATA'!H573=0,0,'Premiums DATA'!H573/ECO!R15),IF($C$4="Constant Exchange rate",IF('Premiums DATA'!H573=0,0,'Premiums DATA'!H573/ECO!R50))))</f>
        <v>0</v>
      </c>
      <c r="J410" s="74">
        <f>IF($C$4="National Currency",IF('Premiums DATA'!I573=0,0,'Premiums DATA'!I573),IF($C$4="Current Exchange rate",IF('Premiums DATA'!I573=0,0,'Premiums DATA'!I573/ECO!S15),IF($C$4="Constant Exchange rate",IF('Premiums DATA'!I573=0,0,'Premiums DATA'!I573/ECO!S50))))</f>
        <v>0</v>
      </c>
      <c r="K410" s="74">
        <f>IF($C$4="National Currency",IF('Premiums DATA'!J573=0,0,'Premiums DATA'!J573),IF($C$4="Current Exchange rate",IF('Premiums DATA'!J573=0,0,'Premiums DATA'!J573/ECO!T15),IF($C$4="Constant Exchange rate",IF('Premiums DATA'!J573=0,0,'Premiums DATA'!J573/ECO!T50))))</f>
        <v>0</v>
      </c>
      <c r="L410" s="74">
        <f>IF($C$4="National Currency",IF('Premiums DATA'!K573=0,0,'Premiums DATA'!K573),IF($C$4="Current Exchange rate",IF('Premiums DATA'!K573=0,0,'Premiums DATA'!K573/ECO!U15),IF($C$4="Constant Exchange rate",IF('Premiums DATA'!K573=0,0,'Premiums DATA'!K573/ECO!U50))))</f>
        <v>0</v>
      </c>
      <c r="M410" s="74">
        <f>IF($C$4="National Currency",IF('Premiums DATA'!L573=0,0,'Premiums DATA'!L573),IF($C$4="Current Exchange rate",IF('Premiums DATA'!L573=0,0,'Premiums DATA'!L573/ECO!V15),IF($C$4="Constant Exchange rate",IF('Premiums DATA'!L573=0,0,'Premiums DATA'!L573/ECO!V50))))</f>
        <v>0</v>
      </c>
      <c r="N410" s="74">
        <f>IF($C$4="National Currency",IF('Premiums DATA'!M573=0,0,'Premiums DATA'!M573),IF($C$4="Current Exchange rate",IF('Premiums DATA'!M573=0,0,'Premiums DATA'!M573/ECO!W15),IF($C$4="Constant Exchange rate",IF('Premiums DATA'!M573=0,0,'Premiums DATA'!M573/ECO!W50))))</f>
        <v>0</v>
      </c>
      <c r="O410" s="74">
        <f>IF($C$4="National Currency",IF('Premiums DATA'!N573=0,0,'Premiums DATA'!N573),IF($C$4="Current Exchange rate",IF('Premiums DATA'!N573=0,0,'Premiums DATA'!N573/ECO!X15),IF($C$4="Constant Exchange rate",IF('Premiums DATA'!N573=0,0,'Premiums DATA'!N573/ECO!X50))))</f>
        <v>0</v>
      </c>
      <c r="P410" s="210">
        <f>IF($C$4="National Currency",IF('Premiums DATA'!O573=0,0,'Premiums DATA'!O573),IF($C$4="Current Exchange rate",IF('Premiums DATA'!O573=0,0,'Premiums DATA'!O573/ECO!Y15),IF($C$4="Constant Exchange rate",IF('Premiums DATA'!O573=0,0,'Premiums DATA'!O573/ECO!Y50))))</f>
        <v>0</v>
      </c>
      <c r="Q410" s="77">
        <f t="shared" si="61"/>
        <v>0</v>
      </c>
      <c r="R410" s="77" t="str">
        <f t="shared" si="62"/>
        <v>-</v>
      </c>
      <c r="S410" s="77" t="str">
        <f t="shared" si="63"/>
        <v>-</v>
      </c>
    </row>
    <row r="411" spans="3:19" ht="15" x14ac:dyDescent="0.25">
      <c r="C411" s="242"/>
      <c r="D411" s="243"/>
      <c r="E411" s="72" t="s">
        <v>6</v>
      </c>
      <c r="F411" s="74">
        <f>IF($C$4="National Currency",IF('Premiums DATA'!E574=0,0,'Premiums DATA'!E574),IF($C$4="Current Exchange rate",IF('Premiums DATA'!E574=0,0,'Premiums DATA'!E574/ECO!O16),IF($C$4="Constant Exchange rate",IF('Premiums DATA'!E574=0,0,'Premiums DATA'!E574/ECO!O51))))</f>
        <v>4281</v>
      </c>
      <c r="G411" s="74">
        <f>IF($C$4="National Currency",IF('Premiums DATA'!F574=0,0,'Premiums DATA'!F574),IF($C$4="Current Exchange rate",IF('Premiums DATA'!F574=0,0,'Premiums DATA'!F574/ECO!P16),IF($C$4="Constant Exchange rate",IF('Premiums DATA'!F574=0,0,'Premiums DATA'!F574/ECO!P51))))</f>
        <v>4503</v>
      </c>
      <c r="H411" s="74">
        <f>IF($C$4="National Currency",IF('Premiums DATA'!G574=0,0,'Premiums DATA'!G574),IF($C$4="Current Exchange rate",IF('Premiums DATA'!G574=0,0,'Premiums DATA'!G574/ECO!Q16),IF($C$4="Constant Exchange rate",IF('Premiums DATA'!G574=0,0,'Premiums DATA'!G574/ECO!Q51))))</f>
        <v>4420</v>
      </c>
      <c r="I411" s="74">
        <f>IF($C$4="National Currency",IF('Premiums DATA'!H574=0,0,'Premiums DATA'!H574),IF($C$4="Current Exchange rate",IF('Premiums DATA'!H574=0,0,'Premiums DATA'!H574/ECO!R16),IF($C$4="Constant Exchange rate",IF('Premiums DATA'!H574=0,0,'Premiums DATA'!H574/ECO!R51))))</f>
        <v>4396</v>
      </c>
      <c r="J411" s="74">
        <f>IF($C$4="National Currency",IF('Premiums DATA'!I574=0,0,'Premiums DATA'!I574),IF($C$4="Current Exchange rate",IF('Premiums DATA'!I574=0,0,'Premiums DATA'!I574/ECO!S16),IF($C$4="Constant Exchange rate",IF('Premiums DATA'!I574=0,0,'Premiums DATA'!I574/ECO!S51))))</f>
        <v>4288</v>
      </c>
      <c r="K411" s="74">
        <f>IF($C$4="National Currency",IF('Premiums DATA'!J574=0,0,'Premiums DATA'!J574),IF($C$4="Current Exchange rate",IF('Premiums DATA'!J574=0,0,'Premiums DATA'!J574/ECO!T16),IF($C$4="Constant Exchange rate",IF('Premiums DATA'!J574=0,0,'Premiums DATA'!J574/ECO!T51))))</f>
        <v>5093</v>
      </c>
      <c r="L411" s="74">
        <f>IF($C$4="National Currency",IF('Premiums DATA'!K574=0,0,'Premiums DATA'!K574),IF($C$4="Current Exchange rate",IF('Premiums DATA'!K574=0,0,'Premiums DATA'!K574/ECO!U16),IF($C$4="Constant Exchange rate",IF('Premiums DATA'!K574=0,0,'Premiums DATA'!K574/ECO!U51))))</f>
        <v>6355</v>
      </c>
      <c r="M411" s="74">
        <f>IF($C$4="National Currency",IF('Premiums DATA'!L574=0,0,'Premiums DATA'!L574),IF($C$4="Current Exchange rate",IF('Premiums DATA'!L574=0,0,'Premiums DATA'!L574/ECO!V16),IF($C$4="Constant Exchange rate",IF('Premiums DATA'!L574=0,0,'Premiums DATA'!L574/ECO!V51))))</f>
        <v>5666</v>
      </c>
      <c r="N411" s="74">
        <f>IF($C$4="National Currency",IF('Premiums DATA'!M574=0,0,'Premiums DATA'!M574),IF($C$4="Current Exchange rate",IF('Premiums DATA'!M574=0,0,'Premiums DATA'!M574/ECO!W16),IF($C$4="Constant Exchange rate",IF('Premiums DATA'!M574=0,0,'Premiums DATA'!M574/ECO!W51))))</f>
        <v>5709</v>
      </c>
      <c r="O411" s="74">
        <f>IF($C$4="National Currency",IF('Premiums DATA'!N574=0,0,'Premiums DATA'!N574),IF($C$4="Current Exchange rate",IF('Premiums DATA'!N574=0,0,'Premiums DATA'!N574/ECO!X16),IF($C$4="Constant Exchange rate",IF('Premiums DATA'!N574=0,0,'Premiums DATA'!N574/ECO!X51))))</f>
        <v>5062</v>
      </c>
      <c r="P411" s="210">
        <f>IF($C$4="National Currency",IF('Premiums DATA'!O574=0,0,'Premiums DATA'!O574),IF($C$4="Current Exchange rate",IF('Premiums DATA'!O574=0,0,'Premiums DATA'!O574/ECO!Y16),IF($C$4="Constant Exchange rate",IF('Premiums DATA'!O574=0,0,'Premiums DATA'!O574/ECO!Y51))))</f>
        <v>6104</v>
      </c>
      <c r="Q411" s="77">
        <f t="shared" si="61"/>
        <v>0.1482178897550267</v>
      </c>
      <c r="R411" s="77">
        <f t="shared" si="62"/>
        <v>-0.11332983009283593</v>
      </c>
      <c r="S411" s="77">
        <f t="shared" si="63"/>
        <v>0.18243401074515297</v>
      </c>
    </row>
    <row r="412" spans="3:19" ht="15" x14ac:dyDescent="0.25">
      <c r="C412" s="242"/>
      <c r="D412" s="243"/>
      <c r="E412" s="72" t="s">
        <v>7</v>
      </c>
      <c r="F412" s="74">
        <f>IF($C$4="National Currency",IF('Premiums DATA'!E575=0,0,'Premiums DATA'!E575),IF($C$4="Current Exchange rate",IF('Premiums DATA'!E575=0,0,'Premiums DATA'!E575/ECO!O17),IF($C$4="Constant Exchange rate",IF('Premiums DATA'!E575=0,0,'Premiums DATA'!E575/ECO!O52))))</f>
        <v>0</v>
      </c>
      <c r="G412" s="74">
        <f>IF($C$4="National Currency",IF('Premiums DATA'!F575=0,0,'Premiums DATA'!F575),IF($C$4="Current Exchange rate",IF('Premiums DATA'!F575=0,0,'Premiums DATA'!F575/ECO!P17),IF($C$4="Constant Exchange rate",IF('Premiums DATA'!F575=0,0,'Premiums DATA'!F575/ECO!P52))))</f>
        <v>0</v>
      </c>
      <c r="H412" s="74">
        <f>IF($C$4="National Currency",IF('Premiums DATA'!G575=0,0,'Premiums DATA'!G575),IF($C$4="Current Exchange rate",IF('Premiums DATA'!G575=0,0,'Premiums DATA'!G575/ECO!Q17),IF($C$4="Constant Exchange rate",IF('Premiums DATA'!G575=0,0,'Premiums DATA'!G575/ECO!Q52))))</f>
        <v>0</v>
      </c>
      <c r="I412" s="74">
        <f>IF($C$4="National Currency",IF('Premiums DATA'!H575=0,0,'Premiums DATA'!H575),IF($C$4="Current Exchange rate",IF('Premiums DATA'!H575=0,0,'Premiums DATA'!H575/ECO!R17),IF($C$4="Constant Exchange rate",IF('Premiums DATA'!H575=0,0,'Premiums DATA'!H575/ECO!R52))))</f>
        <v>0</v>
      </c>
      <c r="J412" s="74">
        <f>IF($C$4="National Currency",IF('Premiums DATA'!I575=0,0,'Premiums DATA'!I575),IF($C$4="Current Exchange rate",IF('Premiums DATA'!I575=0,0,'Premiums DATA'!I575/ECO!S17),IF($C$4="Constant Exchange rate",IF('Premiums DATA'!I575=0,0,'Premiums DATA'!I575/ECO!S52))))</f>
        <v>0</v>
      </c>
      <c r="K412" s="74">
        <f>IF($C$4="National Currency",IF('Premiums DATA'!J575=0,0,'Premiums DATA'!J575),IF($C$4="Current Exchange rate",IF('Premiums DATA'!J575=0,0,'Premiums DATA'!J575/ECO!T17),IF($C$4="Constant Exchange rate",IF('Premiums DATA'!J575=0,0,'Premiums DATA'!J575/ECO!T52))))</f>
        <v>0</v>
      </c>
      <c r="L412" s="74">
        <f>IF($C$4="National Currency",IF('Premiums DATA'!K575=0,0,'Premiums DATA'!K575),IF($C$4="Current Exchange rate",IF('Premiums DATA'!K575=0,0,'Premiums DATA'!K575/ECO!U17),IF($C$4="Constant Exchange rate",IF('Premiums DATA'!K575=0,0,'Premiums DATA'!K575/ECO!U52))))</f>
        <v>0</v>
      </c>
      <c r="M412" s="74">
        <f>IF($C$4="National Currency",IF('Premiums DATA'!L575=0,0,'Premiums DATA'!L575),IF($C$4="Current Exchange rate",IF('Premiums DATA'!L575=0,0,'Premiums DATA'!L575/ECO!V17),IF($C$4="Constant Exchange rate",IF('Premiums DATA'!L575=0,0,'Premiums DATA'!L575/ECO!V52))))</f>
        <v>0</v>
      </c>
      <c r="N412" s="74">
        <f>IF($C$4="National Currency",IF('Premiums DATA'!M575=0,0,'Premiums DATA'!M575),IF($C$4="Current Exchange rate",IF('Premiums DATA'!M575=0,0,'Premiums DATA'!M575/ECO!W17),IF($C$4="Constant Exchange rate",IF('Premiums DATA'!M575=0,0,'Premiums DATA'!M575/ECO!W52))))</f>
        <v>0</v>
      </c>
      <c r="O412" s="74">
        <f>IF($C$4="National Currency",IF('Premiums DATA'!N575=0,0,'Premiums DATA'!N575),IF($C$4="Current Exchange rate",IF('Premiums DATA'!N575=0,0,'Premiums DATA'!N575/ECO!X17),IF($C$4="Constant Exchange rate",IF('Premiums DATA'!N575=0,0,'Premiums DATA'!N575/ECO!X52))))</f>
        <v>0</v>
      </c>
      <c r="P412" s="210">
        <f>IF($C$4="National Currency",IF('Premiums DATA'!O575=0,0,'Premiums DATA'!O575),IF($C$4="Current Exchange rate",IF('Premiums DATA'!O575=0,0,'Premiums DATA'!O575/ECO!Y17),IF($C$4="Constant Exchange rate",IF('Premiums DATA'!O575=0,0,'Premiums DATA'!O575/ECO!Y52))))</f>
        <v>0</v>
      </c>
      <c r="Q412" s="77">
        <f t="shared" si="61"/>
        <v>0</v>
      </c>
      <c r="R412" s="77" t="str">
        <f t="shared" si="62"/>
        <v>-</v>
      </c>
      <c r="S412" s="77" t="str">
        <f t="shared" si="63"/>
        <v>-</v>
      </c>
    </row>
    <row r="413" spans="3:19" ht="15" x14ac:dyDescent="0.25">
      <c r="C413" s="242"/>
      <c r="D413" s="243"/>
      <c r="E413" s="72" t="s">
        <v>8</v>
      </c>
      <c r="F413" s="74">
        <f>IF($C$4="National Currency",IF('Premiums DATA'!E576=0,0,'Premiums DATA'!E576),IF($C$4="Current Exchange rate",IF('Premiums DATA'!E576=0,0,'Premiums DATA'!E576/ECO!O18),IF($C$4="Constant Exchange rate",IF('Premiums DATA'!E576=0,0,'Premiums DATA'!E576/ECO!O53))))</f>
        <v>0</v>
      </c>
      <c r="G413" s="74">
        <f>IF($C$4="National Currency",IF('Premiums DATA'!F576=0,0,'Premiums DATA'!F576),IF($C$4="Current Exchange rate",IF('Premiums DATA'!F576=0,0,'Premiums DATA'!F576/ECO!P18),IF($C$4="Constant Exchange rate",IF('Premiums DATA'!F576=0,0,'Premiums DATA'!F576/ECO!P53))))</f>
        <v>0</v>
      </c>
      <c r="H413" s="74">
        <f>IF($C$4="National Currency",IF('Premiums DATA'!G576=0,0,'Premiums DATA'!G576),IF($C$4="Current Exchange rate",IF('Premiums DATA'!G576=0,0,'Premiums DATA'!G576/ECO!Q18),IF($C$4="Constant Exchange rate",IF('Premiums DATA'!G576=0,0,'Premiums DATA'!G576/ECO!Q53))))</f>
        <v>0</v>
      </c>
      <c r="I413" s="74">
        <f>IF($C$4="National Currency",IF('Premiums DATA'!H576=0,0,'Premiums DATA'!H576),IF($C$4="Current Exchange rate",IF('Premiums DATA'!H576=0,0,'Premiums DATA'!H576/ECO!R18),IF($C$4="Constant Exchange rate",IF('Premiums DATA'!H576=0,0,'Premiums DATA'!H576/ECO!R53))))</f>
        <v>0</v>
      </c>
      <c r="J413" s="74">
        <f>IF($C$4="National Currency",IF('Premiums DATA'!I576=0,0,'Premiums DATA'!I576),IF($C$4="Current Exchange rate",IF('Premiums DATA'!I576=0,0,'Premiums DATA'!I576/ECO!S18),IF($C$4="Constant Exchange rate",IF('Premiums DATA'!I576=0,0,'Premiums DATA'!I576/ECO!S53))))</f>
        <v>0</v>
      </c>
      <c r="K413" s="74">
        <f>IF($C$4="National Currency",IF('Premiums DATA'!J576=0,0,'Premiums DATA'!J576),IF($C$4="Current Exchange rate",IF('Premiums DATA'!J576=0,0,'Premiums DATA'!J576/ECO!T18),IF($C$4="Constant Exchange rate",IF('Premiums DATA'!J576=0,0,'Premiums DATA'!J576/ECO!T53))))</f>
        <v>0</v>
      </c>
      <c r="L413" s="74">
        <f>IF($C$4="National Currency",IF('Premiums DATA'!K576=0,0,'Premiums DATA'!K576),IF($C$4="Current Exchange rate",IF('Premiums DATA'!K576=0,0,'Premiums DATA'!K576/ECO!U18),IF($C$4="Constant Exchange rate",IF('Premiums DATA'!K576=0,0,'Premiums DATA'!K576/ECO!U53))))</f>
        <v>0</v>
      </c>
      <c r="M413" s="74">
        <f>IF($C$4="National Currency",IF('Premiums DATA'!L576=0,0,'Premiums DATA'!L576),IF($C$4="Current Exchange rate",IF('Premiums DATA'!L576=0,0,'Premiums DATA'!L576/ECO!V18),IF($C$4="Constant Exchange rate",IF('Premiums DATA'!L576=0,0,'Premiums DATA'!L576/ECO!V53))))</f>
        <v>0</v>
      </c>
      <c r="N413" s="74">
        <f>IF($C$4="National Currency",IF('Premiums DATA'!M576=0,0,'Premiums DATA'!M576),IF($C$4="Current Exchange rate",IF('Premiums DATA'!M576=0,0,'Premiums DATA'!M576/ECO!W18),IF($C$4="Constant Exchange rate",IF('Premiums DATA'!M576=0,0,'Premiums DATA'!M576/ECO!W53))))</f>
        <v>0</v>
      </c>
      <c r="O413" s="74">
        <f>IF($C$4="National Currency",IF('Premiums DATA'!N576=0,0,'Premiums DATA'!N576),IF($C$4="Current Exchange rate",IF('Premiums DATA'!N576=0,0,'Premiums DATA'!N576/ECO!X18),IF($C$4="Constant Exchange rate",IF('Premiums DATA'!N576=0,0,'Premiums DATA'!N576/ECO!X53))))</f>
        <v>0</v>
      </c>
      <c r="P413" s="210">
        <f>IF($C$4="National Currency",IF('Premiums DATA'!O576=0,0,'Premiums DATA'!O576),IF($C$4="Current Exchange rate",IF('Premiums DATA'!O576=0,0,'Premiums DATA'!O576/ECO!Y18),IF($C$4="Constant Exchange rate",IF('Premiums DATA'!O576=0,0,'Premiums DATA'!O576/ECO!Y53))))</f>
        <v>0</v>
      </c>
      <c r="Q413" s="77">
        <f t="shared" si="61"/>
        <v>0</v>
      </c>
      <c r="R413" s="77" t="str">
        <f t="shared" si="62"/>
        <v>-</v>
      </c>
      <c r="S413" s="77" t="str">
        <f t="shared" si="63"/>
        <v>-</v>
      </c>
    </row>
    <row r="414" spans="3:19" ht="15" x14ac:dyDescent="0.25">
      <c r="C414" s="242"/>
      <c r="D414" s="243"/>
      <c r="E414" s="72" t="s">
        <v>9</v>
      </c>
      <c r="F414" s="74">
        <f>IF($C$4="National Currency",IF('Premiums DATA'!E577=0,0,'Premiums DATA'!E577),IF($C$4="Current Exchange rate",IF('Premiums DATA'!E577=0,0,'Premiums DATA'!E577/ECO!O19),IF($C$4="Constant Exchange rate",IF('Premiums DATA'!E577=0,0,'Premiums DATA'!E577/ECO!O54))))</f>
        <v>0</v>
      </c>
      <c r="G414" s="74">
        <f>IF($C$4="National Currency",IF('Premiums DATA'!F577=0,0,'Premiums DATA'!F577),IF($C$4="Current Exchange rate",IF('Premiums DATA'!F577=0,0,'Premiums DATA'!F577/ECO!P19),IF($C$4="Constant Exchange rate",IF('Premiums DATA'!F577=0,0,'Premiums DATA'!F577/ECO!P54))))</f>
        <v>0</v>
      </c>
      <c r="H414" s="74">
        <f>IF($C$4="National Currency",IF('Premiums DATA'!G577=0,0,'Premiums DATA'!G577),IF($C$4="Current Exchange rate",IF('Premiums DATA'!G577=0,0,'Premiums DATA'!G577/ECO!Q19),IF($C$4="Constant Exchange rate",IF('Premiums DATA'!G577=0,0,'Premiums DATA'!G577/ECO!Q54))))</f>
        <v>0</v>
      </c>
      <c r="I414" s="74">
        <f>IF($C$4="National Currency",IF('Premiums DATA'!H577=0,0,'Premiums DATA'!H577),IF($C$4="Current Exchange rate",IF('Premiums DATA'!H577=0,0,'Premiums DATA'!H577/ECO!R19),IF($C$4="Constant Exchange rate",IF('Premiums DATA'!H577=0,0,'Premiums DATA'!H577/ECO!R54))))</f>
        <v>0</v>
      </c>
      <c r="J414" s="74">
        <f>IF($C$4="National Currency",IF('Premiums DATA'!I577=0,0,'Premiums DATA'!I577),IF($C$4="Current Exchange rate",IF('Premiums DATA'!I577=0,0,'Premiums DATA'!I577/ECO!S19),IF($C$4="Constant Exchange rate",IF('Premiums DATA'!I577=0,0,'Premiums DATA'!I577/ECO!S54))))</f>
        <v>0</v>
      </c>
      <c r="K414" s="74">
        <f>IF($C$4="National Currency",IF('Premiums DATA'!J577=0,0,'Premiums DATA'!J577),IF($C$4="Current Exchange rate",IF('Premiums DATA'!J577=0,0,'Premiums DATA'!J577/ECO!T19),IF($C$4="Constant Exchange rate",IF('Premiums DATA'!J577=0,0,'Premiums DATA'!J577/ECO!T54))))</f>
        <v>0</v>
      </c>
      <c r="L414" s="74">
        <f>IF($C$4="National Currency",IF('Premiums DATA'!K577=0,0,'Premiums DATA'!K577),IF($C$4="Current Exchange rate",IF('Premiums DATA'!K577=0,0,'Premiums DATA'!K577/ECO!U19),IF($C$4="Constant Exchange rate",IF('Premiums DATA'!K577=0,0,'Premiums DATA'!K577/ECO!U54))))</f>
        <v>0</v>
      </c>
      <c r="M414" s="74">
        <f>IF($C$4="National Currency",IF('Premiums DATA'!L577=0,0,'Premiums DATA'!L577),IF($C$4="Current Exchange rate",IF('Premiums DATA'!L577=0,0,'Premiums DATA'!L577/ECO!V19),IF($C$4="Constant Exchange rate",IF('Premiums DATA'!L577=0,0,'Premiums DATA'!L577/ECO!V54))))</f>
        <v>0</v>
      </c>
      <c r="N414" s="74">
        <f>IF($C$4="National Currency",IF('Premiums DATA'!M577=0,0,'Premiums DATA'!M577),IF($C$4="Current Exchange rate",IF('Premiums DATA'!M577=0,0,'Premiums DATA'!M577/ECO!W19),IF($C$4="Constant Exchange rate",IF('Premiums DATA'!M577=0,0,'Premiums DATA'!M577/ECO!W54))))</f>
        <v>0</v>
      </c>
      <c r="O414" s="74">
        <f>IF($C$4="National Currency",IF('Premiums DATA'!N577=0,0,'Premiums DATA'!N577),IF($C$4="Current Exchange rate",IF('Premiums DATA'!N577=0,0,'Premiums DATA'!N577/ECO!X19),IF($C$4="Constant Exchange rate",IF('Premiums DATA'!N577=0,0,'Premiums DATA'!N577/ECO!X54))))</f>
        <v>0</v>
      </c>
      <c r="P414" s="210">
        <f>IF($C$4="National Currency",IF('Premiums DATA'!O577=0,0,'Premiums DATA'!O577),IF($C$4="Current Exchange rate",IF('Premiums DATA'!O577=0,0,'Premiums DATA'!O577/ECO!Y19),IF($C$4="Constant Exchange rate",IF('Premiums DATA'!O577=0,0,'Premiums DATA'!O577/ECO!Y54))))</f>
        <v>0</v>
      </c>
      <c r="Q414" s="77">
        <f t="shared" si="61"/>
        <v>0</v>
      </c>
      <c r="R414" s="77" t="str">
        <f t="shared" si="62"/>
        <v>-</v>
      </c>
      <c r="S414" s="77" t="str">
        <f t="shared" si="63"/>
        <v>-</v>
      </c>
    </row>
    <row r="415" spans="3:19" ht="15" x14ac:dyDescent="0.25">
      <c r="C415" s="242"/>
      <c r="D415" s="243"/>
      <c r="E415" s="72" t="s">
        <v>10</v>
      </c>
      <c r="F415" s="74">
        <f>IF($C$4="National Currency",IF('Premiums DATA'!E578=0,0,'Premiums DATA'!E578),IF($C$4="Current Exchange rate",IF('Premiums DATA'!E578=0,0,'Premiums DATA'!E578/ECO!O20),IF($C$4="Constant Exchange rate",IF('Premiums DATA'!E578=0,0,'Premiums DATA'!E578/ECO!O55))))</f>
        <v>31</v>
      </c>
      <c r="G415" s="74">
        <f>IF($C$4="National Currency",IF('Premiums DATA'!F578=0,0,'Premiums DATA'!F578),IF($C$4="Current Exchange rate",IF('Premiums DATA'!F578=0,0,'Premiums DATA'!F578/ECO!P20),IF($C$4="Constant Exchange rate",IF('Premiums DATA'!F578=0,0,'Premiums DATA'!F578/ECO!P55))))</f>
        <v>30</v>
      </c>
      <c r="H415" s="74">
        <f>IF($C$4="National Currency",IF('Premiums DATA'!G578=0,0,'Premiums DATA'!G578),IF($C$4="Current Exchange rate",IF('Premiums DATA'!G578=0,0,'Premiums DATA'!G578/ECO!Q20),IF($C$4="Constant Exchange rate",IF('Premiums DATA'!G578=0,0,'Premiums DATA'!G578/ECO!Q55))))</f>
        <v>32</v>
      </c>
      <c r="I415" s="74">
        <f>IF($C$4="National Currency",IF('Premiums DATA'!H578=0,0,'Premiums DATA'!H578),IF($C$4="Current Exchange rate",IF('Premiums DATA'!H578=0,0,'Premiums DATA'!H578/ECO!R20),IF($C$4="Constant Exchange rate",IF('Premiums DATA'!H578=0,0,'Premiums DATA'!H578/ECO!R55))))</f>
        <v>42</v>
      </c>
      <c r="J415" s="74">
        <f>IF($C$4="National Currency",IF('Premiums DATA'!I578=0,0,'Premiums DATA'!I578),IF($C$4="Current Exchange rate",IF('Premiums DATA'!I578=0,0,'Premiums DATA'!I578/ECO!S20),IF($C$4="Constant Exchange rate",IF('Premiums DATA'!I578=0,0,'Premiums DATA'!I578/ECO!S55))))</f>
        <v>33</v>
      </c>
      <c r="K415" s="74">
        <f>IF($C$4="National Currency",IF('Premiums DATA'!J578=0,0,'Premiums DATA'!J578),IF($C$4="Current Exchange rate",IF('Premiums DATA'!J578=0,0,'Premiums DATA'!J578/ECO!T20),IF($C$4="Constant Exchange rate",IF('Premiums DATA'!J578=0,0,'Premiums DATA'!J578/ECO!T55))))</f>
        <v>46</v>
      </c>
      <c r="L415" s="74">
        <f>IF($C$4="National Currency",IF('Premiums DATA'!K578=0,0,'Premiums DATA'!K578),IF($C$4="Current Exchange rate",IF('Premiums DATA'!K578=0,0,'Premiums DATA'!K578/ECO!U20),IF($C$4="Constant Exchange rate",IF('Premiums DATA'!K578=0,0,'Premiums DATA'!K578/ECO!U55))))</f>
        <v>50</v>
      </c>
      <c r="M415" s="74">
        <f>IF($C$4="National Currency",IF('Premiums DATA'!L578=0,0,'Premiums DATA'!L578),IF($C$4="Current Exchange rate",IF('Premiums DATA'!L578=0,0,'Premiums DATA'!L578/ECO!V20),IF($C$4="Constant Exchange rate",IF('Premiums DATA'!L578=0,0,'Premiums DATA'!L578/ECO!V55))))</f>
        <v>82</v>
      </c>
      <c r="N415" s="74">
        <f>IF($C$4="National Currency",IF('Premiums DATA'!M578=0,0,'Premiums DATA'!M578),IF($C$4="Current Exchange rate",IF('Premiums DATA'!M578=0,0,'Premiums DATA'!M578/ECO!W20),IF($C$4="Constant Exchange rate",IF('Premiums DATA'!M578=0,0,'Premiums DATA'!M578/ECO!W55))))</f>
        <v>58</v>
      </c>
      <c r="O415" s="208">
        <f>IF($C$4="National Currency",IF('Premiums DATA'!N578=0,0,'Premiums DATA'!N578),IF($C$4="Current Exchange rate",IF('Premiums DATA'!N578=0,0,'Premiums DATA'!N578/ECO!X20),IF($C$4="Constant Exchange rate",IF('Premiums DATA'!N578=0,0,'Premiums DATA'!N578/ECO!X55))))</f>
        <v>58</v>
      </c>
      <c r="P415" s="210">
        <f>IF($C$4="National Currency",IF('Premiums DATA'!O578=0,0,'Premiums DATA'!O578),IF($C$4="Current Exchange rate",IF('Premiums DATA'!O578=0,0,'Premiums DATA'!O578/ECO!Y20),IF($C$4="Constant Exchange rate",IF('Premiums DATA'!O578=0,0,'Premiums DATA'!O578/ECO!Y55))))</f>
        <v>0</v>
      </c>
      <c r="Q415" s="77">
        <f t="shared" si="61"/>
        <v>1.6982689857351933E-3</v>
      </c>
      <c r="R415" s="77">
        <f t="shared" si="62"/>
        <v>0</v>
      </c>
      <c r="S415" s="77">
        <f t="shared" si="63"/>
        <v>0.87096774193548376</v>
      </c>
    </row>
    <row r="416" spans="3:19" ht="15" x14ac:dyDescent="0.25">
      <c r="C416" s="242"/>
      <c r="D416" s="243"/>
      <c r="E416" s="72" t="s">
        <v>11</v>
      </c>
      <c r="F416" s="74">
        <f>IF($C$4="National Currency",IF('Premiums DATA'!E579=0,0,'Premiums DATA'!E579),IF($C$4="Current Exchange rate",IF('Premiums DATA'!E579=0,0,'Premiums DATA'!E579/ECO!O21),IF($C$4="Constant Exchange rate",IF('Premiums DATA'!E579=0,0,'Premiums DATA'!E579/ECO!O56))))</f>
        <v>0</v>
      </c>
      <c r="G416" s="74">
        <f>IF($C$4="National Currency",IF('Premiums DATA'!F579=0,0,'Premiums DATA'!F579),IF($C$4="Current Exchange rate",IF('Premiums DATA'!F579=0,0,'Premiums DATA'!F579/ECO!P21),IF($C$4="Constant Exchange rate",IF('Premiums DATA'!F579=0,0,'Premiums DATA'!F579/ECO!P56))))</f>
        <v>0</v>
      </c>
      <c r="H416" s="74">
        <f>IF($C$4="National Currency",IF('Premiums DATA'!G579=0,0,'Premiums DATA'!G579),IF($C$4="Current Exchange rate",IF('Premiums DATA'!G579=0,0,'Premiums DATA'!G579/ECO!Q21),IF($C$4="Constant Exchange rate",IF('Premiums DATA'!G579=0,0,'Premiums DATA'!G579/ECO!Q56))))</f>
        <v>0</v>
      </c>
      <c r="I416" s="74">
        <f>IF($C$4="National Currency",IF('Premiums DATA'!H579=0,0,'Premiums DATA'!H579),IF($C$4="Current Exchange rate",IF('Premiums DATA'!H579=0,0,'Premiums DATA'!H579/ECO!R21),IF($C$4="Constant Exchange rate",IF('Premiums DATA'!H579=0,0,'Premiums DATA'!H579/ECO!R56))))</f>
        <v>0</v>
      </c>
      <c r="J416" s="74">
        <f>IF($C$4="National Currency",IF('Premiums DATA'!I579=0,0,'Premiums DATA'!I579),IF($C$4="Current Exchange rate",IF('Premiums DATA'!I579=0,0,'Premiums DATA'!I579/ECO!S21),IF($C$4="Constant Exchange rate",IF('Premiums DATA'!I579=0,0,'Premiums DATA'!I579/ECO!S56))))</f>
        <v>0</v>
      </c>
      <c r="K416" s="74">
        <f>IF($C$4="National Currency",IF('Premiums DATA'!J579=0,0,'Premiums DATA'!J579),IF($C$4="Current Exchange rate",IF('Premiums DATA'!J579=0,0,'Premiums DATA'!J579/ECO!T21),IF($C$4="Constant Exchange rate",IF('Premiums DATA'!J579=0,0,'Premiums DATA'!J579/ECO!T56))))</f>
        <v>0</v>
      </c>
      <c r="L416" s="74">
        <f>IF($C$4="National Currency",IF('Premiums DATA'!K579=0,0,'Premiums DATA'!K579),IF($C$4="Current Exchange rate",IF('Premiums DATA'!K579=0,0,'Premiums DATA'!K579/ECO!U21),IF($C$4="Constant Exchange rate",IF('Premiums DATA'!K579=0,0,'Premiums DATA'!K579/ECO!U56))))</f>
        <v>0</v>
      </c>
      <c r="M416" s="74">
        <f>IF($C$4="National Currency",IF('Premiums DATA'!L579=0,0,'Premiums DATA'!L579),IF($C$4="Current Exchange rate",IF('Premiums DATA'!L579=0,0,'Premiums DATA'!L579/ECO!V21),IF($C$4="Constant Exchange rate",IF('Premiums DATA'!L579=0,0,'Premiums DATA'!L579/ECO!V56))))</f>
        <v>0</v>
      </c>
      <c r="N416" s="74">
        <f>IF($C$4="National Currency",IF('Premiums DATA'!M579=0,0,'Premiums DATA'!M579),IF($C$4="Current Exchange rate",IF('Premiums DATA'!M579=0,0,'Premiums DATA'!M579/ECO!W21),IF($C$4="Constant Exchange rate",IF('Premiums DATA'!M579=0,0,'Premiums DATA'!M579/ECO!W56))))</f>
        <v>0</v>
      </c>
      <c r="O416" s="74">
        <f>IF($C$4="National Currency",IF('Premiums DATA'!N579=0,0,'Premiums DATA'!N579),IF($C$4="Current Exchange rate",IF('Premiums DATA'!N579=0,0,'Premiums DATA'!N579/ECO!X21),IF($C$4="Constant Exchange rate",IF('Premiums DATA'!N579=0,0,'Premiums DATA'!N579/ECO!X56))))</f>
        <v>0</v>
      </c>
      <c r="P416" s="210">
        <f>IF($C$4="National Currency",IF('Premiums DATA'!O579=0,0,'Premiums DATA'!O579),IF($C$4="Current Exchange rate",IF('Premiums DATA'!O579=0,0,'Premiums DATA'!O579/ECO!Y21),IF($C$4="Constant Exchange rate",IF('Premiums DATA'!O579=0,0,'Premiums DATA'!O579/ECO!Y56))))</f>
        <v>0</v>
      </c>
      <c r="Q416" s="77">
        <f t="shared" si="61"/>
        <v>0</v>
      </c>
      <c r="R416" s="77" t="str">
        <f t="shared" si="62"/>
        <v>-</v>
      </c>
      <c r="S416" s="77" t="str">
        <f t="shared" si="63"/>
        <v>-</v>
      </c>
    </row>
    <row r="417" spans="3:19" ht="15" x14ac:dyDescent="0.25">
      <c r="C417" s="242"/>
      <c r="D417" s="243"/>
      <c r="E417" s="72" t="s">
        <v>12</v>
      </c>
      <c r="F417" s="74">
        <f>IF($C$4="National Currency",IF('Premiums DATA'!E580=0,0,'Premiums DATA'!E580),IF($C$4="Current Exchange rate",IF('Premiums DATA'!E580=0,0,'Premiums DATA'!E580/ECO!O22),IF($C$4="Constant Exchange rate",IF('Premiums DATA'!E580=0,0,'Premiums DATA'!E580/ECO!O57))))</f>
        <v>0</v>
      </c>
      <c r="G417" s="74">
        <f>IF($C$4="National Currency",IF('Premiums DATA'!F580=0,0,'Premiums DATA'!F580),IF($C$4="Current Exchange rate",IF('Premiums DATA'!F580=0,0,'Premiums DATA'!F580/ECO!P22),IF($C$4="Constant Exchange rate",IF('Premiums DATA'!F580=0,0,'Premiums DATA'!F580/ECO!P57))))</f>
        <v>0</v>
      </c>
      <c r="H417" s="74">
        <f>IF($C$4="National Currency",IF('Premiums DATA'!G580=0,0,'Premiums DATA'!G580),IF($C$4="Current Exchange rate",IF('Premiums DATA'!G580=0,0,'Premiums DATA'!G580/ECO!Q22),IF($C$4="Constant Exchange rate",IF('Premiums DATA'!G580=0,0,'Premiums DATA'!G580/ECO!Q57))))</f>
        <v>0</v>
      </c>
      <c r="I417" s="74">
        <f>IF($C$4="National Currency",IF('Premiums DATA'!H580=0,0,'Premiums DATA'!H580),IF($C$4="Current Exchange rate",IF('Premiums DATA'!H580=0,0,'Premiums DATA'!H580/ECO!R22),IF($C$4="Constant Exchange rate",IF('Premiums DATA'!H580=0,0,'Premiums DATA'!H580/ECO!R57))))</f>
        <v>0</v>
      </c>
      <c r="J417" s="74">
        <f>IF($C$4="National Currency",IF('Premiums DATA'!I580=0,0,'Premiums DATA'!I580),IF($C$4="Current Exchange rate",IF('Premiums DATA'!I580=0,0,'Premiums DATA'!I580/ECO!S22),IF($C$4="Constant Exchange rate",IF('Premiums DATA'!I580=0,0,'Premiums DATA'!I580/ECO!S57))))</f>
        <v>0</v>
      </c>
      <c r="K417" s="74">
        <f>IF($C$4="National Currency",IF('Premiums DATA'!J580=0,0,'Premiums DATA'!J580),IF($C$4="Current Exchange rate",IF('Premiums DATA'!J580=0,0,'Premiums DATA'!J580/ECO!T22),IF($C$4="Constant Exchange rate",IF('Premiums DATA'!J580=0,0,'Premiums DATA'!J580/ECO!T57))))</f>
        <v>0</v>
      </c>
      <c r="L417" s="74">
        <f>IF($C$4="National Currency",IF('Premiums DATA'!K580=0,0,'Premiums DATA'!K580),IF($C$4="Current Exchange rate",IF('Premiums DATA'!K580=0,0,'Premiums DATA'!K580/ECO!U22),IF($C$4="Constant Exchange rate",IF('Premiums DATA'!K580=0,0,'Premiums DATA'!K580/ECO!U57))))</f>
        <v>0</v>
      </c>
      <c r="M417" s="74">
        <f>IF($C$4="National Currency",IF('Premiums DATA'!L580=0,0,'Premiums DATA'!L580),IF($C$4="Current Exchange rate",IF('Premiums DATA'!L580=0,0,'Premiums DATA'!L580/ECO!V22),IF($C$4="Constant Exchange rate",IF('Premiums DATA'!L580=0,0,'Premiums DATA'!L580/ECO!V57))))</f>
        <v>0</v>
      </c>
      <c r="N417" s="74">
        <f>IF($C$4="National Currency",IF('Premiums DATA'!M580=0,0,'Premiums DATA'!M580),IF($C$4="Current Exchange rate",IF('Premiums DATA'!M580=0,0,'Premiums DATA'!M580/ECO!W22),IF($C$4="Constant Exchange rate",IF('Premiums DATA'!M580=0,0,'Premiums DATA'!M580/ECO!W57))))</f>
        <v>0</v>
      </c>
      <c r="O417" s="74">
        <f>IF($C$4="National Currency",IF('Premiums DATA'!N580=0,0,'Premiums DATA'!N580),IF($C$4="Current Exchange rate",IF('Premiums DATA'!N580=0,0,'Premiums DATA'!N580/ECO!X22),IF($C$4="Constant Exchange rate",IF('Premiums DATA'!N580=0,0,'Premiums DATA'!N580/ECO!X57))))</f>
        <v>0</v>
      </c>
      <c r="P417" s="210">
        <f>IF($C$4="National Currency",IF('Premiums DATA'!O580=0,0,'Premiums DATA'!O580),IF($C$4="Current Exchange rate",IF('Premiums DATA'!O580=0,0,'Premiums DATA'!O580/ECO!Y22),IF($C$4="Constant Exchange rate",IF('Premiums DATA'!O580=0,0,'Premiums DATA'!O580/ECO!Y57))))</f>
        <v>0</v>
      </c>
      <c r="Q417" s="77">
        <f t="shared" si="61"/>
        <v>0</v>
      </c>
      <c r="R417" s="77" t="str">
        <f t="shared" si="62"/>
        <v>-</v>
      </c>
      <c r="S417" s="77" t="str">
        <f t="shared" si="63"/>
        <v>-</v>
      </c>
    </row>
    <row r="418" spans="3:19" ht="15" x14ac:dyDescent="0.25">
      <c r="C418" s="242"/>
      <c r="D418" s="243"/>
      <c r="E418" s="72" t="s">
        <v>13</v>
      </c>
      <c r="F418" s="74">
        <f>IF($C$4="National Currency",IF('Premiums DATA'!E581=0,0,'Premiums DATA'!E581),IF($C$4="Current Exchange rate",IF('Premiums DATA'!E581=0,0,'Premiums DATA'!E581/ECO!O23),IF($C$4="Constant Exchange rate",IF('Premiums DATA'!E581=0,0,'Premiums DATA'!E581/ECO!O58))))</f>
        <v>0</v>
      </c>
      <c r="G418" s="74">
        <f>IF($C$4="National Currency",IF('Premiums DATA'!F581=0,0,'Premiums DATA'!F581),IF($C$4="Current Exchange rate",IF('Premiums DATA'!F581=0,0,'Premiums DATA'!F581/ECO!P23),IF($C$4="Constant Exchange rate",IF('Premiums DATA'!F581=0,0,'Premiums DATA'!F581/ECO!P58))))</f>
        <v>0</v>
      </c>
      <c r="H418" s="74">
        <f>IF($C$4="National Currency",IF('Premiums DATA'!G581=0,0,'Premiums DATA'!G581),IF($C$4="Current Exchange rate",IF('Premiums DATA'!G581=0,0,'Premiums DATA'!G581/ECO!Q23),IF($C$4="Constant Exchange rate",IF('Premiums DATA'!G581=0,0,'Premiums DATA'!G581/ECO!Q58))))</f>
        <v>0</v>
      </c>
      <c r="I418" s="74">
        <f>IF($C$4="National Currency",IF('Premiums DATA'!H581=0,0,'Premiums DATA'!H581),IF($C$4="Current Exchange rate",IF('Premiums DATA'!H581=0,0,'Premiums DATA'!H581/ECO!R23),IF($C$4="Constant Exchange rate",IF('Premiums DATA'!H581=0,0,'Premiums DATA'!H581/ECO!R58))))</f>
        <v>0</v>
      </c>
      <c r="J418" s="74">
        <f>IF($C$4="National Currency",IF('Premiums DATA'!I581=0,0,'Premiums DATA'!I581),IF($C$4="Current Exchange rate",IF('Premiums DATA'!I581=0,0,'Premiums DATA'!I581/ECO!S23),IF($C$4="Constant Exchange rate",IF('Premiums DATA'!I581=0,0,'Premiums DATA'!I581/ECO!S58))))</f>
        <v>0</v>
      </c>
      <c r="K418" s="74">
        <f>IF($C$4="National Currency",IF('Premiums DATA'!J581=0,0,'Premiums DATA'!J581),IF($C$4="Current Exchange rate",IF('Premiums DATA'!J581=0,0,'Premiums DATA'!J581/ECO!T23),IF($C$4="Constant Exchange rate",IF('Premiums DATA'!J581=0,0,'Premiums DATA'!J581/ECO!T58))))</f>
        <v>0</v>
      </c>
      <c r="L418" s="74">
        <f>IF($C$4="National Currency",IF('Premiums DATA'!K581=0,0,'Premiums DATA'!K581),IF($C$4="Current Exchange rate",IF('Premiums DATA'!K581=0,0,'Premiums DATA'!K581/ECO!U23),IF($C$4="Constant Exchange rate",IF('Premiums DATA'!K581=0,0,'Premiums DATA'!K581/ECO!U58))))</f>
        <v>0</v>
      </c>
      <c r="M418" s="74">
        <f>IF($C$4="National Currency",IF('Premiums DATA'!L581=0,0,'Premiums DATA'!L581),IF($C$4="Current Exchange rate",IF('Premiums DATA'!L581=0,0,'Premiums DATA'!L581/ECO!V23),IF($C$4="Constant Exchange rate",IF('Premiums DATA'!L581=0,0,'Premiums DATA'!L581/ECO!V58))))</f>
        <v>0</v>
      </c>
      <c r="N418" s="74">
        <f>IF($C$4="National Currency",IF('Premiums DATA'!M581=0,0,'Premiums DATA'!M581),IF($C$4="Current Exchange rate",IF('Premiums DATA'!M581=0,0,'Premiums DATA'!M581/ECO!W23),IF($C$4="Constant Exchange rate",IF('Premiums DATA'!M581=0,0,'Premiums DATA'!M581/ECO!W58))))</f>
        <v>0</v>
      </c>
      <c r="O418" s="74">
        <f>IF($C$4="National Currency",IF('Premiums DATA'!N581=0,0,'Premiums DATA'!N581),IF($C$4="Current Exchange rate",IF('Premiums DATA'!N581=0,0,'Premiums DATA'!N581/ECO!X23),IF($C$4="Constant Exchange rate",IF('Premiums DATA'!N581=0,0,'Premiums DATA'!N581/ECO!X58))))</f>
        <v>0</v>
      </c>
      <c r="P418" s="210">
        <f>IF($C$4="National Currency",IF('Premiums DATA'!O581=0,0,'Premiums DATA'!O581),IF($C$4="Current Exchange rate",IF('Premiums DATA'!O581=0,0,'Premiums DATA'!O581/ECO!Y23),IF($C$4="Constant Exchange rate",IF('Premiums DATA'!O581=0,0,'Premiums DATA'!O581/ECO!Y58))))</f>
        <v>0</v>
      </c>
      <c r="Q418" s="77">
        <f t="shared" si="61"/>
        <v>0</v>
      </c>
      <c r="R418" s="77" t="str">
        <f t="shared" si="62"/>
        <v>-</v>
      </c>
      <c r="S418" s="77" t="str">
        <f t="shared" si="63"/>
        <v>-</v>
      </c>
    </row>
    <row r="419" spans="3:19" ht="15" x14ac:dyDescent="0.25">
      <c r="C419" s="242"/>
      <c r="D419" s="243"/>
      <c r="E419" s="72" t="s">
        <v>14</v>
      </c>
      <c r="F419" s="74">
        <f>IF($C$4="National Currency",IF('Premiums DATA'!E582=0,0,'Premiums DATA'!E582),IF($C$4="Current Exchange rate",IF('Premiums DATA'!E582=0,0,'Premiums DATA'!E582/ECO!O24),IF($C$4="Constant Exchange rate",IF('Premiums DATA'!E582=0,0,'Premiums DATA'!E582/ECO!O59))))</f>
        <v>0</v>
      </c>
      <c r="G419" s="74">
        <f>IF($C$4="National Currency",IF('Premiums DATA'!F582=0,0,'Premiums DATA'!F582),IF($C$4="Current Exchange rate",IF('Premiums DATA'!F582=0,0,'Premiums DATA'!F582/ECO!P24),IF($C$4="Constant Exchange rate",IF('Premiums DATA'!F582=0,0,'Premiums DATA'!F582/ECO!P59))))</f>
        <v>0</v>
      </c>
      <c r="H419" s="74">
        <f>IF($C$4="National Currency",IF('Premiums DATA'!G582=0,0,'Premiums DATA'!G582),IF($C$4="Current Exchange rate",IF('Premiums DATA'!G582=0,0,'Premiums DATA'!G582/ECO!Q24),IF($C$4="Constant Exchange rate",IF('Premiums DATA'!G582=0,0,'Premiums DATA'!G582/ECO!Q59))))</f>
        <v>0</v>
      </c>
      <c r="I419" s="74">
        <f>IF($C$4="National Currency",IF('Premiums DATA'!H582=0,0,'Premiums DATA'!H582),IF($C$4="Current Exchange rate",IF('Premiums DATA'!H582=0,0,'Premiums DATA'!H582/ECO!R24),IF($C$4="Constant Exchange rate",IF('Premiums DATA'!H582=0,0,'Premiums DATA'!H582/ECO!R59))))</f>
        <v>0</v>
      </c>
      <c r="J419" s="74">
        <f>IF($C$4="National Currency",IF('Premiums DATA'!I582=0,0,'Premiums DATA'!I582),IF($C$4="Current Exchange rate",IF('Premiums DATA'!I582=0,0,'Premiums DATA'!I582/ECO!S24),IF($C$4="Constant Exchange rate",IF('Premiums DATA'!I582=0,0,'Premiums DATA'!I582/ECO!S59))))</f>
        <v>0</v>
      </c>
      <c r="K419" s="74">
        <f>IF($C$4="National Currency",IF('Premiums DATA'!J582=0,0,'Premiums DATA'!J582),IF($C$4="Current Exchange rate",IF('Premiums DATA'!J582=0,0,'Premiums DATA'!J582/ECO!T24),IF($C$4="Constant Exchange rate",IF('Premiums DATA'!J582=0,0,'Premiums DATA'!J582/ECO!T59))))</f>
        <v>0</v>
      </c>
      <c r="L419" s="74">
        <f>IF($C$4="National Currency",IF('Premiums DATA'!K582=0,0,'Premiums DATA'!K582),IF($C$4="Current Exchange rate",IF('Premiums DATA'!K582=0,0,'Premiums DATA'!K582/ECO!U24),IF($C$4="Constant Exchange rate",IF('Premiums DATA'!K582=0,0,'Premiums DATA'!K582/ECO!U59))))</f>
        <v>0</v>
      </c>
      <c r="M419" s="74">
        <f>IF($C$4="National Currency",IF('Premiums DATA'!L582=0,0,'Premiums DATA'!L582),IF($C$4="Current Exchange rate",IF('Premiums DATA'!L582=0,0,'Premiums DATA'!L582/ECO!V24),IF($C$4="Constant Exchange rate",IF('Premiums DATA'!L582=0,0,'Premiums DATA'!L582/ECO!V59))))</f>
        <v>0</v>
      </c>
      <c r="N419" s="74">
        <f>IF($C$4="National Currency",IF('Premiums DATA'!M582=0,0,'Premiums DATA'!M582),IF($C$4="Current Exchange rate",IF('Premiums DATA'!M582=0,0,'Premiums DATA'!M582/ECO!W24),IF($C$4="Constant Exchange rate",IF('Premiums DATA'!M582=0,0,'Premiums DATA'!M582/ECO!W59))))</f>
        <v>0</v>
      </c>
      <c r="O419" s="74">
        <f>IF($C$4="National Currency",IF('Premiums DATA'!N582=0,0,'Premiums DATA'!N582),IF($C$4="Current Exchange rate",IF('Premiums DATA'!N582=0,0,'Premiums DATA'!N582/ECO!X24),IF($C$4="Constant Exchange rate",IF('Premiums DATA'!N582=0,0,'Premiums DATA'!N582/ECO!X59))))</f>
        <v>0</v>
      </c>
      <c r="P419" s="210">
        <f>IF($C$4="National Currency",IF('Premiums DATA'!O582=0,0,'Premiums DATA'!O582),IF($C$4="Current Exchange rate",IF('Premiums DATA'!O582=0,0,'Premiums DATA'!O582/ECO!Y24),IF($C$4="Constant Exchange rate",IF('Premiums DATA'!O582=0,0,'Premiums DATA'!O582/ECO!Y59))))</f>
        <v>0</v>
      </c>
      <c r="Q419" s="77">
        <f t="shared" si="61"/>
        <v>0</v>
      </c>
      <c r="R419" s="77" t="str">
        <f t="shared" si="62"/>
        <v>-</v>
      </c>
      <c r="S419" s="77" t="str">
        <f t="shared" si="63"/>
        <v>-</v>
      </c>
    </row>
    <row r="420" spans="3:19" ht="15" x14ac:dyDescent="0.25">
      <c r="C420" s="242"/>
      <c r="D420" s="243"/>
      <c r="E420" s="72" t="s">
        <v>15</v>
      </c>
      <c r="F420" s="74">
        <f>IF($C$4="National Currency",IF('Premiums DATA'!E583=0,0,'Premiums DATA'!E583),IF($C$4="Current Exchange rate",IF('Premiums DATA'!E583=0,0,'Premiums DATA'!E583/ECO!O25),IF($C$4="Constant Exchange rate",IF('Premiums DATA'!E583=0,0,'Premiums DATA'!E583/ECO!O60))))</f>
        <v>0</v>
      </c>
      <c r="G420" s="74">
        <f>IF($C$4="National Currency",IF('Premiums DATA'!F583=0,0,'Premiums DATA'!F583),IF($C$4="Current Exchange rate",IF('Premiums DATA'!F583=0,0,'Premiums DATA'!F583/ECO!P25),IF($C$4="Constant Exchange rate",IF('Premiums DATA'!F583=0,0,'Premiums DATA'!F583/ECO!P60))))</f>
        <v>0</v>
      </c>
      <c r="H420" s="74">
        <f>IF($C$4="National Currency",IF('Premiums DATA'!G583=0,0,'Premiums DATA'!G583),IF($C$4="Current Exchange rate",IF('Premiums DATA'!G583=0,0,'Premiums DATA'!G583/ECO!Q25),IF($C$4="Constant Exchange rate",IF('Premiums DATA'!G583=0,0,'Premiums DATA'!G583/ECO!Q60))))</f>
        <v>0</v>
      </c>
      <c r="I420" s="74">
        <f>IF($C$4="National Currency",IF('Premiums DATA'!H583=0,0,'Premiums DATA'!H583),IF($C$4="Current Exchange rate",IF('Premiums DATA'!H583=0,0,'Premiums DATA'!H583/ECO!R25),IF($C$4="Constant Exchange rate",IF('Premiums DATA'!H583=0,0,'Premiums DATA'!H583/ECO!R60))))</f>
        <v>0</v>
      </c>
      <c r="J420" s="74">
        <f>IF($C$4="National Currency",IF('Premiums DATA'!I583=0,0,'Premiums DATA'!I583),IF($C$4="Current Exchange rate",IF('Premiums DATA'!I583=0,0,'Premiums DATA'!I583/ECO!S25),IF($C$4="Constant Exchange rate",IF('Premiums DATA'!I583=0,0,'Premiums DATA'!I583/ECO!S60))))</f>
        <v>0</v>
      </c>
      <c r="K420" s="74">
        <f>IF($C$4="National Currency",IF('Premiums DATA'!J583=0,0,'Premiums DATA'!J583),IF($C$4="Current Exchange rate",IF('Premiums DATA'!J583=0,0,'Premiums DATA'!J583/ECO!T25),IF($C$4="Constant Exchange rate",IF('Premiums DATA'!J583=0,0,'Premiums DATA'!J583/ECO!T60))))</f>
        <v>0</v>
      </c>
      <c r="L420" s="74">
        <f>IF($C$4="National Currency",IF('Premiums DATA'!K583=0,0,'Premiums DATA'!K583),IF($C$4="Current Exchange rate",IF('Premiums DATA'!K583=0,0,'Premiums DATA'!K583/ECO!U25),IF($C$4="Constant Exchange rate",IF('Premiums DATA'!K583=0,0,'Premiums DATA'!K583/ECO!U60))))</f>
        <v>0</v>
      </c>
      <c r="M420" s="74">
        <f>IF($C$4="National Currency",IF('Premiums DATA'!L583=0,0,'Premiums DATA'!L583),IF($C$4="Current Exchange rate",IF('Premiums DATA'!L583=0,0,'Premiums DATA'!L583/ECO!V25),IF($C$4="Constant Exchange rate",IF('Premiums DATA'!L583=0,0,'Premiums DATA'!L583/ECO!V60))))</f>
        <v>0</v>
      </c>
      <c r="N420" s="74">
        <f>IF($C$4="National Currency",IF('Premiums DATA'!M583=0,0,'Premiums DATA'!M583),IF($C$4="Current Exchange rate",IF('Premiums DATA'!M583=0,0,'Premiums DATA'!M583/ECO!W25),IF($C$4="Constant Exchange rate",IF('Premiums DATA'!M583=0,0,'Premiums DATA'!M583/ECO!W60))))</f>
        <v>0</v>
      </c>
      <c r="O420" s="74">
        <f>IF($C$4="National Currency",IF('Premiums DATA'!N583=0,0,'Premiums DATA'!N583),IF($C$4="Current Exchange rate",IF('Premiums DATA'!N583=0,0,'Premiums DATA'!N583/ECO!X25),IF($C$4="Constant Exchange rate",IF('Premiums DATA'!N583=0,0,'Premiums DATA'!N583/ECO!X60))))</f>
        <v>0</v>
      </c>
      <c r="P420" s="210">
        <f>IF($C$4="National Currency",IF('Premiums DATA'!O583=0,0,'Premiums DATA'!O583),IF($C$4="Current Exchange rate",IF('Premiums DATA'!O583=0,0,'Premiums DATA'!O583/ECO!Y25),IF($C$4="Constant Exchange rate",IF('Premiums DATA'!O583=0,0,'Premiums DATA'!O583/ECO!Y60))))</f>
        <v>0</v>
      </c>
      <c r="Q420" s="77">
        <f t="shared" si="61"/>
        <v>0</v>
      </c>
      <c r="R420" s="77" t="str">
        <f t="shared" si="62"/>
        <v>-</v>
      </c>
      <c r="S420" s="77" t="str">
        <f t="shared" si="63"/>
        <v>-</v>
      </c>
    </row>
    <row r="421" spans="3:19" ht="15" x14ac:dyDescent="0.25">
      <c r="C421" s="242"/>
      <c r="D421" s="243"/>
      <c r="E421" s="72" t="s">
        <v>16</v>
      </c>
      <c r="F421" s="74">
        <f>IF($C$4="National Currency",IF('Premiums DATA'!E584=0,0,'Premiums DATA'!E584),IF($C$4="Current Exchange rate",IF('Premiums DATA'!E584=0,0,'Premiums DATA'!E584/ECO!O26),IF($C$4="Constant Exchange rate",IF('Premiums DATA'!E584=0,0,'Premiums DATA'!E584/ECO!O61))))</f>
        <v>0</v>
      </c>
      <c r="G421" s="74">
        <f>IF($C$4="National Currency",IF('Premiums DATA'!F584=0,0,'Premiums DATA'!F584),IF($C$4="Current Exchange rate",IF('Premiums DATA'!F584=0,0,'Premiums DATA'!F584/ECO!P26),IF($C$4="Constant Exchange rate",IF('Premiums DATA'!F584=0,0,'Premiums DATA'!F584/ECO!P61))))</f>
        <v>0</v>
      </c>
      <c r="H421" s="74">
        <f>IF($C$4="National Currency",IF('Premiums DATA'!G584=0,0,'Premiums DATA'!G584),IF($C$4="Current Exchange rate",IF('Premiums DATA'!G584=0,0,'Premiums DATA'!G584/ECO!Q26),IF($C$4="Constant Exchange rate",IF('Premiums DATA'!G584=0,0,'Premiums DATA'!G584/ECO!Q61))))</f>
        <v>0</v>
      </c>
      <c r="I421" s="74">
        <f>IF($C$4="National Currency",IF('Premiums DATA'!H584=0,0,'Premiums DATA'!H584),IF($C$4="Current Exchange rate",IF('Premiums DATA'!H584=0,0,'Premiums DATA'!H584/ECO!R26),IF($C$4="Constant Exchange rate",IF('Premiums DATA'!H584=0,0,'Premiums DATA'!H584/ECO!R61))))</f>
        <v>0</v>
      </c>
      <c r="J421" s="74">
        <f>IF($C$4="National Currency",IF('Premiums DATA'!I584=0,0,'Premiums DATA'!I584),IF($C$4="Current Exchange rate",IF('Premiums DATA'!I584=0,0,'Premiums DATA'!I584/ECO!S26),IF($C$4="Constant Exchange rate",IF('Premiums DATA'!I584=0,0,'Premiums DATA'!I584/ECO!S61))))</f>
        <v>0</v>
      </c>
      <c r="K421" s="74">
        <f>IF($C$4="National Currency",IF('Premiums DATA'!J584=0,0,'Premiums DATA'!J584),IF($C$4="Current Exchange rate",IF('Premiums DATA'!J584=0,0,'Premiums DATA'!J584/ECO!T26),IF($C$4="Constant Exchange rate",IF('Premiums DATA'!J584=0,0,'Premiums DATA'!J584/ECO!T61))))</f>
        <v>0</v>
      </c>
      <c r="L421" s="74">
        <f>IF($C$4="National Currency",IF('Premiums DATA'!K584=0,0,'Premiums DATA'!K584),IF($C$4="Current Exchange rate",IF('Premiums DATA'!K584=0,0,'Premiums DATA'!K584/ECO!U26),IF($C$4="Constant Exchange rate",IF('Premiums DATA'!K584=0,0,'Premiums DATA'!K584/ECO!U61))))</f>
        <v>0</v>
      </c>
      <c r="M421" s="74">
        <f>IF($C$4="National Currency",IF('Premiums DATA'!L584=0,0,'Premiums DATA'!L584),IF($C$4="Current Exchange rate",IF('Premiums DATA'!L584=0,0,'Premiums DATA'!L584/ECO!V26),IF($C$4="Constant Exchange rate",IF('Premiums DATA'!L584=0,0,'Premiums DATA'!L584/ECO!V61))))</f>
        <v>0</v>
      </c>
      <c r="N421" s="74">
        <f>IF($C$4="National Currency",IF('Premiums DATA'!M584=0,0,'Premiums DATA'!M584),IF($C$4="Current Exchange rate",IF('Premiums DATA'!M584=0,0,'Premiums DATA'!M584/ECO!W26),IF($C$4="Constant Exchange rate",IF('Premiums DATA'!M584=0,0,'Premiums DATA'!M584/ECO!W61))))</f>
        <v>0</v>
      </c>
      <c r="O421" s="74">
        <f>IF($C$4="National Currency",IF('Premiums DATA'!N584=0,0,'Premiums DATA'!N584),IF($C$4="Current Exchange rate",IF('Premiums DATA'!N584=0,0,'Premiums DATA'!N584/ECO!X26),IF($C$4="Constant Exchange rate",IF('Premiums DATA'!N584=0,0,'Premiums DATA'!N584/ECO!X61))))</f>
        <v>0</v>
      </c>
      <c r="P421" s="210">
        <f>IF($C$4="National Currency",IF('Premiums DATA'!O584=0,0,'Premiums DATA'!O584),IF($C$4="Current Exchange rate",IF('Premiums DATA'!O584=0,0,'Premiums DATA'!O584/ECO!Y26),IF($C$4="Constant Exchange rate",IF('Premiums DATA'!O584=0,0,'Premiums DATA'!O584/ECO!Y61))))</f>
        <v>0</v>
      </c>
      <c r="Q421" s="77">
        <f t="shared" si="61"/>
        <v>0</v>
      </c>
      <c r="R421" s="77" t="str">
        <f t="shared" si="62"/>
        <v>-</v>
      </c>
      <c r="S421" s="77" t="str">
        <f t="shared" si="63"/>
        <v>-</v>
      </c>
    </row>
    <row r="422" spans="3:19" ht="15" x14ac:dyDescent="0.25">
      <c r="C422" s="242"/>
      <c r="D422" s="243"/>
      <c r="E422" s="72" t="s">
        <v>17</v>
      </c>
      <c r="F422" s="74">
        <f>IF($C$4="National Currency",IF('Premiums DATA'!E585=0,0,'Premiums DATA'!E585),IF($C$4="Current Exchange rate",IF('Premiums DATA'!E585=0,0,'Premiums DATA'!E585/ECO!O27),IF($C$4="Constant Exchange rate",IF('Premiums DATA'!E585=0,0,'Premiums DATA'!E585/ECO!O62))))</f>
        <v>2928</v>
      </c>
      <c r="G422" s="74">
        <f>IF($C$4="National Currency",IF('Premiums DATA'!F585=0,0,'Premiums DATA'!F585),IF($C$4="Current Exchange rate",IF('Premiums DATA'!F585=0,0,'Premiums DATA'!F585/ECO!P27),IF($C$4="Constant Exchange rate",IF('Premiums DATA'!F585=0,0,'Premiums DATA'!F585/ECO!P62))))</f>
        <v>3284.5239999999994</v>
      </c>
      <c r="H422" s="74">
        <f>IF($C$4="National Currency",IF('Premiums DATA'!G585=0,0,'Premiums DATA'!G585),IF($C$4="Current Exchange rate",IF('Premiums DATA'!G585=0,0,'Premiums DATA'!G585/ECO!Q27),IF($C$4="Constant Exchange rate",IF('Premiums DATA'!G585=0,0,'Premiums DATA'!G585/ECO!Q62))))</f>
        <v>2925.3399999999997</v>
      </c>
      <c r="I422" s="74">
        <f>IF($C$4="National Currency",IF('Premiums DATA'!H585=0,0,'Premiums DATA'!H585),IF($C$4="Current Exchange rate",IF('Premiums DATA'!H585=0,0,'Premiums DATA'!H585/ECO!R27),IF($C$4="Constant Exchange rate",IF('Premiums DATA'!H585=0,0,'Premiums DATA'!H585/ECO!R62))))</f>
        <v>1900.819</v>
      </c>
      <c r="J422" s="74">
        <f>IF($C$4="National Currency",IF('Premiums DATA'!I585=0,0,'Premiums DATA'!I585),IF($C$4="Current Exchange rate",IF('Premiums DATA'!I585=0,0,'Premiums DATA'!I585/ECO!S27),IF($C$4="Constant Exchange rate",IF('Premiums DATA'!I585=0,0,'Premiums DATA'!I585/ECO!S62))))</f>
        <v>2048.1660000000002</v>
      </c>
      <c r="K422" s="74">
        <f>IF($C$4="National Currency",IF('Premiums DATA'!J585=0,0,'Premiums DATA'!J585),IF($C$4="Current Exchange rate",IF('Premiums DATA'!J585=0,0,'Premiums DATA'!J585/ECO!T27),IF($C$4="Constant Exchange rate",IF('Premiums DATA'!J585=0,0,'Premiums DATA'!J585/ECO!T62))))</f>
        <v>1410.9670000000001</v>
      </c>
      <c r="L422" s="74">
        <f>IF($C$4="National Currency",IF('Premiums DATA'!K585=0,0,'Premiums DATA'!K585),IF($C$4="Current Exchange rate",IF('Premiums DATA'!K585=0,0,'Premiums DATA'!K585/ECO!U27),IF($C$4="Constant Exchange rate",IF('Premiums DATA'!K585=0,0,'Premiums DATA'!K585/ECO!U62))))</f>
        <v>2175.2510000000002</v>
      </c>
      <c r="M422" s="74">
        <f>IF($C$4="National Currency",IF('Premiums DATA'!L585=0,0,'Premiums DATA'!L585),IF($C$4="Current Exchange rate",IF('Premiums DATA'!L585=0,0,'Premiums DATA'!L585/ECO!V27),IF($C$4="Constant Exchange rate",IF('Premiums DATA'!L585=0,0,'Premiums DATA'!L585/ECO!V62))))</f>
        <v>2052.5729999999999</v>
      </c>
      <c r="N422" s="74">
        <f>IF($C$4="National Currency",IF('Premiums DATA'!M585=0,0,'Premiums DATA'!M585),IF($C$4="Current Exchange rate",IF('Premiums DATA'!M585=0,0,'Premiums DATA'!M585/ECO!W27),IF($C$4="Constant Exchange rate",IF('Premiums DATA'!M585=0,0,'Premiums DATA'!M585/ECO!W62))))</f>
        <v>2501.4929999999995</v>
      </c>
      <c r="O422" s="74">
        <f>IF($C$4="National Currency",IF('Premiums DATA'!N585=0,0,'Premiums DATA'!N585),IF($C$4="Current Exchange rate",IF('Premiums DATA'!N585=0,0,'Premiums DATA'!N585/ECO!X27),IF($C$4="Constant Exchange rate",IF('Premiums DATA'!N585=0,0,'Premiums DATA'!N585/ECO!X62))))</f>
        <v>2301</v>
      </c>
      <c r="P422" s="210">
        <f>IF($C$4="National Currency",IF('Premiums DATA'!O585=0,0,'Premiums DATA'!O585),IF($C$4="Current Exchange rate",IF('Premiums DATA'!O585=0,0,'Premiums DATA'!O585/ECO!Y27),IF($C$4="Constant Exchange rate",IF('Premiums DATA'!O585=0,0,'Premiums DATA'!O585/ECO!Y62))))</f>
        <v>2639</v>
      </c>
      <c r="Q422" s="77">
        <f t="shared" si="61"/>
        <v>6.7374429934080687E-2</v>
      </c>
      <c r="R422" s="77">
        <f t="shared" si="62"/>
        <v>-8.0149334817246953E-2</v>
      </c>
      <c r="S422" s="77">
        <f t="shared" si="63"/>
        <v>-0.21413934426229508</v>
      </c>
    </row>
    <row r="423" spans="3:19" ht="15" x14ac:dyDescent="0.25">
      <c r="C423" s="242"/>
      <c r="D423" s="243"/>
      <c r="E423" s="72" t="s">
        <v>18</v>
      </c>
      <c r="F423" s="74">
        <f>IF($C$4="National Currency",IF('Premiums DATA'!E586=0,0,'Premiums DATA'!E586),IF($C$4="Current Exchange rate",IF('Premiums DATA'!E586=0,0,'Premiums DATA'!E586/ECO!O28),IF($C$4="Constant Exchange rate",IF('Premiums DATA'!E586=0,0,'Premiums DATA'!E586/ECO!O63))))</f>
        <v>0</v>
      </c>
      <c r="G423" s="74">
        <f>IF($C$4="National Currency",IF('Premiums DATA'!F586=0,0,'Premiums DATA'!F586),IF($C$4="Current Exchange rate",IF('Premiums DATA'!F586=0,0,'Premiums DATA'!F586/ECO!P28),IF($C$4="Constant Exchange rate",IF('Premiums DATA'!F586=0,0,'Premiums DATA'!F586/ECO!P63))))</f>
        <v>0</v>
      </c>
      <c r="H423" s="74">
        <f>IF($C$4="National Currency",IF('Premiums DATA'!G586=0,0,'Premiums DATA'!G586),IF($C$4="Current Exchange rate",IF('Premiums DATA'!G586=0,0,'Premiums DATA'!G586/ECO!Q28),IF($C$4="Constant Exchange rate",IF('Premiums DATA'!G586=0,0,'Premiums DATA'!G586/ECO!Q63))))</f>
        <v>0</v>
      </c>
      <c r="I423" s="74">
        <f>IF($C$4="National Currency",IF('Premiums DATA'!H586=0,0,'Premiums DATA'!H586),IF($C$4="Current Exchange rate",IF('Premiums DATA'!H586=0,0,'Premiums DATA'!H586/ECO!R28),IF($C$4="Constant Exchange rate",IF('Premiums DATA'!H586=0,0,'Premiums DATA'!H586/ECO!R63))))</f>
        <v>0</v>
      </c>
      <c r="J423" s="74">
        <f>IF($C$4="National Currency",IF('Premiums DATA'!I586=0,0,'Premiums DATA'!I586),IF($C$4="Current Exchange rate",IF('Premiums DATA'!I586=0,0,'Premiums DATA'!I586/ECO!S28),IF($C$4="Constant Exchange rate",IF('Premiums DATA'!I586=0,0,'Premiums DATA'!I586/ECO!S63))))</f>
        <v>0</v>
      </c>
      <c r="K423" s="74">
        <f>IF($C$4="National Currency",IF('Premiums DATA'!J586=0,0,'Premiums DATA'!J586),IF($C$4="Current Exchange rate",IF('Premiums DATA'!J586=0,0,'Premiums DATA'!J586/ECO!T28),IF($C$4="Constant Exchange rate",IF('Premiums DATA'!J586=0,0,'Premiums DATA'!J586/ECO!T63))))</f>
        <v>0</v>
      </c>
      <c r="L423" s="74">
        <f>IF($C$4="National Currency",IF('Premiums DATA'!K586=0,0,'Premiums DATA'!K586),IF($C$4="Current Exchange rate",IF('Premiums DATA'!K586=0,0,'Premiums DATA'!K586/ECO!U28),IF($C$4="Constant Exchange rate",IF('Premiums DATA'!K586=0,0,'Premiums DATA'!K586/ECO!U63))))</f>
        <v>0</v>
      </c>
      <c r="M423" s="74">
        <f>IF($C$4="National Currency",IF('Premiums DATA'!L586=0,0,'Premiums DATA'!L586),IF($C$4="Current Exchange rate",IF('Premiums DATA'!L586=0,0,'Premiums DATA'!L586/ECO!V28),IF($C$4="Constant Exchange rate",IF('Premiums DATA'!L586=0,0,'Premiums DATA'!L586/ECO!V63))))</f>
        <v>0</v>
      </c>
      <c r="N423" s="74">
        <f>IF($C$4="National Currency",IF('Premiums DATA'!M586=0,0,'Premiums DATA'!M586),IF($C$4="Current Exchange rate",IF('Premiums DATA'!M586=0,0,'Premiums DATA'!M586/ECO!W28),IF($C$4="Constant Exchange rate",IF('Premiums DATA'!M586=0,0,'Premiums DATA'!M586/ECO!W63))))</f>
        <v>0</v>
      </c>
      <c r="O423" s="74">
        <f>IF($C$4="National Currency",IF('Premiums DATA'!N586=0,0,'Premiums DATA'!N586),IF($C$4="Current Exchange rate",IF('Premiums DATA'!N586=0,0,'Premiums DATA'!N586/ECO!X28),IF($C$4="Constant Exchange rate",IF('Premiums DATA'!N586=0,0,'Premiums DATA'!N586/ECO!X63))))</f>
        <v>0</v>
      </c>
      <c r="P423" s="210">
        <f>IF($C$4="National Currency",IF('Premiums DATA'!O586=0,0,'Premiums DATA'!O586),IF($C$4="Current Exchange rate",IF('Premiums DATA'!O586=0,0,'Premiums DATA'!O586/ECO!Y28),IF($C$4="Constant Exchange rate",IF('Premiums DATA'!O586=0,0,'Premiums DATA'!O586/ECO!Y63))))</f>
        <v>0</v>
      </c>
      <c r="Q423" s="77">
        <f t="shared" si="61"/>
        <v>0</v>
      </c>
      <c r="R423" s="77" t="str">
        <f t="shared" si="62"/>
        <v>-</v>
      </c>
      <c r="S423" s="77" t="str">
        <f t="shared" si="63"/>
        <v>-</v>
      </c>
    </row>
    <row r="424" spans="3:19" ht="15" x14ac:dyDescent="0.25">
      <c r="C424" s="242"/>
      <c r="D424" s="243"/>
      <c r="E424" s="72" t="s">
        <v>19</v>
      </c>
      <c r="F424" s="74">
        <f>IF($C$4="National Currency",IF('Premiums DATA'!E587=0,0,'Premiums DATA'!E587),IF($C$4="Current Exchange rate",IF('Premiums DATA'!E587=0,0,'Premiums DATA'!E587/ECO!O29),IF($C$4="Constant Exchange rate",IF('Premiums DATA'!E587=0,0,'Premiums DATA'!E587/ECO!O64))))</f>
        <v>0</v>
      </c>
      <c r="G424" s="74">
        <f>IF($C$4="National Currency",IF('Premiums DATA'!F587=0,0,'Premiums DATA'!F587),IF($C$4="Current Exchange rate",IF('Premiums DATA'!F587=0,0,'Premiums DATA'!F587/ECO!P29),IF($C$4="Constant Exchange rate",IF('Premiums DATA'!F587=0,0,'Premiums DATA'!F587/ECO!P64))))</f>
        <v>0</v>
      </c>
      <c r="H424" s="74">
        <f>IF($C$4="National Currency",IF('Premiums DATA'!G587=0,0,'Premiums DATA'!G587),IF($C$4="Current Exchange rate",IF('Premiums DATA'!G587=0,0,'Premiums DATA'!G587/ECO!Q29),IF($C$4="Constant Exchange rate",IF('Premiums DATA'!G587=0,0,'Premiums DATA'!G587/ECO!Q64))))</f>
        <v>0</v>
      </c>
      <c r="I424" s="74">
        <f>IF($C$4="National Currency",IF('Premiums DATA'!H587=0,0,'Premiums DATA'!H587),IF($C$4="Current Exchange rate",IF('Premiums DATA'!H587=0,0,'Premiums DATA'!H587/ECO!R29),IF($C$4="Constant Exchange rate",IF('Premiums DATA'!H587=0,0,'Premiums DATA'!H587/ECO!R64))))</f>
        <v>0</v>
      </c>
      <c r="J424" s="74">
        <f>IF($C$4="National Currency",IF('Premiums DATA'!I587=0,0,'Premiums DATA'!I587),IF($C$4="Current Exchange rate",IF('Premiums DATA'!I587=0,0,'Premiums DATA'!I587/ECO!S29),IF($C$4="Constant Exchange rate",IF('Premiums DATA'!I587=0,0,'Premiums DATA'!I587/ECO!S64))))</f>
        <v>0</v>
      </c>
      <c r="K424" s="74">
        <f>IF($C$4="National Currency",IF('Premiums DATA'!J587=0,0,'Premiums DATA'!J587),IF($C$4="Current Exchange rate",IF('Premiums DATA'!J587=0,0,'Premiums DATA'!J587/ECO!T29),IF($C$4="Constant Exchange rate",IF('Premiums DATA'!J587=0,0,'Premiums DATA'!J587/ECO!T64))))</f>
        <v>0</v>
      </c>
      <c r="L424" s="74">
        <f>IF($C$4="National Currency",IF('Premiums DATA'!K587=0,0,'Premiums DATA'!K587),IF($C$4="Current Exchange rate",IF('Premiums DATA'!K587=0,0,'Premiums DATA'!K587/ECO!U29),IF($C$4="Constant Exchange rate",IF('Premiums DATA'!K587=0,0,'Premiums DATA'!K587/ECO!U64))))</f>
        <v>0</v>
      </c>
      <c r="M424" s="74">
        <f>IF($C$4="National Currency",IF('Premiums DATA'!L587=0,0,'Premiums DATA'!L587),IF($C$4="Current Exchange rate",IF('Premiums DATA'!L587=0,0,'Premiums DATA'!L587/ECO!V29),IF($C$4="Constant Exchange rate",IF('Premiums DATA'!L587=0,0,'Premiums DATA'!L587/ECO!V64))))</f>
        <v>0</v>
      </c>
      <c r="N424" s="74">
        <f>IF($C$4="National Currency",IF('Premiums DATA'!M587=0,0,'Premiums DATA'!M587),IF($C$4="Current Exchange rate",IF('Premiums DATA'!M587=0,0,'Premiums DATA'!M587/ECO!W29),IF($C$4="Constant Exchange rate",IF('Premiums DATA'!M587=0,0,'Premiums DATA'!M587/ECO!W64))))</f>
        <v>0</v>
      </c>
      <c r="O424" s="74">
        <f>IF($C$4="National Currency",IF('Premiums DATA'!N587=0,0,'Premiums DATA'!N587),IF($C$4="Current Exchange rate",IF('Premiums DATA'!N587=0,0,'Premiums DATA'!N587/ECO!X29),IF($C$4="Constant Exchange rate",IF('Premiums DATA'!N587=0,0,'Premiums DATA'!N587/ECO!X64))))</f>
        <v>0</v>
      </c>
      <c r="P424" s="210">
        <f>IF($C$4="National Currency",IF('Premiums DATA'!O587=0,0,'Premiums DATA'!O587),IF($C$4="Current Exchange rate",IF('Premiums DATA'!O587=0,0,'Premiums DATA'!O587/ECO!Y29),IF($C$4="Constant Exchange rate",IF('Premiums DATA'!O587=0,0,'Premiums DATA'!O587/ECO!Y64))))</f>
        <v>0</v>
      </c>
      <c r="Q424" s="77">
        <f t="shared" si="61"/>
        <v>0</v>
      </c>
      <c r="R424" s="77" t="str">
        <f t="shared" si="62"/>
        <v>-</v>
      </c>
      <c r="S424" s="77" t="str">
        <f t="shared" si="63"/>
        <v>-</v>
      </c>
    </row>
    <row r="425" spans="3:19" ht="15" x14ac:dyDescent="0.25">
      <c r="C425" s="242"/>
      <c r="D425" s="243"/>
      <c r="E425" s="72" t="s">
        <v>20</v>
      </c>
      <c r="F425" s="74">
        <f>IF($C$4="National Currency",IF('Premiums DATA'!E588=0,0,'Premiums DATA'!E588),IF($C$4="Current Exchange rate",IF('Premiums DATA'!E588=0,0,'Premiums DATA'!E588/ECO!O30),IF($C$4="Constant Exchange rate",IF('Premiums DATA'!E588=0,0,'Premiums DATA'!E588/ECO!O65))))</f>
        <v>0</v>
      </c>
      <c r="G425" s="74">
        <f>IF($C$4="National Currency",IF('Premiums DATA'!F588=0,0,'Premiums DATA'!F588),IF($C$4="Current Exchange rate",IF('Premiums DATA'!F588=0,0,'Premiums DATA'!F588/ECO!P30),IF($C$4="Constant Exchange rate",IF('Premiums DATA'!F588=0,0,'Premiums DATA'!F588/ECO!P65))))</f>
        <v>0</v>
      </c>
      <c r="H425" s="74">
        <f>IF($C$4="National Currency",IF('Premiums DATA'!G588=0,0,'Premiums DATA'!G588),IF($C$4="Current Exchange rate",IF('Premiums DATA'!G588=0,0,'Premiums DATA'!G588/ECO!Q30),IF($C$4="Constant Exchange rate",IF('Premiums DATA'!G588=0,0,'Premiums DATA'!G588/ECO!Q65))))</f>
        <v>0</v>
      </c>
      <c r="I425" s="74">
        <f>IF($C$4="National Currency",IF('Premiums DATA'!H588=0,0,'Premiums DATA'!H588),IF($C$4="Current Exchange rate",IF('Premiums DATA'!H588=0,0,'Premiums DATA'!H588/ECO!R30),IF($C$4="Constant Exchange rate",IF('Premiums DATA'!H588=0,0,'Premiums DATA'!H588/ECO!R65))))</f>
        <v>0</v>
      </c>
      <c r="J425" s="74">
        <f>IF($C$4="National Currency",IF('Premiums DATA'!I588=0,0,'Premiums DATA'!I588),IF($C$4="Current Exchange rate",IF('Premiums DATA'!I588=0,0,'Premiums DATA'!I588/ECO!S30),IF($C$4="Constant Exchange rate",IF('Premiums DATA'!I588=0,0,'Premiums DATA'!I588/ECO!S65))))</f>
        <v>21.983494593056346</v>
      </c>
      <c r="K425" s="74">
        <f>IF($C$4="National Currency",IF('Premiums DATA'!J588=0,0,'Premiums DATA'!J588),IF($C$4="Current Exchange rate",IF('Premiums DATA'!J588=0,0,'Premiums DATA'!J588/ECO!T30),IF($C$4="Constant Exchange rate",IF('Premiums DATA'!J588=0,0,'Premiums DATA'!J588/ECO!T65))))</f>
        <v>12.535571997723393</v>
      </c>
      <c r="L425" s="74">
        <f>IF($C$4="National Currency",IF('Premiums DATA'!K588=0,0,'Premiums DATA'!K588),IF($C$4="Current Exchange rate",IF('Premiums DATA'!K588=0,0,'Premiums DATA'!K588/ECO!U30),IF($C$4="Constant Exchange rate",IF('Premiums DATA'!K588=0,0,'Premiums DATA'!K588/ECO!U65))))</f>
        <v>0</v>
      </c>
      <c r="M425" s="74">
        <f>IF($C$4="National Currency",IF('Premiums DATA'!L588=0,0,'Premiums DATA'!L588),IF($C$4="Current Exchange rate",IF('Premiums DATA'!L588=0,0,'Premiums DATA'!L588/ECO!V30),IF($C$4="Constant Exchange rate",IF('Premiums DATA'!L588=0,0,'Premiums DATA'!L588/ECO!V65))))</f>
        <v>0</v>
      </c>
      <c r="N425" s="74">
        <f>IF($C$4="National Currency",IF('Premiums DATA'!M588=0,0,'Premiums DATA'!M588),IF($C$4="Current Exchange rate",IF('Premiums DATA'!M588=0,0,'Premiums DATA'!M588/ECO!W30),IF($C$4="Constant Exchange rate",IF('Premiums DATA'!M588=0,0,'Premiums DATA'!M588/ECO!W65))))</f>
        <v>0</v>
      </c>
      <c r="O425" s="74">
        <f>IF($C$4="National Currency",IF('Premiums DATA'!N588=0,0,'Premiums DATA'!N588),IF($C$4="Current Exchange rate",IF('Premiums DATA'!N588=0,0,'Premiums DATA'!N588/ECO!X30),IF($C$4="Constant Exchange rate",IF('Premiums DATA'!N588=0,0,'Premiums DATA'!N588/ECO!X65))))</f>
        <v>0</v>
      </c>
      <c r="P425" s="210">
        <f>IF($C$4="National Currency",IF('Premiums DATA'!O588=0,0,'Premiums DATA'!O588),IF($C$4="Current Exchange rate",IF('Premiums DATA'!O588=0,0,'Premiums DATA'!O588/ECO!Y30),IF($C$4="Constant Exchange rate",IF('Premiums DATA'!O588=0,0,'Premiums DATA'!O588/ECO!Y65))))</f>
        <v>0</v>
      </c>
      <c r="Q425" s="77">
        <f t="shared" si="61"/>
        <v>0</v>
      </c>
      <c r="R425" s="77" t="str">
        <f t="shared" si="62"/>
        <v>-</v>
      </c>
      <c r="S425" s="77" t="str">
        <f t="shared" si="63"/>
        <v>-</v>
      </c>
    </row>
    <row r="426" spans="3:19" ht="15" x14ac:dyDescent="0.25">
      <c r="C426" s="242"/>
      <c r="D426" s="243"/>
      <c r="E426" s="72" t="s">
        <v>21</v>
      </c>
      <c r="F426" s="74">
        <f>IF($C$4="National Currency",IF('Premiums DATA'!E589=0,0,'Premiums DATA'!E589),IF($C$4="Current Exchange rate",IF('Premiums DATA'!E589=0,0,'Premiums DATA'!E589/ECO!O31),IF($C$4="Constant Exchange rate",IF('Premiums DATA'!E589=0,0,'Premiums DATA'!E589/ECO!O66))))</f>
        <v>0</v>
      </c>
      <c r="G426" s="74">
        <f>IF($C$4="National Currency",IF('Premiums DATA'!F589=0,0,'Premiums DATA'!F589),IF($C$4="Current Exchange rate",IF('Premiums DATA'!F589=0,0,'Premiums DATA'!F589/ECO!P31),IF($C$4="Constant Exchange rate",IF('Premiums DATA'!F589=0,0,'Premiums DATA'!F589/ECO!P66))))</f>
        <v>0.23293733985557885</v>
      </c>
      <c r="H426" s="74">
        <f>IF($C$4="National Currency",IF('Premiums DATA'!G589=0,0,'Premiums DATA'!G589),IF($C$4="Current Exchange rate",IF('Premiums DATA'!G589=0,0,'Premiums DATA'!G589/ECO!Q31),IF($C$4="Constant Exchange rate",IF('Premiums DATA'!G589=0,0,'Premiums DATA'!G589/ECO!Q66))))</f>
        <v>0.4658746797111577</v>
      </c>
      <c r="I426" s="74">
        <f>IF($C$4="National Currency",IF('Premiums DATA'!H589=0,0,'Premiums DATA'!H589),IF($C$4="Current Exchange rate",IF('Premiums DATA'!H589=0,0,'Premiums DATA'!H589/ECO!R31),IF($C$4="Constant Exchange rate",IF('Premiums DATA'!H589=0,0,'Premiums DATA'!H589/ECO!R66))))</f>
        <v>0.16305613789890522</v>
      </c>
      <c r="J426" s="74">
        <f>IF($C$4="National Currency",IF('Premiums DATA'!I589=0,0,'Premiums DATA'!I589),IF($C$4="Current Exchange rate",IF('Premiums DATA'!I589=0,0,'Premiums DATA'!I589/ECO!S31),IF($C$4="Constant Exchange rate",IF('Premiums DATA'!I589=0,0,'Premiums DATA'!I589/ECO!S66))))</f>
        <v>0.06</v>
      </c>
      <c r="K426" s="74">
        <f>IF($C$4="National Currency",IF('Premiums DATA'!J589=0,0,'Premiums DATA'!J589),IF($C$4="Current Exchange rate",IF('Premiums DATA'!J589=0,0,'Premiums DATA'!J589/ECO!T31),IF($C$4="Constant Exchange rate",IF('Premiums DATA'!J589=0,0,'Premiums DATA'!J589/ECO!T66))))</f>
        <v>0.8</v>
      </c>
      <c r="L426" s="74">
        <f>IF($C$4="National Currency",IF('Premiums DATA'!K589=0,0,'Premiums DATA'!K589),IF($C$4="Current Exchange rate",IF('Premiums DATA'!K589=0,0,'Premiums DATA'!K589/ECO!U31),IF($C$4="Constant Exchange rate",IF('Premiums DATA'!K589=0,0,'Premiums DATA'!K589/ECO!U66))))</f>
        <v>0.7</v>
      </c>
      <c r="M426" s="74">
        <f>IF($C$4="National Currency",IF('Premiums DATA'!L589=0,0,'Premiums DATA'!L589),IF($C$4="Current Exchange rate",IF('Premiums DATA'!L589=0,0,'Premiums DATA'!L589/ECO!V31),IF($C$4="Constant Exchange rate",IF('Premiums DATA'!L589=0,0,'Premiums DATA'!L589/ECO!V66))))</f>
        <v>0.8</v>
      </c>
      <c r="N426" s="74">
        <f>IF($C$4="National Currency",IF('Premiums DATA'!M589=0,0,'Premiums DATA'!M589),IF($C$4="Current Exchange rate",IF('Premiums DATA'!M589=0,0,'Premiums DATA'!M589/ECO!W31),IF($C$4="Constant Exchange rate",IF('Premiums DATA'!M589=0,0,'Premiums DATA'!M589/ECO!W66))))</f>
        <v>0.7</v>
      </c>
      <c r="O426" s="74">
        <f>IF($C$4="National Currency",IF('Premiums DATA'!N589=0,0,'Premiums DATA'!N589),IF($C$4="Current Exchange rate",IF('Premiums DATA'!N589=0,0,'Premiums DATA'!N589/ECO!X31),IF($C$4="Constant Exchange rate",IF('Premiums DATA'!N589=0,0,'Premiums DATA'!N589/ECO!X66))))</f>
        <v>0.9</v>
      </c>
      <c r="P426" s="210">
        <f>IF($C$4="National Currency",IF('Premiums DATA'!O589=0,0,'Premiums DATA'!O589),IF($C$4="Current Exchange rate",IF('Premiums DATA'!O589=0,0,'Premiums DATA'!O589/ECO!Y31),IF($C$4="Constant Exchange rate",IF('Premiums DATA'!O589=0,0,'Premiums DATA'!O589/ECO!Y66))))</f>
        <v>0.9</v>
      </c>
      <c r="Q426" s="77">
        <f t="shared" si="61"/>
        <v>2.6352449778649551E-5</v>
      </c>
      <c r="R426" s="77">
        <f t="shared" si="62"/>
        <v>0.28571428571428581</v>
      </c>
      <c r="S426" s="77" t="str">
        <f t="shared" si="63"/>
        <v>-</v>
      </c>
    </row>
    <row r="427" spans="3:19" ht="15" x14ac:dyDescent="0.25">
      <c r="C427" s="242"/>
      <c r="D427" s="243"/>
      <c r="E427" s="72" t="s">
        <v>22</v>
      </c>
      <c r="F427" s="74">
        <f>IF($C$4="National Currency",IF('Premiums DATA'!E590=0,0,'Premiums DATA'!E590),IF($C$4="Current Exchange rate",IF('Premiums DATA'!E590=0,0,'Premiums DATA'!E590/ECO!O32),IF($C$4="Constant Exchange rate",IF('Premiums DATA'!E590=0,0,'Premiums DATA'!E590/ECO!O67))))</f>
        <v>3236</v>
      </c>
      <c r="G427" s="74">
        <f>IF($C$4="National Currency",IF('Premiums DATA'!F590=0,0,'Premiums DATA'!F590),IF($C$4="Current Exchange rate",IF('Premiums DATA'!F590=0,0,'Premiums DATA'!F590/ECO!P32),IF($C$4="Constant Exchange rate",IF('Premiums DATA'!F590=0,0,'Premiums DATA'!F590/ECO!P67))))</f>
        <v>2370</v>
      </c>
      <c r="H427" s="74">
        <f>IF($C$4="National Currency",IF('Premiums DATA'!G590=0,0,'Premiums DATA'!G590),IF($C$4="Current Exchange rate",IF('Premiums DATA'!G590=0,0,'Premiums DATA'!G590/ECO!Q32),IF($C$4="Constant Exchange rate",IF('Premiums DATA'!G590=0,0,'Premiums DATA'!G590/ECO!Q67))))</f>
        <v>3163</v>
      </c>
      <c r="I427" s="74">
        <f>IF($C$4="National Currency",IF('Premiums DATA'!H590=0,0,'Premiums DATA'!H590),IF($C$4="Current Exchange rate",IF('Premiums DATA'!H590=0,0,'Premiums DATA'!H590/ECO!R32),IF($C$4="Constant Exchange rate",IF('Premiums DATA'!H590=0,0,'Premiums DATA'!H590/ECO!R67))))</f>
        <v>0</v>
      </c>
      <c r="J427" s="74">
        <f>IF($C$4="National Currency",IF('Premiums DATA'!I590=0,0,'Premiums DATA'!I590),IF($C$4="Current Exchange rate",IF('Premiums DATA'!I590=0,0,'Premiums DATA'!I590/ECO!S32),IF($C$4="Constant Exchange rate",IF('Premiums DATA'!I590=0,0,'Premiums DATA'!I590/ECO!S67))))</f>
        <v>0</v>
      </c>
      <c r="K427" s="74">
        <f>IF($C$4="National Currency",IF('Premiums DATA'!J590=0,0,'Premiums DATA'!J590),IF($C$4="Current Exchange rate",IF('Premiums DATA'!J590=0,0,'Premiums DATA'!J590/ECO!T32),IF($C$4="Constant Exchange rate",IF('Premiums DATA'!J590=0,0,'Premiums DATA'!J590/ECO!T67))))</f>
        <v>0</v>
      </c>
      <c r="L427" s="74">
        <f>IF($C$4="National Currency",IF('Premiums DATA'!K590=0,0,'Premiums DATA'!K590),IF($C$4="Current Exchange rate",IF('Premiums DATA'!K590=0,0,'Premiums DATA'!K590/ECO!U32),IF($C$4="Constant Exchange rate",IF('Premiums DATA'!K590=0,0,'Premiums DATA'!K590/ECO!U67))))</f>
        <v>0</v>
      </c>
      <c r="M427" s="74">
        <f>IF($C$4="National Currency",IF('Premiums DATA'!L590=0,0,'Premiums DATA'!L590),IF($C$4="Current Exchange rate",IF('Premiums DATA'!L590=0,0,'Premiums DATA'!L590/ECO!V32),IF($C$4="Constant Exchange rate",IF('Premiums DATA'!L590=0,0,'Premiums DATA'!L590/ECO!V67))))</f>
        <v>0</v>
      </c>
      <c r="N427" s="74">
        <f>IF($C$4="National Currency",IF('Premiums DATA'!M590=0,0,'Premiums DATA'!M590),IF($C$4="Current Exchange rate",IF('Premiums DATA'!M590=0,0,'Premiums DATA'!M590/ECO!W32),IF($C$4="Constant Exchange rate",IF('Premiums DATA'!M590=0,0,'Premiums DATA'!M590/ECO!W67))))</f>
        <v>0</v>
      </c>
      <c r="O427" s="74">
        <f>IF($C$4="National Currency",IF('Premiums DATA'!N590=0,0,'Premiums DATA'!N590),IF($C$4="Current Exchange rate",IF('Premiums DATA'!N590=0,0,'Premiums DATA'!N590/ECO!X32),IF($C$4="Constant Exchange rate",IF('Premiums DATA'!N590=0,0,'Premiums DATA'!N590/ECO!X67))))</f>
        <v>0</v>
      </c>
      <c r="P427" s="210">
        <f>IF($C$4="National Currency",IF('Premiums DATA'!O590=0,0,'Premiums DATA'!O590),IF($C$4="Current Exchange rate",IF('Premiums DATA'!O590=0,0,'Premiums DATA'!O590/ECO!Y32),IF($C$4="Constant Exchange rate",IF('Premiums DATA'!O590=0,0,'Premiums DATA'!O590/ECO!Y67))))</f>
        <v>0</v>
      </c>
      <c r="Q427" s="77">
        <f t="shared" si="61"/>
        <v>0</v>
      </c>
      <c r="R427" s="77" t="str">
        <f t="shared" si="62"/>
        <v>-</v>
      </c>
      <c r="S427" s="77" t="str">
        <f t="shared" si="63"/>
        <v>-</v>
      </c>
    </row>
    <row r="428" spans="3:19" ht="15" x14ac:dyDescent="0.25">
      <c r="C428" s="242"/>
      <c r="D428" s="243"/>
      <c r="E428" s="72" t="s">
        <v>23</v>
      </c>
      <c r="F428" s="74">
        <f>IF($C$4="National Currency",IF('Premiums DATA'!E591=0,0,'Premiums DATA'!E591),IF($C$4="Current Exchange rate",IF('Premiums DATA'!E591=0,0,'Premiums DATA'!E591/ECO!O33),IF($C$4="Constant Exchange rate",IF('Premiums DATA'!E591=0,0,'Premiums DATA'!E591/ECO!O68))))</f>
        <v>159.25680159256802</v>
      </c>
      <c r="G428" s="74">
        <f>IF($C$4="National Currency",IF('Premiums DATA'!F591=0,0,'Premiums DATA'!F591),IF($C$4="Current Exchange rate",IF('Premiums DATA'!F591=0,0,'Premiums DATA'!F591/ECO!P33),IF($C$4="Constant Exchange rate",IF('Premiums DATA'!F591=0,0,'Premiums DATA'!F591/ECO!P68))))</f>
        <v>118.88962618889626</v>
      </c>
      <c r="H428" s="74">
        <f>IF($C$4="National Currency",IF('Premiums DATA'!G591=0,0,'Premiums DATA'!G591),IF($C$4="Current Exchange rate",IF('Premiums DATA'!G591=0,0,'Premiums DATA'!G591/ECO!Q33),IF($C$4="Constant Exchange rate",IF('Premiums DATA'!G591=0,0,'Premiums DATA'!G591/ECO!Q68))))</f>
        <v>454.54545454545456</v>
      </c>
      <c r="I428" s="74">
        <f>IF($C$4="National Currency",IF('Premiums DATA'!H591=0,0,'Premiums DATA'!H591),IF($C$4="Current Exchange rate",IF('Premiums DATA'!H591=0,0,'Premiums DATA'!H591/ECO!R33),IF($C$4="Constant Exchange rate",IF('Premiums DATA'!H591=0,0,'Premiums DATA'!H591/ECO!R68))))</f>
        <v>223.95487723954878</v>
      </c>
      <c r="J428" s="74">
        <f>IF($C$4="National Currency",IF('Premiums DATA'!I591=0,0,'Premiums DATA'!I591),IF($C$4="Current Exchange rate",IF('Premiums DATA'!I591=0,0,'Premiums DATA'!I591/ECO!S33),IF($C$4="Constant Exchange rate",IF('Premiums DATA'!I591=0,0,'Premiums DATA'!I591/ECO!S68))))</f>
        <v>144.10528644105287</v>
      </c>
      <c r="K428" s="74">
        <f>IF($C$4="National Currency",IF('Premiums DATA'!J591=0,0,'Premiums DATA'!J591),IF($C$4="Current Exchange rate",IF('Premiums DATA'!J591=0,0,'Premiums DATA'!J591/ECO!T33),IF($C$4="Constant Exchange rate",IF('Premiums DATA'!J591=0,0,'Premiums DATA'!J591/ECO!T68))))</f>
        <v>106.28179606281796</v>
      </c>
      <c r="L428" s="74">
        <f>IF($C$4="National Currency",IF('Premiums DATA'!K591=0,0,'Premiums DATA'!K591),IF($C$4="Current Exchange rate",IF('Premiums DATA'!K591=0,0,'Premiums DATA'!K591/ECO!U33),IF($C$4="Constant Exchange rate",IF('Premiums DATA'!K591=0,0,'Premiums DATA'!K591/ECO!U68))))</f>
        <v>92.015040920150412</v>
      </c>
      <c r="M428" s="74">
        <f>IF($C$4="National Currency",IF('Premiums DATA'!L591=0,0,'Premiums DATA'!L591),IF($C$4="Current Exchange rate",IF('Premiums DATA'!L591=0,0,'Premiums DATA'!L591/ECO!V33),IF($C$4="Constant Exchange rate",IF('Premiums DATA'!L591=0,0,'Premiums DATA'!L591/ECO!V68))))</f>
        <v>94.669320946693205</v>
      </c>
      <c r="N428" s="74">
        <f>IF($C$4="National Currency",IF('Premiums DATA'!M591=0,0,'Premiums DATA'!M591),IF($C$4="Current Exchange rate",IF('Premiums DATA'!M591=0,0,'Premiums DATA'!M591/ECO!W33),IF($C$4="Constant Exchange rate",IF('Premiums DATA'!M591=0,0,'Premiums DATA'!M591/ECO!W68))))</f>
        <v>106.83477106834771</v>
      </c>
      <c r="O428" s="74">
        <f>IF($C$4="National Currency",IF('Premiums DATA'!N591=0,0,'Premiums DATA'!N591),IF($C$4="Current Exchange rate",IF('Premiums DATA'!N591=0,0,'Premiums DATA'!N591/ECO!X33),IF($C$4="Constant Exchange rate",IF('Premiums DATA'!N591=0,0,'Premiums DATA'!N591/ECO!X68))))</f>
        <v>107.16655607166557</v>
      </c>
      <c r="P428" s="210">
        <f>IF($C$4="National Currency",IF('Premiums DATA'!O591=0,0,'Premiums DATA'!O591),IF($C$4="Current Exchange rate",IF('Premiums DATA'!O591=0,0,'Premiums DATA'!O591/ECO!Y33),IF($C$4="Constant Exchange rate",IF('Premiums DATA'!O591=0,0,'Premiums DATA'!O591/ECO!Y68))))</f>
        <v>111.36916611369166</v>
      </c>
      <c r="Q428" s="77">
        <f t="shared" si="61"/>
        <v>3.1378903186993312E-3</v>
      </c>
      <c r="R428" s="77">
        <f t="shared" si="62"/>
        <v>3.1055900621119736E-3</v>
      </c>
      <c r="S428" s="77">
        <f t="shared" si="63"/>
        <v>-0.32708333333333328</v>
      </c>
    </row>
    <row r="429" spans="3:19" ht="15" x14ac:dyDescent="0.25">
      <c r="C429" s="242"/>
      <c r="D429" s="243"/>
      <c r="E429" s="72" t="s">
        <v>24</v>
      </c>
      <c r="F429" s="74">
        <f>IF($C$4="National Currency",IF('Premiums DATA'!E592=0,0,'Premiums DATA'!E592),IF($C$4="Current Exchange rate",IF('Premiums DATA'!E592=0,0,'Premiums DATA'!E592/ECO!O34),IF($C$4="Constant Exchange rate",IF('Premiums DATA'!E592=0,0,'Premiums DATA'!E592/ECO!O69))))</f>
        <v>0</v>
      </c>
      <c r="G429" s="74">
        <f>IF($C$4="National Currency",IF('Premiums DATA'!F592=0,0,'Premiums DATA'!F592),IF($C$4="Current Exchange rate",IF('Premiums DATA'!F592=0,0,'Premiums DATA'!F592/ECO!P34),IF($C$4="Constant Exchange rate",IF('Premiums DATA'!F592=0,0,'Premiums DATA'!F592/ECO!P69))))</f>
        <v>0</v>
      </c>
      <c r="H429" s="74">
        <f>IF($C$4="National Currency",IF('Premiums DATA'!G592=0,0,'Premiums DATA'!G592),IF($C$4="Current Exchange rate",IF('Premiums DATA'!G592=0,0,'Premiums DATA'!G592/ECO!Q34),IF($C$4="Constant Exchange rate",IF('Premiums DATA'!G592=0,0,'Premiums DATA'!G592/ECO!Q69))))</f>
        <v>0</v>
      </c>
      <c r="I429" s="74">
        <f>IF($C$4="National Currency",IF('Premiums DATA'!H592=0,0,'Premiums DATA'!H592),IF($C$4="Current Exchange rate",IF('Premiums DATA'!H592=0,0,'Premiums DATA'!H592/ECO!R34),IF($C$4="Constant Exchange rate",IF('Premiums DATA'!H592=0,0,'Premiums DATA'!H592/ECO!R69))))</f>
        <v>0</v>
      </c>
      <c r="J429" s="74">
        <f>IF($C$4="National Currency",IF('Premiums DATA'!I592=0,0,'Premiums DATA'!I592),IF($C$4="Current Exchange rate",IF('Premiums DATA'!I592=0,0,'Premiums DATA'!I592/ECO!S34),IF($C$4="Constant Exchange rate",IF('Premiums DATA'!I592=0,0,'Premiums DATA'!I592/ECO!S69))))</f>
        <v>0</v>
      </c>
      <c r="K429" s="74">
        <f>IF($C$4="National Currency",IF('Premiums DATA'!J592=0,0,'Premiums DATA'!J592),IF($C$4="Current Exchange rate",IF('Premiums DATA'!J592=0,0,'Premiums DATA'!J592/ECO!T34),IF($C$4="Constant Exchange rate",IF('Premiums DATA'!J592=0,0,'Premiums DATA'!J592/ECO!T69))))</f>
        <v>0</v>
      </c>
      <c r="L429" s="74">
        <f>IF($C$4="National Currency",IF('Premiums DATA'!K592=0,0,'Premiums DATA'!K592),IF($C$4="Current Exchange rate",IF('Premiums DATA'!K592=0,0,'Premiums DATA'!K592/ECO!U34),IF($C$4="Constant Exchange rate",IF('Premiums DATA'!K592=0,0,'Premiums DATA'!K592/ECO!U69))))</f>
        <v>0</v>
      </c>
      <c r="M429" s="74">
        <f>IF($C$4="National Currency",IF('Premiums DATA'!L592=0,0,'Premiums DATA'!L592),IF($C$4="Current Exchange rate",IF('Premiums DATA'!L592=0,0,'Premiums DATA'!L592/ECO!V34),IF($C$4="Constant Exchange rate",IF('Premiums DATA'!L592=0,0,'Premiums DATA'!L592/ECO!V69))))</f>
        <v>0</v>
      </c>
      <c r="N429" s="74">
        <f>IF($C$4="National Currency",IF('Premiums DATA'!M592=0,0,'Premiums DATA'!M592),IF($C$4="Current Exchange rate",IF('Premiums DATA'!M592=0,0,'Premiums DATA'!M592/ECO!W34),IF($C$4="Constant Exchange rate",IF('Premiums DATA'!M592=0,0,'Premiums DATA'!M592/ECO!W69))))</f>
        <v>0</v>
      </c>
      <c r="O429" s="74">
        <f>IF($C$4="National Currency",IF('Premiums DATA'!N592=0,0,'Premiums DATA'!N592),IF($C$4="Current Exchange rate",IF('Premiums DATA'!N592=0,0,'Premiums DATA'!N592/ECO!X34),IF($C$4="Constant Exchange rate",IF('Premiums DATA'!N592=0,0,'Premiums DATA'!N592/ECO!X69))))</f>
        <v>0</v>
      </c>
      <c r="P429" s="210">
        <f>IF($C$4="National Currency",IF('Premiums DATA'!O592=0,0,'Premiums DATA'!O592),IF($C$4="Current Exchange rate",IF('Premiums DATA'!O592=0,0,'Premiums DATA'!O592/ECO!Y34),IF($C$4="Constant Exchange rate",IF('Premiums DATA'!O592=0,0,'Premiums DATA'!O592/ECO!Y69))))</f>
        <v>0</v>
      </c>
      <c r="Q429" s="77">
        <f t="shared" si="61"/>
        <v>0</v>
      </c>
      <c r="R429" s="77" t="str">
        <f t="shared" si="62"/>
        <v>-</v>
      </c>
      <c r="S429" s="77" t="str">
        <f t="shared" si="63"/>
        <v>-</v>
      </c>
    </row>
    <row r="430" spans="3:19" ht="15" x14ac:dyDescent="0.25">
      <c r="C430" s="242"/>
      <c r="D430" s="243"/>
      <c r="E430" s="72" t="s">
        <v>25</v>
      </c>
      <c r="F430" s="74">
        <f>IF($C$4="National Currency",IF('Premiums DATA'!E593=0,0,'Premiums DATA'!E593),IF($C$4="Current Exchange rate",IF('Premiums DATA'!E593=0,0,'Premiums DATA'!E593/ECO!O35),IF($C$4="Constant Exchange rate",IF('Premiums DATA'!E593=0,0,'Premiums DATA'!E593/ECO!O70))))</f>
        <v>735.18</v>
      </c>
      <c r="G430" s="74">
        <f>IF($C$4="National Currency",IF('Premiums DATA'!F593=0,0,'Premiums DATA'!F593),IF($C$4="Current Exchange rate",IF('Premiums DATA'!F593=0,0,'Premiums DATA'!F593/ECO!P35),IF($C$4="Constant Exchange rate",IF('Premiums DATA'!F593=0,0,'Premiums DATA'!F593/ECO!P70))))</f>
        <v>1477.1629986143059</v>
      </c>
      <c r="H430" s="74">
        <f>IF($C$4="National Currency",IF('Premiums DATA'!G593=0,0,'Premiums DATA'!G593),IF($C$4="Current Exchange rate",IF('Premiums DATA'!G593=0,0,'Premiums DATA'!G593/ECO!Q35),IF($C$4="Constant Exchange rate",IF('Premiums DATA'!G593=0,0,'Premiums DATA'!G593/ECO!Q70))))</f>
        <v>693.70680084981905</v>
      </c>
      <c r="I430" s="74">
        <f>IF($C$4="National Currency",IF('Premiums DATA'!H593=0,0,'Premiums DATA'!H593),IF($C$4="Current Exchange rate",IF('Premiums DATA'!H593=0,0,'Premiums DATA'!H593/ECO!R35),IF($C$4="Constant Exchange rate",IF('Premiums DATA'!H593=0,0,'Premiums DATA'!H593/ECO!R70))))</f>
        <v>924.54745384047453</v>
      </c>
      <c r="J430" s="74">
        <f>IF($C$4="National Currency",IF('Premiums DATA'!I593=0,0,'Premiums DATA'!I593),IF($C$4="Current Exchange rate",IF('Premiums DATA'!I593=0,0,'Premiums DATA'!I593/ECO!S35),IF($C$4="Constant Exchange rate",IF('Premiums DATA'!I593=0,0,'Premiums DATA'!I593/ECO!S70))))</f>
        <v>333.31551898000009</v>
      </c>
      <c r="K430" s="74">
        <f>IF($C$4="National Currency",IF('Premiums DATA'!J593=0,0,'Premiums DATA'!J593),IF($C$4="Current Exchange rate",IF('Premiums DATA'!J593=0,0,'Premiums DATA'!J593/ECO!T35),IF($C$4="Constant Exchange rate",IF('Premiums DATA'!J593=0,0,'Premiums DATA'!J593/ECO!T70))))</f>
        <v>577.71558257000015</v>
      </c>
      <c r="L430" s="74">
        <f>IF($C$4="National Currency",IF('Premiums DATA'!K593=0,0,'Premiums DATA'!K593),IF($C$4="Current Exchange rate",IF('Premiums DATA'!K593=0,0,'Premiums DATA'!K593/ECO!U35),IF($C$4="Constant Exchange rate",IF('Premiums DATA'!K593=0,0,'Premiums DATA'!K593/ECO!U70))))</f>
        <v>960.26175617999991</v>
      </c>
      <c r="M430" s="74">
        <f>IF($C$4="National Currency",IF('Premiums DATA'!L593=0,0,'Premiums DATA'!L593),IF($C$4="Current Exchange rate",IF('Premiums DATA'!L593=0,0,'Premiums DATA'!L593/ECO!V35),IF($C$4="Constant Exchange rate",IF('Premiums DATA'!L593=0,0,'Premiums DATA'!L593/ECO!V70))))</f>
        <v>316.31671602351003</v>
      </c>
      <c r="N430" s="74">
        <f>IF($C$4="National Currency",IF('Premiums DATA'!M593=0,0,'Premiums DATA'!M593),IF($C$4="Current Exchange rate",IF('Premiums DATA'!M593=0,0,'Premiums DATA'!M593/ECO!W35),IF($C$4="Constant Exchange rate",IF('Premiums DATA'!M593=0,0,'Premiums DATA'!M593/ECO!W70))))</f>
        <v>238.1997453413201</v>
      </c>
      <c r="O430" s="74">
        <f>IF($C$4="National Currency",IF('Premiums DATA'!N593=0,0,'Premiums DATA'!N593),IF($C$4="Current Exchange rate",IF('Premiums DATA'!N593=0,0,'Premiums DATA'!N593/ECO!X35),IF($C$4="Constant Exchange rate",IF('Premiums DATA'!N593=0,0,'Premiums DATA'!N593/ECO!X70))))</f>
        <v>910.63915084550058</v>
      </c>
      <c r="P430" s="210">
        <f>IF($C$4="National Currency",IF('Premiums DATA'!O593=0,0,'Premiums DATA'!O593),IF($C$4="Current Exchange rate",IF('Premiums DATA'!O593=0,0,'Premiums DATA'!O593/ECO!Y35),IF($C$4="Constant Exchange rate",IF('Premiums DATA'!O593=0,0,'Premiums DATA'!O593/ECO!Y70))))</f>
        <v>1886.8784920833102</v>
      </c>
      <c r="Q430" s="77">
        <f t="shared" si="61"/>
        <v>2.6663969432364584E-2</v>
      </c>
      <c r="R430" s="77">
        <f t="shared" si="62"/>
        <v>2.8230063996946413</v>
      </c>
      <c r="S430" s="77">
        <f t="shared" si="63"/>
        <v>0.23866148541241694</v>
      </c>
    </row>
    <row r="431" spans="3:19" ht="15" x14ac:dyDescent="0.25">
      <c r="C431" s="242"/>
      <c r="D431" s="243"/>
      <c r="E431" s="72" t="s">
        <v>26</v>
      </c>
      <c r="F431" s="74">
        <f>IF($C$4="National Currency",IF('Premiums DATA'!E594=0,0,'Premiums DATA'!E594),IF($C$4="Current Exchange rate",IF('Premiums DATA'!E594=0,0,'Premiums DATA'!E594/ECO!O36),IF($C$4="Constant Exchange rate",IF('Premiums DATA'!E594=0,0,'Premiums DATA'!E594/ECO!O71))))</f>
        <v>31.147172369947356</v>
      </c>
      <c r="G431" s="74">
        <f>IF($C$4="National Currency",IF('Premiums DATA'!F594=0,0,'Premiums DATA'!F594),IF($C$4="Current Exchange rate",IF('Premiums DATA'!F594=0,0,'Premiums DATA'!F594/ECO!P36),IF($C$4="Constant Exchange rate",IF('Premiums DATA'!F594=0,0,'Premiums DATA'!F594/ECO!P71))))</f>
        <v>1.115374319621665</v>
      </c>
      <c r="H431" s="74">
        <f>IF($C$4="National Currency",IF('Premiums DATA'!G594=0,0,'Premiums DATA'!G594),IF($C$4="Current Exchange rate",IF('Premiums DATA'!G594=0,0,'Premiums DATA'!G594/ECO!Q36),IF($C$4="Constant Exchange rate",IF('Premiums DATA'!G594=0,0,'Premiums DATA'!G594/ECO!Q71))))</f>
        <v>1.8990078157630579</v>
      </c>
      <c r="I431" s="208">
        <f>IF($C$4="National Currency",IF('Premiums DATA'!H594=0,0,'Premiums DATA'!H594),IF($C$4="Current Exchange rate",IF('Premiums DATA'!H594=0,0,'Premiums DATA'!H594/ECO!R36),IF($C$4="Constant Exchange rate",IF('Premiums DATA'!H594=0,0,'Premiums DATA'!H594/ECO!R71))))</f>
        <v>2.4504002358742252</v>
      </c>
      <c r="J431" s="208">
        <f>IF($C$4="National Currency",IF('Premiums DATA'!I594=0,0,'Premiums DATA'!I594),IF($C$4="Current Exchange rate",IF('Premiums DATA'!I594=0,0,'Premiums DATA'!I594/ECO!S36),IF($C$4="Constant Exchange rate",IF('Premiums DATA'!I594=0,0,'Premiums DATA'!I594/ECO!S71))))</f>
        <v>3.0017926559853922</v>
      </c>
      <c r="K431" s="208">
        <f>IF($C$4="National Currency",IF('Premiums DATA'!J594=0,0,'Premiums DATA'!J594),IF($C$4="Current Exchange rate",IF('Premiums DATA'!J594=0,0,'Premiums DATA'!J594/ECO!T36),IF($C$4="Constant Exchange rate",IF('Premiums DATA'!J594=0,0,'Premiums DATA'!J594/ECO!T71))))</f>
        <v>3.5531850760965593</v>
      </c>
      <c r="L431" s="74">
        <f>IF($C$4="National Currency",IF('Premiums DATA'!K594=0,0,'Premiums DATA'!K594),IF($C$4="Current Exchange rate",IF('Premiums DATA'!K594=0,0,'Premiums DATA'!K594/ECO!U36),IF($C$4="Constant Exchange rate",IF('Premiums DATA'!K594=0,0,'Premiums DATA'!K594/ECO!U71))))</f>
        <v>4.1045774962077273</v>
      </c>
      <c r="M431" s="74">
        <f>IF($C$4="National Currency",IF('Premiums DATA'!L594=0,0,'Premiums DATA'!L594),IF($C$4="Current Exchange rate",IF('Premiums DATA'!L594=0,0,'Premiums DATA'!L594/ECO!V36),IF($C$4="Constant Exchange rate",IF('Premiums DATA'!L594=0,0,'Premiums DATA'!L594/ECO!V71))))</f>
        <v>14.946015882930311</v>
      </c>
      <c r="N431" s="74">
        <f>IF($C$4="National Currency",IF('Premiums DATA'!M594=0,0,'Premiums DATA'!M594),IF($C$4="Current Exchange rate",IF('Premiums DATA'!M594=0,0,'Premiums DATA'!M594/ECO!W36),IF($C$4="Constant Exchange rate",IF('Premiums DATA'!M594=0,0,'Premiums DATA'!M594/ECO!W71))))</f>
        <v>0</v>
      </c>
      <c r="O431" s="74">
        <f>IF($C$4="National Currency",IF('Premiums DATA'!N594=0,0,'Premiums DATA'!N594),IF($C$4="Current Exchange rate",IF('Premiums DATA'!N594=0,0,'Premiums DATA'!N594/ECO!X36),IF($C$4="Constant Exchange rate",IF('Premiums DATA'!N594=0,0,'Premiums DATA'!N594/ECO!X71))))</f>
        <v>0</v>
      </c>
      <c r="P431" s="210">
        <f>IF($C$4="National Currency",IF('Premiums DATA'!O594=0,0,'Premiums DATA'!O594),IF($C$4="Current Exchange rate",IF('Premiums DATA'!O594=0,0,'Premiums DATA'!O594/ECO!Y36),IF($C$4="Constant Exchange rate",IF('Premiums DATA'!O594=0,0,'Premiums DATA'!O594/ECO!Y71))))</f>
        <v>0</v>
      </c>
      <c r="Q431" s="77">
        <f t="shared" si="61"/>
        <v>0</v>
      </c>
      <c r="R431" s="77" t="str">
        <f t="shared" si="62"/>
        <v>-</v>
      </c>
      <c r="S431" s="77" t="str">
        <f t="shared" si="63"/>
        <v>-</v>
      </c>
    </row>
    <row r="432" spans="3:19" ht="15" x14ac:dyDescent="0.25">
      <c r="C432" s="242"/>
      <c r="D432" s="243"/>
      <c r="E432" s="72" t="s">
        <v>27</v>
      </c>
      <c r="F432" s="74">
        <f>IF($C$4="National Currency",IF('Premiums DATA'!E595=0,0,'Premiums DATA'!E595),IF($C$4="Current Exchange rate",IF('Premiums DATA'!E595=0,0,'Premiums DATA'!E595/ECO!O37),IF($C$4="Constant Exchange rate",IF('Premiums DATA'!E595=0,0,'Premiums DATA'!E595/ECO!O72))))</f>
        <v>1838.2838283828382</v>
      </c>
      <c r="G432" s="74">
        <f>IF($C$4="National Currency",IF('Premiums DATA'!F595=0,0,'Premiums DATA'!F595),IF($C$4="Current Exchange rate",IF('Premiums DATA'!F595=0,0,'Premiums DATA'!F595/ECO!P37),IF($C$4="Constant Exchange rate",IF('Premiums DATA'!F595=0,0,'Premiums DATA'!F595/ECO!P72))))</f>
        <v>1905.5679761524539</v>
      </c>
      <c r="H432" s="74">
        <f>IF($C$4="National Currency",IF('Premiums DATA'!G595=0,0,'Premiums DATA'!G595),IF($C$4="Current Exchange rate",IF('Premiums DATA'!G595=0,0,'Premiums DATA'!G595/ECO!Q37),IF($C$4="Constant Exchange rate",IF('Premiums DATA'!G595=0,0,'Premiums DATA'!G595/ECO!Q72))))</f>
        <v>1949.6433514319172</v>
      </c>
      <c r="I432" s="74">
        <f>IF($C$4="National Currency",IF('Premiums DATA'!H595=0,0,'Premiums DATA'!H595),IF($C$4="Current Exchange rate",IF('Premiums DATA'!H595=0,0,'Premiums DATA'!H595/ECO!R37),IF($C$4="Constant Exchange rate",IF('Premiums DATA'!H595=0,0,'Premiums DATA'!H595/ECO!R72))))</f>
        <v>1874.5874587458745</v>
      </c>
      <c r="J432" s="74">
        <f>IF($C$4="National Currency",IF('Premiums DATA'!I595=0,0,'Premiums DATA'!I595),IF($C$4="Current Exchange rate",IF('Premiums DATA'!I595=0,0,'Premiums DATA'!I595/ECO!S37),IF($C$4="Constant Exchange rate",IF('Premiums DATA'!I595=0,0,'Premiums DATA'!I595/ECO!S72))))</f>
        <v>1903.2258064516127</v>
      </c>
      <c r="K432" s="74">
        <f>IF($C$4="National Currency",IF('Premiums DATA'!J595=0,0,'Premiums DATA'!J595),IF($C$4="Current Exchange rate",IF('Premiums DATA'!J595=0,0,'Premiums DATA'!J595/ECO!T37),IF($C$4="Constant Exchange rate",IF('Premiums DATA'!J595=0,0,'Premiums DATA'!J595/ECO!T72))))</f>
        <v>1758.2242095177257</v>
      </c>
      <c r="L432" s="74">
        <f>IF($C$4="National Currency",IF('Premiums DATA'!K595=0,0,'Premiums DATA'!K595),IF($C$4="Current Exchange rate",IF('Premiums DATA'!K595=0,0,'Premiums DATA'!K595/ECO!U37),IF($C$4="Constant Exchange rate",IF('Premiums DATA'!K595=0,0,'Premiums DATA'!K595/ECO!U72))))</f>
        <v>2764.1860960289573</v>
      </c>
      <c r="M432" s="74">
        <f>IF($C$4="National Currency",IF('Premiums DATA'!L595=0,0,'Premiums DATA'!L595),IF($C$4="Current Exchange rate",IF('Premiums DATA'!L595=0,0,'Premiums DATA'!L595/ECO!V37),IF($C$4="Constant Exchange rate",IF('Premiums DATA'!L595=0,0,'Premiums DATA'!L595/ECO!V72))))</f>
        <v>1697.008410518471</v>
      </c>
      <c r="N432" s="74">
        <f>IF($C$4="National Currency",IF('Premiums DATA'!M595=0,0,'Premiums DATA'!M595),IF($C$4="Current Exchange rate",IF('Premiums DATA'!M595=0,0,'Premiums DATA'!M595/ECO!W37),IF($C$4="Constant Exchange rate",IF('Premiums DATA'!M595=0,0,'Premiums DATA'!M595/ECO!W72))))</f>
        <v>1860.7473650590864</v>
      </c>
      <c r="O432" s="74">
        <f>IF($C$4="National Currency",IF('Premiums DATA'!N595=0,0,'Premiums DATA'!N595),IF($C$4="Current Exchange rate",IF('Premiums DATA'!N595=0,0,'Premiums DATA'!N595/ECO!X37),IF($C$4="Constant Exchange rate",IF('Premiums DATA'!N595=0,0,'Premiums DATA'!N595/ECO!X72))))</f>
        <v>2177.1531991908869</v>
      </c>
      <c r="P432" s="210">
        <f>IF($C$4="National Currency",IF('Premiums DATA'!O595=0,0,'Premiums DATA'!O595),IF($C$4="Current Exchange rate",IF('Premiums DATA'!O595=0,0,'Premiums DATA'!O595/ECO!Y37),IF($C$4="Constant Exchange rate",IF('Premiums DATA'!O595=0,0,'Premiums DATA'!O595/ECO!Y72))))</f>
        <v>0</v>
      </c>
      <c r="Q432" s="77">
        <f t="shared" si="61"/>
        <v>6.3748133713448951E-2</v>
      </c>
      <c r="R432" s="77">
        <f t="shared" si="62"/>
        <v>0.17004233894038223</v>
      </c>
      <c r="S432" s="77">
        <f t="shared" si="63"/>
        <v>0.18434007065500668</v>
      </c>
    </row>
    <row r="433" spans="3:19" ht="15" x14ac:dyDescent="0.25">
      <c r="C433" s="242"/>
      <c r="D433" s="243"/>
      <c r="E433" s="72" t="s">
        <v>28</v>
      </c>
      <c r="F433" s="74">
        <f>IF($C$4="National Currency",IF('Premiums DATA'!E596=0,0,'Premiums DATA'!E596),IF($C$4="Current Exchange rate",IF('Premiums DATA'!E596=0,0,'Premiums DATA'!E596/ECO!O38),IF($C$4="Constant Exchange rate",IF('Premiums DATA'!E596=0,0,'Premiums DATA'!E596/ECO!O73))))</f>
        <v>52.820898013687199</v>
      </c>
      <c r="G433" s="74">
        <f>IF($C$4="National Currency",IF('Premiums DATA'!F596=0,0,'Premiums DATA'!F596),IF($C$4="Current Exchange rate",IF('Premiums DATA'!F596=0,0,'Premiums DATA'!F596/ECO!P38),IF($C$4="Constant Exchange rate",IF('Premiums DATA'!F596=0,0,'Premiums DATA'!F596/ECO!P73))))</f>
        <v>52.47871807711568</v>
      </c>
      <c r="H433" s="74">
        <f>IF($C$4="National Currency",IF('Premiums DATA'!G596=0,0,'Premiums DATA'!G596),IF($C$4="Current Exchange rate",IF('Premiums DATA'!G596=0,0,'Premiums DATA'!G596/ECO!Q38),IF($C$4="Constant Exchange rate",IF('Premiums DATA'!G596=0,0,'Premiums DATA'!G596/ECO!Q73))))</f>
        <v>90.064263061258558</v>
      </c>
      <c r="I433" s="74">
        <f>IF($C$4="National Currency",IF('Premiums DATA'!H596=0,0,'Premiums DATA'!H596),IF($C$4="Current Exchange rate",IF('Premiums DATA'!H596=0,0,'Premiums DATA'!H596/ECO!R38),IF($C$4="Constant Exchange rate",IF('Premiums DATA'!H596=0,0,'Premiums DATA'!H596/ECO!R73))))</f>
        <v>137</v>
      </c>
      <c r="J433" s="74">
        <f>IF($C$4="National Currency",IF('Premiums DATA'!I596=0,0,'Premiums DATA'!I596),IF($C$4="Current Exchange rate",IF('Premiums DATA'!I596=0,0,'Premiums DATA'!I596/ECO!S38),IF($C$4="Constant Exchange rate",IF('Premiums DATA'!I596=0,0,'Premiums DATA'!I596/ECO!S73))))</f>
        <v>92</v>
      </c>
      <c r="K433" s="74">
        <f>IF($C$4="National Currency",IF('Premiums DATA'!J596=0,0,'Premiums DATA'!J596),IF($C$4="Current Exchange rate",IF('Premiums DATA'!J596=0,0,'Premiums DATA'!J596/ECO!T38),IF($C$4="Constant Exchange rate",IF('Premiums DATA'!J596=0,0,'Premiums DATA'!J596/ECO!T73))))</f>
        <v>43</v>
      </c>
      <c r="L433" s="74">
        <f>IF($C$4="National Currency",IF('Premiums DATA'!K596=0,0,'Premiums DATA'!K596),IF($C$4="Current Exchange rate",IF('Premiums DATA'!K596=0,0,'Premiums DATA'!K596/ECO!U38),IF($C$4="Constant Exchange rate",IF('Premiums DATA'!K596=0,0,'Premiums DATA'!K596/ECO!U73))))</f>
        <v>52</v>
      </c>
      <c r="M433" s="74">
        <f>IF($C$4="National Currency",IF('Premiums DATA'!L596=0,0,'Premiums DATA'!L596),IF($C$4="Current Exchange rate",IF('Premiums DATA'!L596=0,0,'Premiums DATA'!L596/ECO!V38),IF($C$4="Constant Exchange rate",IF('Premiums DATA'!L596=0,0,'Premiums DATA'!L596/ECO!V73))))</f>
        <v>41</v>
      </c>
      <c r="N433" s="74">
        <f>IF($C$4="National Currency",IF('Premiums DATA'!M596=0,0,'Premiums DATA'!M596),IF($C$4="Current Exchange rate",IF('Premiums DATA'!M596=0,0,'Premiums DATA'!M596/ECO!W38),IF($C$4="Constant Exchange rate",IF('Premiums DATA'!M596=0,0,'Premiums DATA'!M596/ECO!W73))))</f>
        <v>34</v>
      </c>
      <c r="O433" s="208">
        <f>IF($C$4="National Currency",IF('Premiums DATA'!N596=0,0,'Premiums DATA'!N596),IF($C$4="Current Exchange rate",IF('Premiums DATA'!N596=0,0,'Premiums DATA'!N596/ECO!X38),IF($C$4="Constant Exchange rate",IF('Premiums DATA'!N596=0,0,'Premiums DATA'!N596/ECO!X73))))</f>
        <v>34</v>
      </c>
      <c r="P433" s="210">
        <f>IF($C$4="National Currency",IF('Premiums DATA'!O596=0,0,'Premiums DATA'!O596),IF($C$4="Current Exchange rate",IF('Premiums DATA'!O596=0,0,'Premiums DATA'!O596/ECO!Y38),IF($C$4="Constant Exchange rate",IF('Premiums DATA'!O596=0,0,'Premiums DATA'!O596/ECO!Y73))))</f>
        <v>0</v>
      </c>
      <c r="Q433" s="77">
        <f t="shared" si="61"/>
        <v>9.9553699163787185E-4</v>
      </c>
      <c r="R433" s="77">
        <f t="shared" si="62"/>
        <v>0</v>
      </c>
      <c r="S433" s="77">
        <f t="shared" si="63"/>
        <v>-0.35631537367672617</v>
      </c>
    </row>
    <row r="434" spans="3:19" ht="15" x14ac:dyDescent="0.25">
      <c r="C434" s="242"/>
      <c r="D434" s="243"/>
      <c r="E434" s="72" t="s">
        <v>29</v>
      </c>
      <c r="F434" s="74">
        <f>IF($C$4="National Currency",IF('Premiums DATA'!E597=0,0,'Premiums DATA'!E597),IF($C$4="Current Exchange rate",IF('Premiums DATA'!E597=0,0,'Premiums DATA'!E597/ECO!O39),IF($C$4="Constant Exchange rate",IF('Premiums DATA'!E597=0,0,'Premiums DATA'!E597/ECO!O74))))</f>
        <v>0</v>
      </c>
      <c r="G434" s="74">
        <f>IF($C$4="National Currency",IF('Premiums DATA'!F597=0,0,'Premiums DATA'!F597),IF($C$4="Current Exchange rate",IF('Premiums DATA'!F597=0,0,'Premiums DATA'!F597/ECO!P39),IF($C$4="Constant Exchange rate",IF('Premiums DATA'!F597=0,0,'Premiums DATA'!F597/ECO!P74))))</f>
        <v>0</v>
      </c>
      <c r="H434" s="74">
        <f>IF($C$4="National Currency",IF('Premiums DATA'!G597=0,0,'Premiums DATA'!G597),IF($C$4="Current Exchange rate",IF('Premiums DATA'!G597=0,0,'Premiums DATA'!G597/ECO!Q39),IF($C$4="Constant Exchange rate",IF('Premiums DATA'!G597=0,0,'Premiums DATA'!G597/ECO!Q74))))</f>
        <v>0</v>
      </c>
      <c r="I434" s="74">
        <f>IF($C$4="National Currency",IF('Premiums DATA'!H597=0,0,'Premiums DATA'!H597),IF($C$4="Current Exchange rate",IF('Premiums DATA'!H597=0,0,'Premiums DATA'!H597/ECO!R39),IF($C$4="Constant Exchange rate",IF('Premiums DATA'!H597=0,0,'Premiums DATA'!H597/ECO!R74))))</f>
        <v>0</v>
      </c>
      <c r="J434" s="74">
        <f>IF($C$4="National Currency",IF('Premiums DATA'!I597=0,0,'Premiums DATA'!I597),IF($C$4="Current Exchange rate",IF('Premiums DATA'!I597=0,0,'Premiums DATA'!I597/ECO!S39),IF($C$4="Constant Exchange rate",IF('Premiums DATA'!I597=0,0,'Premiums DATA'!I597/ECO!S74))))</f>
        <v>0</v>
      </c>
      <c r="K434" s="74">
        <f>IF($C$4="National Currency",IF('Premiums DATA'!J597=0,0,'Premiums DATA'!J597),IF($C$4="Current Exchange rate",IF('Premiums DATA'!J597=0,0,'Premiums DATA'!J597/ECO!T39),IF($C$4="Constant Exchange rate",IF('Premiums DATA'!J597=0,0,'Premiums DATA'!J597/ECO!T74))))</f>
        <v>0</v>
      </c>
      <c r="L434" s="74">
        <f>IF($C$4="National Currency",IF('Premiums DATA'!K597=0,0,'Premiums DATA'!K597),IF($C$4="Current Exchange rate",IF('Premiums DATA'!K597=0,0,'Premiums DATA'!K597/ECO!U39),IF($C$4="Constant Exchange rate",IF('Premiums DATA'!K597=0,0,'Premiums DATA'!K597/ECO!U74))))</f>
        <v>5</v>
      </c>
      <c r="M434" s="74">
        <f>IF($C$4="National Currency",IF('Premiums DATA'!L597=0,0,'Premiums DATA'!L597),IF($C$4="Current Exchange rate",IF('Premiums DATA'!L597=0,0,'Premiums DATA'!L597/ECO!V39),IF($C$4="Constant Exchange rate",IF('Premiums DATA'!L597=0,0,'Premiums DATA'!L597/ECO!V74))))</f>
        <v>5</v>
      </c>
      <c r="N434" s="74">
        <f>IF($C$4="National Currency",IF('Premiums DATA'!M597=0,0,'Premiums DATA'!M597),IF($C$4="Current Exchange rate",IF('Premiums DATA'!M597=0,0,'Premiums DATA'!M597/ECO!W39),IF($C$4="Constant Exchange rate",IF('Premiums DATA'!M597=0,0,'Premiums DATA'!M597/ECO!W74))))</f>
        <v>6</v>
      </c>
      <c r="O434" s="208">
        <f>IF($C$4="National Currency",IF('Premiums DATA'!N597=0,0,'Premiums DATA'!N597),IF($C$4="Current Exchange rate",IF('Premiums DATA'!N597=0,0,'Premiums DATA'!N597/ECO!X39),IF($C$4="Constant Exchange rate",IF('Premiums DATA'!N597=0,0,'Premiums DATA'!N597/ECO!X74))))</f>
        <v>6</v>
      </c>
      <c r="P434" s="210">
        <f>IF($C$4="National Currency",IF('Premiums DATA'!O597=0,0,'Premiums DATA'!O597),IF($C$4="Current Exchange rate",IF('Premiums DATA'!O597=0,0,'Premiums DATA'!O597/ECO!Y39),IF($C$4="Constant Exchange rate",IF('Premiums DATA'!O597=0,0,'Premiums DATA'!O597/ECO!Y74))))</f>
        <v>0</v>
      </c>
      <c r="Q434" s="77">
        <f t="shared" si="61"/>
        <v>1.7568299852433033E-4</v>
      </c>
      <c r="R434" s="77">
        <f t="shared" si="62"/>
        <v>0</v>
      </c>
      <c r="S434" s="77" t="str">
        <f t="shared" si="63"/>
        <v>-</v>
      </c>
    </row>
    <row r="435" spans="3:19" ht="15" x14ac:dyDescent="0.25">
      <c r="C435" s="242"/>
      <c r="D435" s="243"/>
      <c r="E435" s="72" t="s">
        <v>30</v>
      </c>
      <c r="F435" s="74">
        <f>IF($C$4="National Currency",IF('Premiums DATA'!E598=0,0,'Premiums DATA'!E598),IF($C$4="Current Exchange rate",IF('Premiums DATA'!E598=0,0,'Premiums DATA'!E598/ECO!O40),IF($C$4="Constant Exchange rate",IF('Premiums DATA'!E598=0,0,'Premiums DATA'!E598/ECO!O75))))</f>
        <v>0</v>
      </c>
      <c r="G435" s="74">
        <f>IF($C$4="National Currency",IF('Premiums DATA'!F598=0,0,'Premiums DATA'!F598),IF($C$4="Current Exchange rate",IF('Premiums DATA'!F598=0,0,'Premiums DATA'!F598/ECO!P40),IF($C$4="Constant Exchange rate",IF('Premiums DATA'!F598=0,0,'Premiums DATA'!F598/ECO!P75))))</f>
        <v>0</v>
      </c>
      <c r="H435" s="74">
        <f>IF($C$4="National Currency",IF('Premiums DATA'!G598=0,0,'Premiums DATA'!G598),IF($C$4="Current Exchange rate",IF('Premiums DATA'!G598=0,0,'Premiums DATA'!G598/ECO!Q40),IF($C$4="Constant Exchange rate",IF('Premiums DATA'!G598=0,0,'Premiums DATA'!G598/ECO!Q75))))</f>
        <v>0</v>
      </c>
      <c r="I435" s="74">
        <f>IF($C$4="National Currency",IF('Premiums DATA'!H598=0,0,'Premiums DATA'!H598),IF($C$4="Current Exchange rate",IF('Premiums DATA'!H598=0,0,'Premiums DATA'!H598/ECO!R40),IF($C$4="Constant Exchange rate",IF('Premiums DATA'!H598=0,0,'Premiums DATA'!H598/ECO!R75))))</f>
        <v>0</v>
      </c>
      <c r="J435" s="74">
        <f>IF($C$4="National Currency",IF('Premiums DATA'!I598=0,0,'Premiums DATA'!I598),IF($C$4="Current Exchange rate",IF('Premiums DATA'!I598=0,0,'Premiums DATA'!I598/ECO!S40),IF($C$4="Constant Exchange rate",IF('Premiums DATA'!I598=0,0,'Premiums DATA'!I598/ECO!S75))))</f>
        <v>0</v>
      </c>
      <c r="K435" s="74">
        <f>IF($C$4="National Currency",IF('Premiums DATA'!J598=0,0,'Premiums DATA'!J598),IF($C$4="Current Exchange rate",IF('Premiums DATA'!J598=0,0,'Premiums DATA'!J598/ECO!T40),IF($C$4="Constant Exchange rate",IF('Premiums DATA'!J598=0,0,'Premiums DATA'!J598/ECO!T75))))</f>
        <v>0</v>
      </c>
      <c r="L435" s="74">
        <f>IF($C$4="National Currency",IF('Premiums DATA'!K598=0,0,'Premiums DATA'!K598),IF($C$4="Current Exchange rate",IF('Premiums DATA'!K598=0,0,'Premiums DATA'!K598/ECO!U40),IF($C$4="Constant Exchange rate",IF('Premiums DATA'!K598=0,0,'Premiums DATA'!K598/ECO!U75))))</f>
        <v>0</v>
      </c>
      <c r="M435" s="74">
        <f>IF($C$4="National Currency",IF('Premiums DATA'!L598=0,0,'Premiums DATA'!L598),IF($C$4="Current Exchange rate",IF('Premiums DATA'!L598=0,0,'Premiums DATA'!L598/ECO!V40),IF($C$4="Constant Exchange rate",IF('Premiums DATA'!L598=0,0,'Premiums DATA'!L598/ECO!V75))))</f>
        <v>0</v>
      </c>
      <c r="N435" s="74">
        <f>IF($C$4="National Currency",IF('Premiums DATA'!M598=0,0,'Premiums DATA'!M598),IF($C$4="Current Exchange rate",IF('Premiums DATA'!M598=0,0,'Premiums DATA'!M598/ECO!W40),IF($C$4="Constant Exchange rate",IF('Premiums DATA'!M598=0,0,'Premiums DATA'!M598/ECO!W75))))</f>
        <v>0</v>
      </c>
      <c r="O435" s="74">
        <f>IF($C$4="National Currency",IF('Premiums DATA'!N598=0,0,'Premiums DATA'!N598),IF($C$4="Current Exchange rate",IF('Premiums DATA'!N598=0,0,'Premiums DATA'!N598/ECO!X40),IF($C$4="Constant Exchange rate",IF('Premiums DATA'!N598=0,0,'Premiums DATA'!N598/ECO!X75))))</f>
        <v>0</v>
      </c>
      <c r="P435" s="210">
        <f>IF($C$4="National Currency",IF('Premiums DATA'!O598=0,0,'Premiums DATA'!O598),IF($C$4="Current Exchange rate",IF('Premiums DATA'!O598=0,0,'Premiums DATA'!O598/ECO!Y40),IF($C$4="Constant Exchange rate",IF('Premiums DATA'!O598=0,0,'Premiums DATA'!O598/ECO!Y75))))</f>
        <v>0</v>
      </c>
      <c r="Q435" s="77">
        <f t="shared" si="61"/>
        <v>0</v>
      </c>
      <c r="R435" s="77" t="str">
        <f t="shared" si="62"/>
        <v>-</v>
      </c>
      <c r="S435" s="77" t="str">
        <f t="shared" si="63"/>
        <v>-</v>
      </c>
    </row>
    <row r="436" spans="3:19" ht="15" x14ac:dyDescent="0.25">
      <c r="C436" s="242"/>
      <c r="D436" s="243"/>
      <c r="E436" s="72" t="s">
        <v>180</v>
      </c>
      <c r="F436" s="75">
        <f>IF($C$4="National Currency",IF('Premiums DATA'!E599=0,0,'Premiums DATA'!E599),IF($C$4="Current Exchange rate",IF('Premiums DATA'!E599=0,0,'Premiums DATA'!E599/ECO!O41),IF($C$4="Constant Exchange rate",IF('Premiums DATA'!E599=0,0,'Premiums DATA'!E599/ECO!O76))))</f>
        <v>7152.3944023623053</v>
      </c>
      <c r="G436" s="75">
        <f>IF($C$4="National Currency",IF('Premiums DATA'!F599=0,0,'Premiums DATA'!F599),IF($C$4="Current Exchange rate",IF('Premiums DATA'!F599=0,0,'Premiums DATA'!F599/ECO!P41),IF($C$4="Constant Exchange rate",IF('Premiums DATA'!F599=0,0,'Premiums DATA'!F599/ECO!P76))))</f>
        <v>9882.7667223006792</v>
      </c>
      <c r="H436" s="75">
        <f>IF($C$4="National Currency",IF('Premiums DATA'!G599=0,0,'Premiums DATA'!G599),IF($C$4="Current Exchange rate",IF('Premiums DATA'!G599=0,0,'Premiums DATA'!G599/ECO!Q41),IF($C$4="Constant Exchange rate",IF('Premiums DATA'!G599=0,0,'Premiums DATA'!G599/ECO!Q76))))</f>
        <v>15227.029143664142</v>
      </c>
      <c r="I436" s="75">
        <f>IF($C$4="National Currency",IF('Premiums DATA'!H599=0,0,'Premiums DATA'!H599),IF($C$4="Current Exchange rate",IF('Premiums DATA'!H599=0,0,'Premiums DATA'!H599/ECO!R41),IF($C$4="Constant Exchange rate",IF('Premiums DATA'!H599=0,0,'Premiums DATA'!H599/ECO!R76))))</f>
        <v>16728.874053151882</v>
      </c>
      <c r="J436" s="75">
        <f>IF($C$4="National Currency",IF('Premiums DATA'!I599=0,0,'Premiums DATA'!I599),IF($C$4="Current Exchange rate",IF('Premiums DATA'!I599=0,0,'Premiums DATA'!I599/ECO!S41),IF($C$4="Constant Exchange rate",IF('Premiums DATA'!I599=0,0,'Premiums DATA'!I599/ECO!S76))))</f>
        <v>17170.92181281294</v>
      </c>
      <c r="K436" s="75">
        <f>IF($C$4="National Currency",IF('Premiums DATA'!J599=0,0,'Premiums DATA'!J599),IF($C$4="Current Exchange rate",IF('Premiums DATA'!J599=0,0,'Premiums DATA'!J599/ECO!T41),IF($C$4="Constant Exchange rate",IF('Premiums DATA'!J599=0,0,'Premiums DATA'!J599/ECO!T76))))</f>
        <v>15156.270381306969</v>
      </c>
      <c r="L436" s="75">
        <f>IF($C$4="National Currency",IF('Premiums DATA'!K599=0,0,'Premiums DATA'!K599),IF($C$4="Current Exchange rate",IF('Premiums DATA'!K599=0,0,'Premiums DATA'!K599/ECO!U41),IF($C$4="Constant Exchange rate",IF('Premiums DATA'!K599=0,0,'Premiums DATA'!K599/ECO!U76))))</f>
        <v>17932.717665989294</v>
      </c>
      <c r="M436" s="75">
        <f>IF($C$4="National Currency",IF('Premiums DATA'!L599=0,0,'Premiums DATA'!L599),IF($C$4="Current Exchange rate",IF('Premiums DATA'!L599=0,0,'Premiums DATA'!L599/ECO!V41),IF($C$4="Constant Exchange rate",IF('Premiums DATA'!L599=0,0,'Premiums DATA'!L599/ECO!V76))))</f>
        <v>20576.256812993484</v>
      </c>
      <c r="N436" s="75">
        <f>IF($C$4="National Currency",IF('Premiums DATA'!M599=0,0,'Premiums DATA'!M599),IF($C$4="Current Exchange rate",IF('Premiums DATA'!M599=0,0,'Premiums DATA'!M599/ECO!W41),IF($C$4="Constant Exchange rate",IF('Premiums DATA'!M599=0,0,'Premiums DATA'!M599/ECO!W76))))</f>
        <v>23488.563641307999</v>
      </c>
      <c r="O436" s="212">
        <f>IF($C$4="National Currency",IF('Premiums DATA'!N599=0,0,'Premiums DATA'!N599),IF($C$4="Current Exchange rate",IF('Premiums DATA'!N599=0,0,'Premiums DATA'!N599/ECO!X41),IF($C$4="Constant Exchange rate",IF('Premiums DATA'!N599=0,0,'Premiums DATA'!N599/ECO!X76))))</f>
        <v>23488.563641307999</v>
      </c>
      <c r="P436" s="211">
        <f>IF($C$4="National Currency",IF('Premiums DATA'!O599=0,0,'Premiums DATA'!O599),IF($C$4="Current Exchange rate",IF('Premiums DATA'!O599=0,0,'Premiums DATA'!O599/ECO!Y41),IF($C$4="Constant Exchange rate",IF('Premiums DATA'!O599=0,0,'Premiums DATA'!O599/ECO!Y76))))</f>
        <v>0</v>
      </c>
      <c r="Q436" s="77">
        <f t="shared" si="61"/>
        <v>0.68775688192242546</v>
      </c>
      <c r="R436" s="77">
        <f t="shared" si="62"/>
        <v>0</v>
      </c>
      <c r="S436" s="77">
        <f t="shared" si="63"/>
        <v>2.2840140406057801</v>
      </c>
    </row>
    <row r="437" spans="3:19" ht="15.75" thickBot="1" x14ac:dyDescent="0.3">
      <c r="C437" s="246"/>
      <c r="D437" s="247"/>
      <c r="E437" s="78" t="s">
        <v>221</v>
      </c>
      <c r="F437" s="86">
        <f t="shared" ref="F437:O437" si="64">SUM(F405:F436)</f>
        <v>20450.208942077541</v>
      </c>
      <c r="G437" s="86">
        <f t="shared" si="64"/>
        <v>23634.281418586586</v>
      </c>
      <c r="H437" s="86">
        <f t="shared" si="64"/>
        <v>28961.111122285525</v>
      </c>
      <c r="I437" s="86">
        <f t="shared" si="64"/>
        <v>26268.049565009904</v>
      </c>
      <c r="J437" s="86">
        <f t="shared" si="64"/>
        <v>26077.13898497192</v>
      </c>
      <c r="K437" s="86">
        <f t="shared" si="64"/>
        <v>24237.772583668782</v>
      </c>
      <c r="L437" s="86">
        <f t="shared" si="64"/>
        <v>30422.852842863504</v>
      </c>
      <c r="M437" s="86">
        <f t="shared" si="64"/>
        <v>30562.096581250746</v>
      </c>
      <c r="N437" s="86">
        <f t="shared" si="64"/>
        <v>34010.538522776755</v>
      </c>
      <c r="O437" s="86">
        <f t="shared" si="64"/>
        <v>34152.422547416048</v>
      </c>
      <c r="P437" s="86" t="s">
        <v>375</v>
      </c>
      <c r="Q437" s="77">
        <f t="shared" si="61"/>
        <v>1</v>
      </c>
    </row>
    <row r="438" spans="3:19" ht="16.5" thickTop="1" thickBot="1" x14ac:dyDescent="0.3">
      <c r="C438" s="248"/>
      <c r="D438" s="249"/>
      <c r="E438" s="113" t="s">
        <v>222</v>
      </c>
      <c r="F438" s="93">
        <v>17183.0625</v>
      </c>
      <c r="G438" s="93">
        <v>21262.93359375</v>
      </c>
      <c r="H438" s="93">
        <v>25795.74609375</v>
      </c>
      <c r="I438" s="93">
        <v>26233.65625</v>
      </c>
      <c r="J438" s="93">
        <v>26021.01953125</v>
      </c>
      <c r="K438" s="93">
        <v>24202.158203125</v>
      </c>
      <c r="L438" s="93">
        <v>30394.54296875</v>
      </c>
      <c r="M438" s="93">
        <v>30541.3515625</v>
      </c>
      <c r="N438" s="93">
        <v>34003.83984375</v>
      </c>
      <c r="O438" s="93">
        <v>34145.5234375</v>
      </c>
      <c r="P438" s="86" t="s">
        <v>375</v>
      </c>
      <c r="Q438" s="77">
        <f t="shared" si="61"/>
        <v>0.99979799061379993</v>
      </c>
      <c r="R438" s="77">
        <f>IF(OR(O438=0, N438=0),"-",O438/N438-1)</f>
        <v>4.1666939498905542E-3</v>
      </c>
      <c r="S438" s="77">
        <f>IF(OR(O438=0, F438=0),"-",O438/F438-1)</f>
        <v>0.98716168538058913</v>
      </c>
    </row>
    <row r="439" spans="3:19" ht="15.75" thickTop="1" x14ac:dyDescent="0.25">
      <c r="E439" s="89" t="s">
        <v>223</v>
      </c>
      <c r="F439" s="111"/>
      <c r="G439" s="111">
        <f t="shared" ref="G439:O439" si="65">G438/F438-1</f>
        <v>0.23743561974182414</v>
      </c>
      <c r="H439" s="111">
        <f t="shared" si="65"/>
        <v>0.21317907428034144</v>
      </c>
      <c r="I439" s="111">
        <f t="shared" si="65"/>
        <v>1.6976060884554167E-2</v>
      </c>
      <c r="J439" s="111">
        <f t="shared" si="65"/>
        <v>-8.1054930629427258E-3</v>
      </c>
      <c r="K439" s="111">
        <f t="shared" si="65"/>
        <v>-6.989969497315951E-2</v>
      </c>
      <c r="L439" s="111">
        <f t="shared" si="65"/>
        <v>0.2558608498322037</v>
      </c>
      <c r="M439" s="111">
        <f t="shared" si="65"/>
        <v>4.8300970967367629E-3</v>
      </c>
      <c r="N439" s="111">
        <f t="shared" si="65"/>
        <v>0.11337049947394573</v>
      </c>
      <c r="O439" s="111">
        <f t="shared" si="65"/>
        <v>4.1666939498905542E-3</v>
      </c>
      <c r="P439" s="112"/>
    </row>
  </sheetData>
  <mergeCells count="410">
    <mergeCell ref="C326:D326"/>
    <mergeCell ref="C284:D284"/>
    <mergeCell ref="C244:D244"/>
    <mergeCell ref="C204:D204"/>
    <mergeCell ref="C164:D164"/>
    <mergeCell ref="C158:D158"/>
    <mergeCell ref="C159:D159"/>
    <mergeCell ref="C314:D314"/>
    <mergeCell ref="C315:D315"/>
    <mergeCell ref="C316:D316"/>
    <mergeCell ref="C317:D317"/>
    <mergeCell ref="C318:D318"/>
    <mergeCell ref="C309:D309"/>
    <mergeCell ref="C310:D310"/>
    <mergeCell ref="C311:D311"/>
    <mergeCell ref="C312:D312"/>
    <mergeCell ref="C313:D313"/>
    <mergeCell ref="C304:D304"/>
    <mergeCell ref="C305:D305"/>
    <mergeCell ref="C306:D306"/>
    <mergeCell ref="C307:D307"/>
    <mergeCell ref="C308:D308"/>
    <mergeCell ref="C299:D299"/>
    <mergeCell ref="C300:D300"/>
    <mergeCell ref="C133:D133"/>
    <mergeCell ref="C134:D134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437:D437"/>
    <mergeCell ref="C438:D438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432:D432"/>
    <mergeCell ref="C433:D433"/>
    <mergeCell ref="C434:D434"/>
    <mergeCell ref="C435:D435"/>
    <mergeCell ref="C436:D436"/>
    <mergeCell ref="C427:D427"/>
    <mergeCell ref="C428:D428"/>
    <mergeCell ref="C429:D429"/>
    <mergeCell ref="C430:D430"/>
    <mergeCell ref="C431:D431"/>
    <mergeCell ref="C422:D422"/>
    <mergeCell ref="C423:D423"/>
    <mergeCell ref="C424:D424"/>
    <mergeCell ref="C425:D425"/>
    <mergeCell ref="C426:D426"/>
    <mergeCell ref="C417:D417"/>
    <mergeCell ref="C418:D418"/>
    <mergeCell ref="C419:D419"/>
    <mergeCell ref="C420:D420"/>
    <mergeCell ref="C421:D421"/>
    <mergeCell ref="C412:D412"/>
    <mergeCell ref="C413:D413"/>
    <mergeCell ref="C414:D414"/>
    <mergeCell ref="C415:D415"/>
    <mergeCell ref="C416:D416"/>
    <mergeCell ref="C407:D407"/>
    <mergeCell ref="C408:D408"/>
    <mergeCell ref="C409:D409"/>
    <mergeCell ref="C410:D410"/>
    <mergeCell ref="C411:D411"/>
    <mergeCell ref="C405:D405"/>
    <mergeCell ref="C406:D406"/>
    <mergeCell ref="C392:D392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404:D404"/>
    <mergeCell ref="C397:D397"/>
    <mergeCell ref="C398:D398"/>
    <mergeCell ref="C399:D399"/>
    <mergeCell ref="C384:D384"/>
    <mergeCell ref="C385:D385"/>
    <mergeCell ref="C386:D386"/>
    <mergeCell ref="C377:D377"/>
    <mergeCell ref="C378:D378"/>
    <mergeCell ref="C379:D379"/>
    <mergeCell ref="C380:D380"/>
    <mergeCell ref="C381:D381"/>
    <mergeCell ref="C372:D372"/>
    <mergeCell ref="C373:D373"/>
    <mergeCell ref="C374:D374"/>
    <mergeCell ref="C375:D375"/>
    <mergeCell ref="C376:D376"/>
    <mergeCell ref="C382:D382"/>
    <mergeCell ref="C383:D383"/>
    <mergeCell ref="C367:D367"/>
    <mergeCell ref="C368:D368"/>
    <mergeCell ref="C369:D369"/>
    <mergeCell ref="C370:D370"/>
    <mergeCell ref="C371:D371"/>
    <mergeCell ref="C357:D357"/>
    <mergeCell ref="C358:D358"/>
    <mergeCell ref="C359:D359"/>
    <mergeCell ref="C360:D360"/>
    <mergeCell ref="C366:D366"/>
    <mergeCell ref="C365:D365"/>
    <mergeCell ref="C352:D352"/>
    <mergeCell ref="C353:D353"/>
    <mergeCell ref="C354:D354"/>
    <mergeCell ref="C355:D355"/>
    <mergeCell ref="C356:D356"/>
    <mergeCell ref="C347:D347"/>
    <mergeCell ref="C348:D348"/>
    <mergeCell ref="C349:D349"/>
    <mergeCell ref="C350:D350"/>
    <mergeCell ref="C351:D351"/>
    <mergeCell ref="C342:D342"/>
    <mergeCell ref="C343:D343"/>
    <mergeCell ref="C344:D344"/>
    <mergeCell ref="C345:D345"/>
    <mergeCell ref="C346:D346"/>
    <mergeCell ref="C337:D337"/>
    <mergeCell ref="C338:D338"/>
    <mergeCell ref="C339:D339"/>
    <mergeCell ref="C340:D340"/>
    <mergeCell ref="C341:D341"/>
    <mergeCell ref="C332:D332"/>
    <mergeCell ref="C333:D333"/>
    <mergeCell ref="C334:D334"/>
    <mergeCell ref="C335:D335"/>
    <mergeCell ref="C336:D336"/>
    <mergeCell ref="C327:D327"/>
    <mergeCell ref="C328:D328"/>
    <mergeCell ref="C329:D329"/>
    <mergeCell ref="C330:D330"/>
    <mergeCell ref="C331:D331"/>
    <mergeCell ref="C301:D301"/>
    <mergeCell ref="C302:D302"/>
    <mergeCell ref="C303:D303"/>
    <mergeCell ref="E283:P283"/>
    <mergeCell ref="C294:D294"/>
    <mergeCell ref="C295:D295"/>
    <mergeCell ref="C296:D296"/>
    <mergeCell ref="C297:D297"/>
    <mergeCell ref="C298:D298"/>
    <mergeCell ref="C289:D289"/>
    <mergeCell ref="C290:D290"/>
    <mergeCell ref="C291:D291"/>
    <mergeCell ref="C292:D292"/>
    <mergeCell ref="C293:D293"/>
    <mergeCell ref="C278:D278"/>
    <mergeCell ref="C285:D285"/>
    <mergeCell ref="C286:D286"/>
    <mergeCell ref="C287:D287"/>
    <mergeCell ref="C288:D288"/>
    <mergeCell ref="C273:D273"/>
    <mergeCell ref="C274:D274"/>
    <mergeCell ref="C275:D275"/>
    <mergeCell ref="C276:D276"/>
    <mergeCell ref="C277:D277"/>
    <mergeCell ref="C283:D283"/>
    <mergeCell ref="C268:D268"/>
    <mergeCell ref="C269:D269"/>
    <mergeCell ref="C270:D270"/>
    <mergeCell ref="C271:D271"/>
    <mergeCell ref="C272:D272"/>
    <mergeCell ref="C263:D263"/>
    <mergeCell ref="C264:D264"/>
    <mergeCell ref="C265:D265"/>
    <mergeCell ref="C266:D266"/>
    <mergeCell ref="C267:D267"/>
    <mergeCell ref="E243:P243"/>
    <mergeCell ref="C258:D258"/>
    <mergeCell ref="C259:D259"/>
    <mergeCell ref="C260:D260"/>
    <mergeCell ref="C261:D261"/>
    <mergeCell ref="C262:D262"/>
    <mergeCell ref="C253:D253"/>
    <mergeCell ref="C254:D254"/>
    <mergeCell ref="C255:D255"/>
    <mergeCell ref="C256:D256"/>
    <mergeCell ref="C257:D257"/>
    <mergeCell ref="C248:D248"/>
    <mergeCell ref="C249:D249"/>
    <mergeCell ref="C250:D250"/>
    <mergeCell ref="C251:D251"/>
    <mergeCell ref="C252:D252"/>
    <mergeCell ref="C237:D237"/>
    <mergeCell ref="C238:D238"/>
    <mergeCell ref="C245:D245"/>
    <mergeCell ref="C246:D246"/>
    <mergeCell ref="C247:D247"/>
    <mergeCell ref="C243:D243"/>
    <mergeCell ref="C232:D232"/>
    <mergeCell ref="C233:D233"/>
    <mergeCell ref="C234:D234"/>
    <mergeCell ref="C235:D235"/>
    <mergeCell ref="C236:D236"/>
    <mergeCell ref="C227:D227"/>
    <mergeCell ref="C228:D228"/>
    <mergeCell ref="C229:D229"/>
    <mergeCell ref="C230:D230"/>
    <mergeCell ref="C231:D231"/>
    <mergeCell ref="C222:D222"/>
    <mergeCell ref="C223:D223"/>
    <mergeCell ref="C224:D224"/>
    <mergeCell ref="C225:D225"/>
    <mergeCell ref="C226:D226"/>
    <mergeCell ref="C217:D217"/>
    <mergeCell ref="C218:D218"/>
    <mergeCell ref="C219:D219"/>
    <mergeCell ref="C220:D220"/>
    <mergeCell ref="C221:D221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C210:D210"/>
    <mergeCell ref="C211:D211"/>
    <mergeCell ref="C205:D205"/>
    <mergeCell ref="C206:D206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6:D196"/>
    <mergeCell ref="C197:D197"/>
    <mergeCell ref="C198:D198"/>
    <mergeCell ref="C190:D190"/>
    <mergeCell ref="C191:D191"/>
    <mergeCell ref="C192:D192"/>
    <mergeCell ref="C193:D193"/>
    <mergeCell ref="C194:D194"/>
    <mergeCell ref="C195:D195"/>
    <mergeCell ref="C135:D135"/>
    <mergeCell ref="C136:D136"/>
    <mergeCell ref="C127:D127"/>
    <mergeCell ref="C128:D128"/>
    <mergeCell ref="C129:D129"/>
    <mergeCell ref="C130:D130"/>
    <mergeCell ref="C131:D131"/>
    <mergeCell ref="C157:D157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38:D138"/>
    <mergeCell ref="C139:D139"/>
    <mergeCell ref="C140:D140"/>
    <mergeCell ref="C141:D141"/>
    <mergeCell ref="C132:D132"/>
    <mergeCell ref="C117:D117"/>
    <mergeCell ref="C118:D118"/>
    <mergeCell ref="C119:D119"/>
    <mergeCell ref="C120:D120"/>
    <mergeCell ref="C126:D126"/>
    <mergeCell ref="C125:D125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77:D77"/>
    <mergeCell ref="C78:D78"/>
    <mergeCell ref="C79:D79"/>
    <mergeCell ref="C80:D80"/>
    <mergeCell ref="C81:D81"/>
    <mergeCell ref="C86:D86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3:D53"/>
    <mergeCell ref="C54:D54"/>
    <mergeCell ref="C55:D55"/>
    <mergeCell ref="C56:D56"/>
    <mergeCell ref="C40:D40"/>
    <mergeCell ref="C41:D41"/>
    <mergeCell ref="C32:D32"/>
    <mergeCell ref="C33:D33"/>
    <mergeCell ref="C34:D34"/>
    <mergeCell ref="C35:D35"/>
    <mergeCell ref="C36:D36"/>
    <mergeCell ref="C52:D52"/>
    <mergeCell ref="C42:D42"/>
    <mergeCell ref="C48:D48"/>
    <mergeCell ref="C49:D49"/>
    <mergeCell ref="C50:D50"/>
    <mergeCell ref="C51:D51"/>
    <mergeCell ref="C47:D47"/>
    <mergeCell ref="F4:P4"/>
    <mergeCell ref="E46:P46"/>
    <mergeCell ref="E163:P163"/>
    <mergeCell ref="C4:E4"/>
    <mergeCell ref="C9:D9"/>
    <mergeCell ref="C10:D10"/>
    <mergeCell ref="C11:D11"/>
    <mergeCell ref="C17:D17"/>
    <mergeCell ref="C18:D18"/>
    <mergeCell ref="C19:D19"/>
    <mergeCell ref="C20:D20"/>
    <mergeCell ref="E7:P7"/>
    <mergeCell ref="C21:D21"/>
    <mergeCell ref="C12:D12"/>
    <mergeCell ref="C13:D13"/>
    <mergeCell ref="C14:D14"/>
    <mergeCell ref="C15:D15"/>
    <mergeCell ref="C16:D16"/>
    <mergeCell ref="C8:D8"/>
    <mergeCell ref="C27:D27"/>
    <mergeCell ref="C28:D28"/>
    <mergeCell ref="C29:D29"/>
    <mergeCell ref="C30:D30"/>
    <mergeCell ref="C31:D31"/>
    <mergeCell ref="C325:D325"/>
    <mergeCell ref="C364:D364"/>
    <mergeCell ref="C403:D403"/>
    <mergeCell ref="C7:D7"/>
    <mergeCell ref="C46:D46"/>
    <mergeCell ref="C85:D85"/>
    <mergeCell ref="E85:P85"/>
    <mergeCell ref="C124:D124"/>
    <mergeCell ref="E124:P124"/>
    <mergeCell ref="C163:D163"/>
    <mergeCell ref="C203:D203"/>
    <mergeCell ref="E203:P203"/>
    <mergeCell ref="E322:P322"/>
    <mergeCell ref="E325:P325"/>
    <mergeCell ref="E364:P364"/>
    <mergeCell ref="E403:P403"/>
    <mergeCell ref="C22:D22"/>
    <mergeCell ref="C23:D23"/>
    <mergeCell ref="C24:D24"/>
    <mergeCell ref="C25:D25"/>
    <mergeCell ref="C26:D26"/>
    <mergeCell ref="C37:D37"/>
    <mergeCell ref="C38:D38"/>
    <mergeCell ref="C39:D39"/>
  </mergeCells>
  <conditionalFormatting sqref="F9:J24 F26:J40 F25:H25 E8:N8 E47:N47 F48:J79 E86:N86 F87:J118 E125:N125 F126:J157 E164:N164 F165:J196 E204:N204 F205:J236 E244:N244 F245:J276 E284:N284 F285:J316 E326:N326 F327:J355 E365:N365 F366:J397 E401:O401 E404:N404 F405:J408 F82:P82 F121:P121 F160:P160 F199:P199 F279:O279 C320:O320 F361:P361 F400:P400 F439:P439 E41 F319:P319 F239:O239 F357:J358 F410:J436 F409:H409">
    <cfRule type="cellIs" dxfId="569" priority="435" operator="equal">
      <formula>0</formula>
    </cfRule>
  </conditionalFormatting>
  <conditionalFormatting sqref="K9:O23 K26:O40 I25:O25 K24">
    <cfRule type="cellIs" dxfId="568" priority="434" operator="equal">
      <formula>0</formula>
    </cfRule>
  </conditionalFormatting>
  <conditionalFormatting sqref="E9:E40">
    <cfRule type="cellIs" dxfId="567" priority="436" operator="equal">
      <formula>0</formula>
    </cfRule>
  </conditionalFormatting>
  <conditionalFormatting sqref="P9:P40 L24:O24">
    <cfRule type="cellIs" dxfId="566" priority="430" operator="equal">
      <formula>0</formula>
    </cfRule>
  </conditionalFormatting>
  <conditionalFormatting sqref="S9:S40 S42">
    <cfRule type="cellIs" dxfId="565" priority="425" operator="equal">
      <formula>0</formula>
    </cfRule>
  </conditionalFormatting>
  <conditionalFormatting sqref="R9:R40 R42">
    <cfRule type="cellIs" dxfId="564" priority="423" operator="equal">
      <formula>0</formula>
    </cfRule>
  </conditionalFormatting>
  <conditionalFormatting sqref="Q41:Q42">
    <cfRule type="cellIs" dxfId="563" priority="417" operator="equal">
      <formula>0</formula>
    </cfRule>
  </conditionalFormatting>
  <conditionalFormatting sqref="Q9:Q40">
    <cfRule type="cellIs" dxfId="562" priority="419" operator="equal">
      <formula>0</formula>
    </cfRule>
  </conditionalFormatting>
  <conditionalFormatting sqref="Q9:Q40">
    <cfRule type="dataBar" priority="4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{63578A61-4789-4C45-8A49-B3EC56E3443D}</x14:id>
        </ext>
      </extLst>
    </cfRule>
  </conditionalFormatting>
  <conditionalFormatting sqref="S8">
    <cfRule type="cellIs" dxfId="561" priority="415" operator="equal">
      <formula>0</formula>
    </cfRule>
  </conditionalFormatting>
  <conditionalFormatting sqref="R8">
    <cfRule type="cellIs" dxfId="560" priority="416" operator="equal">
      <formula>0</formula>
    </cfRule>
  </conditionalFormatting>
  <conditionalFormatting sqref="K48:O79">
    <cfRule type="cellIs" dxfId="559" priority="410" operator="equal">
      <formula>0</formula>
    </cfRule>
  </conditionalFormatting>
  <conditionalFormatting sqref="E80:E82">
    <cfRule type="cellIs" dxfId="558" priority="413" operator="equal">
      <formula>0</formula>
    </cfRule>
  </conditionalFormatting>
  <conditionalFormatting sqref="E48:E79">
    <cfRule type="cellIs" dxfId="557" priority="412" operator="equal">
      <formula>0</formula>
    </cfRule>
  </conditionalFormatting>
  <conditionalFormatting sqref="S48:S79 S81">
    <cfRule type="cellIs" dxfId="556" priority="401" operator="equal">
      <formula>0</formula>
    </cfRule>
  </conditionalFormatting>
  <conditionalFormatting sqref="S48:S79 S81">
    <cfRule type="dataBar" priority="4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{84FB13DF-0109-4783-B6D8-3A9C8488BE87}</x14:id>
        </ext>
      </extLst>
    </cfRule>
  </conditionalFormatting>
  <conditionalFormatting sqref="R48:R79 R81">
    <cfRule type="cellIs" dxfId="555" priority="399" operator="equal">
      <formula>0</formula>
    </cfRule>
  </conditionalFormatting>
  <conditionalFormatting sqref="R48:R79 R81">
    <cfRule type="dataBar" priority="4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{C36BD41F-7602-4A2C-8AC7-EFF254B0CDDA}</x14:id>
        </ext>
      </extLst>
    </cfRule>
  </conditionalFormatting>
  <conditionalFormatting sqref="Q80:Q81">
    <cfRule type="cellIs" dxfId="554" priority="393" operator="equal">
      <formula>0</formula>
    </cfRule>
  </conditionalFormatting>
  <conditionalFormatting sqref="Q48:Q79">
    <cfRule type="cellIs" dxfId="553" priority="395" operator="equal">
      <formula>0</formula>
    </cfRule>
  </conditionalFormatting>
  <conditionalFormatting sqref="Q80:Q81">
    <cfRule type="dataBar" priority="3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{0679256B-CD7C-4765-86A1-C2111C56A6B2}</x14:id>
        </ext>
      </extLst>
    </cfRule>
  </conditionalFormatting>
  <conditionalFormatting sqref="Q48:Q79">
    <cfRule type="dataBar" priority="3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{E5ADBDFA-5F51-44F2-9F22-26C68F1E04FA}</x14:id>
        </ext>
      </extLst>
    </cfRule>
  </conditionalFormatting>
  <conditionalFormatting sqref="S47">
    <cfRule type="cellIs" dxfId="552" priority="391" operator="equal">
      <formula>0</formula>
    </cfRule>
  </conditionalFormatting>
  <conditionalFormatting sqref="R47">
    <cfRule type="cellIs" dxfId="551" priority="392" operator="equal">
      <formula>0</formula>
    </cfRule>
  </conditionalFormatting>
  <conditionalFormatting sqref="K87:N118">
    <cfRule type="cellIs" dxfId="550" priority="386" operator="equal">
      <formula>0</formula>
    </cfRule>
  </conditionalFormatting>
  <conditionalFormatting sqref="E119:E121">
    <cfRule type="cellIs" dxfId="549" priority="389" operator="equal">
      <formula>0</formula>
    </cfRule>
  </conditionalFormatting>
  <conditionalFormatting sqref="E87:E118">
    <cfRule type="cellIs" dxfId="548" priority="388" operator="equal">
      <formula>0</formula>
    </cfRule>
  </conditionalFormatting>
  <conditionalFormatting sqref="E158:E160">
    <cfRule type="cellIs" dxfId="547" priority="365" operator="equal">
      <formula>0</formula>
    </cfRule>
  </conditionalFormatting>
  <conditionalFormatting sqref="R87:R118 R120">
    <cfRule type="cellIs" dxfId="546" priority="375" operator="equal">
      <formula>0</formula>
    </cfRule>
  </conditionalFormatting>
  <conditionalFormatting sqref="S87:S118 S120">
    <cfRule type="cellIs" dxfId="545" priority="377" operator="equal">
      <formula>0</formula>
    </cfRule>
  </conditionalFormatting>
  <conditionalFormatting sqref="S87:S118 S120">
    <cfRule type="dataBar" priority="3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{7E1A1753-7924-40BA-AFEC-FF2E7AEA8D3A}</x14:id>
        </ext>
      </extLst>
    </cfRule>
  </conditionalFormatting>
  <conditionalFormatting sqref="R87:R118 R120">
    <cfRule type="dataBar" priority="3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{21242107-FAD0-4551-A999-A4B8CFA7C4A3}</x14:id>
        </ext>
      </extLst>
    </cfRule>
  </conditionalFormatting>
  <conditionalFormatting sqref="Q119:Q120">
    <cfRule type="cellIs" dxfId="544" priority="369" operator="equal">
      <formula>0</formula>
    </cfRule>
  </conditionalFormatting>
  <conditionalFormatting sqref="Q87:Q118">
    <cfRule type="cellIs" dxfId="543" priority="371" operator="equal">
      <formula>0</formula>
    </cfRule>
  </conditionalFormatting>
  <conditionalFormatting sqref="Q119:Q120">
    <cfRule type="dataBar" priority="3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{F2354CC5-2878-438F-94B7-85E702B50E62}</x14:id>
        </ext>
      </extLst>
    </cfRule>
  </conditionalFormatting>
  <conditionalFormatting sqref="Q87:Q118">
    <cfRule type="dataBar" priority="3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{EF084EDE-45FD-41D9-80B3-854760091FFD}</x14:id>
        </ext>
      </extLst>
    </cfRule>
  </conditionalFormatting>
  <conditionalFormatting sqref="S86">
    <cfRule type="cellIs" dxfId="542" priority="367" operator="equal">
      <formula>0</formula>
    </cfRule>
  </conditionalFormatting>
  <conditionalFormatting sqref="R86">
    <cfRule type="cellIs" dxfId="541" priority="368" operator="equal">
      <formula>0</formula>
    </cfRule>
  </conditionalFormatting>
  <conditionalFormatting sqref="K126:N157">
    <cfRule type="cellIs" dxfId="540" priority="362" operator="equal">
      <formula>0</formula>
    </cfRule>
  </conditionalFormatting>
  <conditionalFormatting sqref="E126:E157">
    <cfRule type="cellIs" dxfId="539" priority="364" operator="equal">
      <formula>0</formula>
    </cfRule>
  </conditionalFormatting>
  <conditionalFormatting sqref="S125">
    <cfRule type="cellIs" dxfId="538" priority="343" operator="equal">
      <formula>0</formula>
    </cfRule>
  </conditionalFormatting>
  <conditionalFormatting sqref="Q158:Q159">
    <cfRule type="cellIs" dxfId="537" priority="345" operator="equal">
      <formula>0</formula>
    </cfRule>
  </conditionalFormatting>
  <conditionalFormatting sqref="R126:R157 R159">
    <cfRule type="cellIs" dxfId="536" priority="351" operator="equal">
      <formula>0</formula>
    </cfRule>
  </conditionalFormatting>
  <conditionalFormatting sqref="S126:S157 S159">
    <cfRule type="cellIs" dxfId="535" priority="353" operator="equal">
      <formula>0</formula>
    </cfRule>
  </conditionalFormatting>
  <conditionalFormatting sqref="S126:S157 S159">
    <cfRule type="dataBar" priority="3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{F0DFE9A5-CD31-4A00-83AC-2CE880BC096C}</x14:id>
        </ext>
      </extLst>
    </cfRule>
  </conditionalFormatting>
  <conditionalFormatting sqref="R126:R157 R159">
    <cfRule type="dataBar" priority="3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{E07F2845-88D7-4FD5-81A6-AD647E31932F}</x14:id>
        </ext>
      </extLst>
    </cfRule>
  </conditionalFormatting>
  <conditionalFormatting sqref="Q126:Q157">
    <cfRule type="cellIs" dxfId="534" priority="347" operator="equal">
      <formula>0</formula>
    </cfRule>
  </conditionalFormatting>
  <conditionalFormatting sqref="Q158:Q159">
    <cfRule type="dataBar" priority="3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{F703ECEF-72EF-4E4A-8274-1F5E478EB50B}</x14:id>
        </ext>
      </extLst>
    </cfRule>
  </conditionalFormatting>
  <conditionalFormatting sqref="Q126:Q157">
    <cfRule type="dataBar" priority="3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{DDE40971-E4B2-4C78-84D5-5CFE1385540C}</x14:id>
        </ext>
      </extLst>
    </cfRule>
  </conditionalFormatting>
  <conditionalFormatting sqref="R125">
    <cfRule type="cellIs" dxfId="533" priority="344" operator="equal">
      <formula>0</formula>
    </cfRule>
  </conditionalFormatting>
  <conditionalFormatting sqref="K165:O196">
    <cfRule type="cellIs" dxfId="532" priority="338" operator="equal">
      <formula>0</formula>
    </cfRule>
  </conditionalFormatting>
  <conditionalFormatting sqref="E197:E199">
    <cfRule type="cellIs" dxfId="531" priority="341" operator="equal">
      <formula>0</formula>
    </cfRule>
  </conditionalFormatting>
  <conditionalFormatting sqref="E165:E196">
    <cfRule type="cellIs" dxfId="530" priority="340" operator="equal">
      <formula>0</formula>
    </cfRule>
  </conditionalFormatting>
  <conditionalFormatting sqref="Q197:Q198">
    <cfRule type="cellIs" dxfId="529" priority="321" operator="equal">
      <formula>0</formula>
    </cfRule>
  </conditionalFormatting>
  <conditionalFormatting sqref="R165:R196 R198">
    <cfRule type="cellIs" dxfId="528" priority="327" operator="equal">
      <formula>0</formula>
    </cfRule>
  </conditionalFormatting>
  <conditionalFormatting sqref="S165:S196 S198">
    <cfRule type="cellIs" dxfId="527" priority="329" operator="equal">
      <formula>0</formula>
    </cfRule>
  </conditionalFormatting>
  <conditionalFormatting sqref="S165:S196 S198">
    <cfRule type="dataBar" priority="3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{85FC050F-026D-4143-B846-89508D6E4091}</x14:id>
        </ext>
      </extLst>
    </cfRule>
  </conditionalFormatting>
  <conditionalFormatting sqref="R165:R196 R198">
    <cfRule type="dataBar" priority="3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{A14A8AE3-836D-4E65-99C4-C80CC4548382}</x14:id>
        </ext>
      </extLst>
    </cfRule>
  </conditionalFormatting>
  <conditionalFormatting sqref="Q165:Q196">
    <cfRule type="cellIs" dxfId="526" priority="323" operator="equal">
      <formula>0</formula>
    </cfRule>
  </conditionalFormatting>
  <conditionalFormatting sqref="Q197:Q198">
    <cfRule type="dataBar" priority="3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{1E9AB451-5A1D-495E-B2DB-3232A5E2AFCC}</x14:id>
        </ext>
      </extLst>
    </cfRule>
  </conditionalFormatting>
  <conditionalFormatting sqref="Q165:Q196">
    <cfRule type="dataBar" priority="3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{CA1EF3E2-BBB6-44DE-8CCE-F9D4B2DA3578}</x14:id>
        </ext>
      </extLst>
    </cfRule>
  </conditionalFormatting>
  <conditionalFormatting sqref="S164">
    <cfRule type="cellIs" dxfId="525" priority="319" operator="equal">
      <formula>0</formula>
    </cfRule>
  </conditionalFormatting>
  <conditionalFormatting sqref="R164">
    <cfRule type="cellIs" dxfId="524" priority="320" operator="equal">
      <formula>0</formula>
    </cfRule>
  </conditionalFormatting>
  <conditionalFormatting sqref="K205:N236">
    <cfRule type="cellIs" dxfId="523" priority="314" operator="equal">
      <formula>0</formula>
    </cfRule>
  </conditionalFormatting>
  <conditionalFormatting sqref="E237:E239">
    <cfRule type="cellIs" dxfId="522" priority="317" operator="equal">
      <formula>0</formula>
    </cfRule>
  </conditionalFormatting>
  <conditionalFormatting sqref="E205:E236">
    <cfRule type="cellIs" dxfId="521" priority="316" operator="equal">
      <formula>0</formula>
    </cfRule>
  </conditionalFormatting>
  <conditionalFormatting sqref="Q205:Q236">
    <cfRule type="cellIs" dxfId="520" priority="299" operator="equal">
      <formula>0</formula>
    </cfRule>
  </conditionalFormatting>
  <conditionalFormatting sqref="R205:R236 R238">
    <cfRule type="cellIs" dxfId="519" priority="303" operator="equal">
      <formula>0</formula>
    </cfRule>
  </conditionalFormatting>
  <conditionalFormatting sqref="S205:S236 S238">
    <cfRule type="cellIs" dxfId="518" priority="305" operator="equal">
      <formula>0</formula>
    </cfRule>
  </conditionalFormatting>
  <conditionalFormatting sqref="S205:S236 S238">
    <cfRule type="dataBar" priority="3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{8F7536DA-9329-4081-93D3-D521F9967BAE}</x14:id>
        </ext>
      </extLst>
    </cfRule>
  </conditionalFormatting>
  <conditionalFormatting sqref="R205:R236 R238">
    <cfRule type="dataBar" priority="3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{871CCB8D-A0D3-46BD-BD53-E42CB4B755AC}</x14:id>
        </ext>
      </extLst>
    </cfRule>
  </conditionalFormatting>
  <conditionalFormatting sqref="Q237:Q238">
    <cfRule type="cellIs" dxfId="517" priority="297" operator="equal">
      <formula>0</formula>
    </cfRule>
  </conditionalFormatting>
  <conditionalFormatting sqref="Q237:Q238">
    <cfRule type="dataBar" priority="2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{6BB5B7E3-43C8-4367-B98D-A0A5E1C4227A}</x14:id>
        </ext>
      </extLst>
    </cfRule>
  </conditionalFormatting>
  <conditionalFormatting sqref="Q205:Q236">
    <cfRule type="dataBar" priority="3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{1851A44A-AFA4-4774-8B1B-9C8B0B52D018}</x14:id>
        </ext>
      </extLst>
    </cfRule>
  </conditionalFormatting>
  <conditionalFormatting sqref="S204">
    <cfRule type="cellIs" dxfId="516" priority="295" operator="equal">
      <formula>0</formula>
    </cfRule>
  </conditionalFormatting>
  <conditionalFormatting sqref="R204">
    <cfRule type="cellIs" dxfId="515" priority="296" operator="equal">
      <formula>0</formula>
    </cfRule>
  </conditionalFormatting>
  <conditionalFormatting sqref="K245:O276">
    <cfRule type="cellIs" dxfId="514" priority="290" operator="equal">
      <formula>0</formula>
    </cfRule>
  </conditionalFormatting>
  <conditionalFormatting sqref="E277:E279">
    <cfRule type="cellIs" dxfId="513" priority="293" operator="equal">
      <formula>0</formula>
    </cfRule>
  </conditionalFormatting>
  <conditionalFormatting sqref="E245:E276">
    <cfRule type="cellIs" dxfId="512" priority="292" operator="equal">
      <formula>0</formula>
    </cfRule>
  </conditionalFormatting>
  <conditionalFormatting sqref="R245:R276 R278">
    <cfRule type="cellIs" dxfId="511" priority="279" operator="equal">
      <formula>0</formula>
    </cfRule>
  </conditionalFormatting>
  <conditionalFormatting sqref="S245:S276 S278">
    <cfRule type="cellIs" dxfId="510" priority="281" operator="equal">
      <formula>0</formula>
    </cfRule>
  </conditionalFormatting>
  <conditionalFormatting sqref="S245:S276 S278">
    <cfRule type="dataBar" priority="2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{C12E9647-B4C6-483A-B093-DCF66DFB65EA}</x14:id>
        </ext>
      </extLst>
    </cfRule>
  </conditionalFormatting>
  <conditionalFormatting sqref="R245:R276 R278">
    <cfRule type="dataBar" priority="2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{503C05D3-C081-478C-8801-4A18905F28BB}</x14:id>
        </ext>
      </extLst>
    </cfRule>
  </conditionalFormatting>
  <conditionalFormatting sqref="Q277:Q278">
    <cfRule type="cellIs" dxfId="509" priority="273" operator="equal">
      <formula>0</formula>
    </cfRule>
  </conditionalFormatting>
  <conditionalFormatting sqref="Q245:Q276">
    <cfRule type="cellIs" dxfId="508" priority="275" operator="equal">
      <formula>0</formula>
    </cfRule>
  </conditionalFormatting>
  <conditionalFormatting sqref="Q277:Q278">
    <cfRule type="dataBar" priority="2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{48A13A0E-FA24-4D74-B8F2-E3758FF02B9A}</x14:id>
        </ext>
      </extLst>
    </cfRule>
  </conditionalFormatting>
  <conditionalFormatting sqref="Q245:Q276">
    <cfRule type="dataBar" priority="2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{A9BA99CF-F6E1-47A6-A324-F73DAF53FB03}</x14:id>
        </ext>
      </extLst>
    </cfRule>
  </conditionalFormatting>
  <conditionalFormatting sqref="S244">
    <cfRule type="cellIs" dxfId="507" priority="271" operator="equal">
      <formula>0</formula>
    </cfRule>
  </conditionalFormatting>
  <conditionalFormatting sqref="R244">
    <cfRule type="cellIs" dxfId="506" priority="272" operator="equal">
      <formula>0</formula>
    </cfRule>
  </conditionalFormatting>
  <conditionalFormatting sqref="K285:O316">
    <cfRule type="cellIs" dxfId="505" priority="266" operator="equal">
      <formula>0</formula>
    </cfRule>
  </conditionalFormatting>
  <conditionalFormatting sqref="E285:E316">
    <cfRule type="cellIs" dxfId="504" priority="268" operator="equal">
      <formula>0</formula>
    </cfRule>
  </conditionalFormatting>
  <conditionalFormatting sqref="R285:R316 R318">
    <cfRule type="cellIs" dxfId="503" priority="255" operator="equal">
      <formula>0</formula>
    </cfRule>
  </conditionalFormatting>
  <conditionalFormatting sqref="P320">
    <cfRule type="cellIs" dxfId="502" priority="260" operator="equal">
      <formula>0</formula>
    </cfRule>
  </conditionalFormatting>
  <conditionalFormatting sqref="P320">
    <cfRule type="dataBar" priority="2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{7D52EBC1-F028-466E-97D5-CCF966ADB5B9}</x14:id>
        </ext>
      </extLst>
    </cfRule>
  </conditionalFormatting>
  <conditionalFormatting sqref="S285:S316 S318">
    <cfRule type="cellIs" dxfId="501" priority="257" operator="equal">
      <formula>0</formula>
    </cfRule>
  </conditionalFormatting>
  <conditionalFormatting sqref="S285:S316 S318">
    <cfRule type="dataBar" priority="2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{47E158C1-77C2-40C5-9D90-7CDF29C39F31}</x14:id>
        </ext>
      </extLst>
    </cfRule>
  </conditionalFormatting>
  <conditionalFormatting sqref="R285:R316 R318">
    <cfRule type="dataBar" priority="2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{D5C885C7-61A5-47C3-AEDB-21FB6576E1A0}</x14:id>
        </ext>
      </extLst>
    </cfRule>
  </conditionalFormatting>
  <conditionalFormatting sqref="Q317:Q318">
    <cfRule type="cellIs" dxfId="500" priority="249" operator="equal">
      <formula>0</formula>
    </cfRule>
  </conditionalFormatting>
  <conditionalFormatting sqref="Q285:Q316">
    <cfRule type="cellIs" dxfId="499" priority="251" operator="equal">
      <formula>0</formula>
    </cfRule>
  </conditionalFormatting>
  <conditionalFormatting sqref="Q317:Q318">
    <cfRule type="dataBar" priority="2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{DF47C842-CFC6-4974-B09E-84ED9ACE37E3}</x14:id>
        </ext>
      </extLst>
    </cfRule>
  </conditionalFormatting>
  <conditionalFormatting sqref="Q285:Q316">
    <cfRule type="dataBar" priority="2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{E4B532E6-00C8-4186-AE6F-47BAA0023A38}</x14:id>
        </ext>
      </extLst>
    </cfRule>
  </conditionalFormatting>
  <conditionalFormatting sqref="S284">
    <cfRule type="cellIs" dxfId="498" priority="247" operator="equal">
      <formula>0</formula>
    </cfRule>
  </conditionalFormatting>
  <conditionalFormatting sqref="R284">
    <cfRule type="cellIs" dxfId="497" priority="248" operator="equal">
      <formula>0</formula>
    </cfRule>
  </conditionalFormatting>
  <conditionalFormatting sqref="F356:J356 K327:O358">
    <cfRule type="cellIs" dxfId="496" priority="242" operator="equal">
      <formula>0</formula>
    </cfRule>
  </conditionalFormatting>
  <conditionalFormatting sqref="E327:E358">
    <cfRule type="cellIs" dxfId="495" priority="244" operator="equal">
      <formula>0</formula>
    </cfRule>
  </conditionalFormatting>
  <conditionalFormatting sqref="S327:S358 S360">
    <cfRule type="cellIs" dxfId="494" priority="233" operator="equal">
      <formula>0</formula>
    </cfRule>
  </conditionalFormatting>
  <conditionalFormatting sqref="R327:R358 R360">
    <cfRule type="cellIs" dxfId="493" priority="231" operator="equal">
      <formula>0</formula>
    </cfRule>
  </conditionalFormatting>
  <conditionalFormatting sqref="S327:S358 S360">
    <cfRule type="dataBar" priority="2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{B9750E02-EAAD-4851-BA0F-79A1F6B01A4F}</x14:id>
        </ext>
      </extLst>
    </cfRule>
  </conditionalFormatting>
  <conditionalFormatting sqref="R327:R358 R360">
    <cfRule type="dataBar" priority="2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{3E443208-A200-4B49-A598-2375ACC69A31}</x14:id>
        </ext>
      </extLst>
    </cfRule>
  </conditionalFormatting>
  <conditionalFormatting sqref="Q359:Q360">
    <cfRule type="cellIs" dxfId="492" priority="225" operator="equal">
      <formula>0</formula>
    </cfRule>
  </conditionalFormatting>
  <conditionalFormatting sqref="Q327:Q358">
    <cfRule type="cellIs" dxfId="491" priority="227" operator="equal">
      <formula>0</formula>
    </cfRule>
  </conditionalFormatting>
  <conditionalFormatting sqref="Q359:Q360">
    <cfRule type="dataBar" priority="2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{85B81949-A2CB-405B-BFF4-BEEDE52E6C1F}</x14:id>
        </ext>
      </extLst>
    </cfRule>
  </conditionalFormatting>
  <conditionalFormatting sqref="Q327:Q358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{135B6590-5CC8-43F1-A79B-FAA55FE4ADD4}</x14:id>
        </ext>
      </extLst>
    </cfRule>
  </conditionalFormatting>
  <conditionalFormatting sqref="S326">
    <cfRule type="cellIs" dxfId="490" priority="223" operator="equal">
      <formula>0</formula>
    </cfRule>
  </conditionalFormatting>
  <conditionalFormatting sqref="R326">
    <cfRule type="cellIs" dxfId="489" priority="224" operator="equal">
      <formula>0</formula>
    </cfRule>
  </conditionalFormatting>
  <conditionalFormatting sqref="K366:O397">
    <cfRule type="cellIs" dxfId="488" priority="218" operator="equal">
      <formula>0</formula>
    </cfRule>
  </conditionalFormatting>
  <conditionalFormatting sqref="E366:E397">
    <cfRule type="cellIs" dxfId="487" priority="220" operator="equal">
      <formula>0</formula>
    </cfRule>
  </conditionalFormatting>
  <conditionalFormatting sqref="Q401:S401">
    <cfRule type="cellIs" dxfId="486" priority="216" operator="equal">
      <formula>0</formula>
    </cfRule>
  </conditionalFormatting>
  <conditionalFormatting sqref="Q401:S401 E401:O401">
    <cfRule type="dataBar" priority="2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{13E19FB6-D387-4F11-9947-7D3D47254D80}</x14:id>
        </ext>
      </extLst>
    </cfRule>
  </conditionalFormatting>
  <conditionalFormatting sqref="P401">
    <cfRule type="cellIs" dxfId="485" priority="212" operator="equal">
      <formula>0</formula>
    </cfRule>
  </conditionalFormatting>
  <conditionalFormatting sqref="P401">
    <cfRule type="dataBar" priority="2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{BED1F512-B58B-46DA-8B11-8CAD3B96C86A}</x14:id>
        </ext>
      </extLst>
    </cfRule>
  </conditionalFormatting>
  <conditionalFormatting sqref="R366:R397 R399">
    <cfRule type="cellIs" dxfId="484" priority="207" operator="equal">
      <formula>0</formula>
    </cfRule>
  </conditionalFormatting>
  <conditionalFormatting sqref="S366:S397 S399">
    <cfRule type="cellIs" dxfId="483" priority="209" operator="equal">
      <formula>0</formula>
    </cfRule>
  </conditionalFormatting>
  <conditionalFormatting sqref="S366:S397 S399">
    <cfRule type="dataBar" priority="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{970660A7-7B0B-4D13-97EF-ED0E04F015DA}</x14:id>
        </ext>
      </extLst>
    </cfRule>
  </conditionalFormatting>
  <conditionalFormatting sqref="R366:R397 R399">
    <cfRule type="dataBar" priority="2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{0F8FC078-D9A7-4BD8-8E03-693C73A4643C}</x14:id>
        </ext>
      </extLst>
    </cfRule>
  </conditionalFormatting>
  <conditionalFormatting sqref="Q399">
    <cfRule type="cellIs" dxfId="482" priority="201" operator="equal">
      <formula>0</formula>
    </cfRule>
  </conditionalFormatting>
  <conditionalFormatting sqref="Q366:Q398">
    <cfRule type="cellIs" dxfId="481" priority="203" operator="equal">
      <formula>0</formula>
    </cfRule>
  </conditionalFormatting>
  <conditionalFormatting sqref="Q399">
    <cfRule type="dataBar" priority="2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{41E8A982-775B-4A34-AF29-2A7C0E05B9FE}</x14:id>
        </ext>
      </extLst>
    </cfRule>
  </conditionalFormatting>
  <conditionalFormatting sqref="Q366:Q398">
    <cfRule type="dataBar" priority="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{9234A15C-BDB4-4F57-BF68-9812B1688027}</x14:id>
        </ext>
      </extLst>
    </cfRule>
  </conditionalFormatting>
  <conditionalFormatting sqref="S365">
    <cfRule type="cellIs" dxfId="480" priority="199" operator="equal">
      <formula>0</formula>
    </cfRule>
  </conditionalFormatting>
  <conditionalFormatting sqref="R365">
    <cfRule type="cellIs" dxfId="479" priority="200" operator="equal">
      <formula>0</formula>
    </cfRule>
  </conditionalFormatting>
  <conditionalFormatting sqref="K405:O408 K410:O436 N409:O409">
    <cfRule type="cellIs" dxfId="478" priority="194" operator="equal">
      <formula>0</formula>
    </cfRule>
  </conditionalFormatting>
  <conditionalFormatting sqref="E405:E436">
    <cfRule type="cellIs" dxfId="477" priority="196" operator="equal">
      <formula>0</formula>
    </cfRule>
  </conditionalFormatting>
  <conditionalFormatting sqref="S405:S436 S438">
    <cfRule type="cellIs" dxfId="476" priority="185" operator="equal">
      <formula>0</formula>
    </cfRule>
  </conditionalFormatting>
  <conditionalFormatting sqref="S405:S436 S438">
    <cfRule type="dataBar" priority="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{17FD3AB6-CCBE-46E7-8A83-F82A686C98A0}</x14:id>
        </ext>
      </extLst>
    </cfRule>
  </conditionalFormatting>
  <conditionalFormatting sqref="R405:R436 R438">
    <cfRule type="cellIs" dxfId="475" priority="183" operator="equal">
      <formula>0</formula>
    </cfRule>
  </conditionalFormatting>
  <conditionalFormatting sqref="R405:R436 R438">
    <cfRule type="dataBar" priority="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{5D754B9B-6A12-44F1-89BE-5FF50954CA3B}</x14:id>
        </ext>
      </extLst>
    </cfRule>
  </conditionalFormatting>
  <conditionalFormatting sqref="Q437:Q438">
    <cfRule type="cellIs" dxfId="474" priority="177" operator="equal">
      <formula>0</formula>
    </cfRule>
  </conditionalFormatting>
  <conditionalFormatting sqref="Q405:Q436">
    <cfRule type="cellIs" dxfId="473" priority="179" operator="equal">
      <formula>0</formula>
    </cfRule>
  </conditionalFormatting>
  <conditionalFormatting sqref="Q437:Q438">
    <cfRule type="dataBar" priority="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{6D5176AB-95C9-4CCD-AD65-F3FFBF57E127}</x14:id>
        </ext>
      </extLst>
    </cfRule>
  </conditionalFormatting>
  <conditionalFormatting sqref="Q405:Q436">
    <cfRule type="dataBar" priority="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{8C2D43DF-B5E3-42B3-B6B8-F8FB2039AF03}</x14:id>
        </ext>
      </extLst>
    </cfRule>
  </conditionalFormatting>
  <conditionalFormatting sqref="S404">
    <cfRule type="cellIs" dxfId="472" priority="175" operator="equal">
      <formula>0</formula>
    </cfRule>
  </conditionalFormatting>
  <conditionalFormatting sqref="R404">
    <cfRule type="cellIs" dxfId="471" priority="176" operator="equal">
      <formula>0</formula>
    </cfRule>
  </conditionalFormatting>
  <conditionalFormatting sqref="C9">
    <cfRule type="cellIs" dxfId="470" priority="150" operator="equal">
      <formula>0</formula>
    </cfRule>
  </conditionalFormatting>
  <conditionalFormatting sqref="C10:C40">
    <cfRule type="cellIs" dxfId="469" priority="149" operator="equal">
      <formula>0</formula>
    </cfRule>
  </conditionalFormatting>
  <conditionalFormatting sqref="C41:C42">
    <cfRule type="cellIs" dxfId="468" priority="148" operator="equal">
      <formula>0</formula>
    </cfRule>
  </conditionalFormatting>
  <conditionalFormatting sqref="C48">
    <cfRule type="cellIs" dxfId="467" priority="147" operator="equal">
      <formula>0</formula>
    </cfRule>
  </conditionalFormatting>
  <conditionalFormatting sqref="C49:C79">
    <cfRule type="cellIs" dxfId="466" priority="146" operator="equal">
      <formula>0</formula>
    </cfRule>
  </conditionalFormatting>
  <conditionalFormatting sqref="C80:C81">
    <cfRule type="cellIs" dxfId="465" priority="145" operator="equal">
      <formula>0</formula>
    </cfRule>
  </conditionalFormatting>
  <conditionalFormatting sqref="C87">
    <cfRule type="cellIs" dxfId="464" priority="144" operator="equal">
      <formula>0</formula>
    </cfRule>
  </conditionalFormatting>
  <conditionalFormatting sqref="C88:C118">
    <cfRule type="cellIs" dxfId="463" priority="143" operator="equal">
      <formula>0</formula>
    </cfRule>
  </conditionalFormatting>
  <conditionalFormatting sqref="C119:C120">
    <cfRule type="cellIs" dxfId="462" priority="142" operator="equal">
      <formula>0</formula>
    </cfRule>
  </conditionalFormatting>
  <conditionalFormatting sqref="C126">
    <cfRule type="cellIs" dxfId="461" priority="141" operator="equal">
      <formula>0</formula>
    </cfRule>
  </conditionalFormatting>
  <conditionalFormatting sqref="C127:C157">
    <cfRule type="cellIs" dxfId="460" priority="140" operator="equal">
      <formula>0</formula>
    </cfRule>
  </conditionalFormatting>
  <conditionalFormatting sqref="C158:C159">
    <cfRule type="cellIs" dxfId="459" priority="139" operator="equal">
      <formula>0</formula>
    </cfRule>
  </conditionalFormatting>
  <conditionalFormatting sqref="C205">
    <cfRule type="cellIs" dxfId="458" priority="138" operator="equal">
      <formula>0</formula>
    </cfRule>
  </conditionalFormatting>
  <conditionalFormatting sqref="C206:C236">
    <cfRule type="cellIs" dxfId="457" priority="137" operator="equal">
      <formula>0</formula>
    </cfRule>
  </conditionalFormatting>
  <conditionalFormatting sqref="C237:C238">
    <cfRule type="cellIs" dxfId="456" priority="136" operator="equal">
      <formula>0</formula>
    </cfRule>
  </conditionalFormatting>
  <conditionalFormatting sqref="C245">
    <cfRule type="cellIs" dxfId="455" priority="135" operator="equal">
      <formula>0</formula>
    </cfRule>
  </conditionalFormatting>
  <conditionalFormatting sqref="C246:C276">
    <cfRule type="cellIs" dxfId="454" priority="134" operator="equal">
      <formula>0</formula>
    </cfRule>
  </conditionalFormatting>
  <conditionalFormatting sqref="C277:C278">
    <cfRule type="cellIs" dxfId="453" priority="133" operator="equal">
      <formula>0</formula>
    </cfRule>
  </conditionalFormatting>
  <conditionalFormatting sqref="C285">
    <cfRule type="cellIs" dxfId="452" priority="132" operator="equal">
      <formula>0</formula>
    </cfRule>
  </conditionalFormatting>
  <conditionalFormatting sqref="C286:C316">
    <cfRule type="cellIs" dxfId="451" priority="131" operator="equal">
      <formula>0</formula>
    </cfRule>
  </conditionalFormatting>
  <conditionalFormatting sqref="C317:C318">
    <cfRule type="cellIs" dxfId="450" priority="130" operator="equal">
      <formula>0</formula>
    </cfRule>
  </conditionalFormatting>
  <conditionalFormatting sqref="C327">
    <cfRule type="cellIs" dxfId="449" priority="129" operator="equal">
      <formula>0</formula>
    </cfRule>
  </conditionalFormatting>
  <conditionalFormatting sqref="C328:C358">
    <cfRule type="cellIs" dxfId="448" priority="128" operator="equal">
      <formula>0</formula>
    </cfRule>
  </conditionalFormatting>
  <conditionalFormatting sqref="C359:C360">
    <cfRule type="cellIs" dxfId="447" priority="127" operator="equal">
      <formula>0</formula>
    </cfRule>
  </conditionalFormatting>
  <conditionalFormatting sqref="C366">
    <cfRule type="cellIs" dxfId="446" priority="126" operator="equal">
      <formula>0</formula>
    </cfRule>
  </conditionalFormatting>
  <conditionalFormatting sqref="C367:C397">
    <cfRule type="cellIs" dxfId="445" priority="125" operator="equal">
      <formula>0</formula>
    </cfRule>
  </conditionalFormatting>
  <conditionalFormatting sqref="C398:C399">
    <cfRule type="cellIs" dxfId="444" priority="124" operator="equal">
      <formula>0</formula>
    </cfRule>
  </conditionalFormatting>
  <conditionalFormatting sqref="C405">
    <cfRule type="cellIs" dxfId="443" priority="123" operator="equal">
      <formula>0</formula>
    </cfRule>
  </conditionalFormatting>
  <conditionalFormatting sqref="C406:C436">
    <cfRule type="cellIs" dxfId="442" priority="122" operator="equal">
      <formula>0</formula>
    </cfRule>
  </conditionalFormatting>
  <conditionalFormatting sqref="C437:C438">
    <cfRule type="cellIs" dxfId="441" priority="121" operator="equal">
      <formula>0</formula>
    </cfRule>
  </conditionalFormatting>
  <conditionalFormatting sqref="C165">
    <cfRule type="cellIs" dxfId="440" priority="120" operator="equal">
      <formula>0</formula>
    </cfRule>
  </conditionalFormatting>
  <conditionalFormatting sqref="C166:C196">
    <cfRule type="cellIs" dxfId="439" priority="119" operator="equal">
      <formula>0</formula>
    </cfRule>
  </conditionalFormatting>
  <conditionalFormatting sqref="C197:C198">
    <cfRule type="cellIs" dxfId="438" priority="118" operator="equal">
      <formula>0</formula>
    </cfRule>
  </conditionalFormatting>
  <conditionalFormatting sqref="C404">
    <cfRule type="cellIs" dxfId="437" priority="114" operator="equal">
      <formula>0</formula>
    </cfRule>
  </conditionalFormatting>
  <conditionalFormatting sqref="C365">
    <cfRule type="cellIs" dxfId="436" priority="113" operator="equal">
      <formula>0</formula>
    </cfRule>
  </conditionalFormatting>
  <conditionalFormatting sqref="C326">
    <cfRule type="cellIs" dxfId="435" priority="112" operator="equal">
      <formula>0</formula>
    </cfRule>
  </conditionalFormatting>
  <conditionalFormatting sqref="C284">
    <cfRule type="cellIs" dxfId="434" priority="111" operator="equal">
      <formula>0</formula>
    </cfRule>
  </conditionalFormatting>
  <conditionalFormatting sqref="C244">
    <cfRule type="cellIs" dxfId="433" priority="110" operator="equal">
      <formula>0</formula>
    </cfRule>
  </conditionalFormatting>
  <conditionalFormatting sqref="C204">
    <cfRule type="cellIs" dxfId="432" priority="109" operator="equal">
      <formula>0</formula>
    </cfRule>
  </conditionalFormatting>
  <conditionalFormatting sqref="C164">
    <cfRule type="cellIs" dxfId="431" priority="108" operator="equal">
      <formula>0</formula>
    </cfRule>
  </conditionalFormatting>
  <conditionalFormatting sqref="C125">
    <cfRule type="cellIs" dxfId="430" priority="107" operator="equal">
      <formula>0</formula>
    </cfRule>
  </conditionalFormatting>
  <conditionalFormatting sqref="C86">
    <cfRule type="cellIs" dxfId="429" priority="106" operator="equal">
      <formula>0</formula>
    </cfRule>
  </conditionalFormatting>
  <conditionalFormatting sqref="C47">
    <cfRule type="cellIs" dxfId="428" priority="105" operator="equal">
      <formula>0</formula>
    </cfRule>
  </conditionalFormatting>
  <conditionalFormatting sqref="C7:C8">
    <cfRule type="cellIs" dxfId="427" priority="103" operator="equal">
      <formula>0</formula>
    </cfRule>
  </conditionalFormatting>
  <conditionalFormatting sqref="E317:E319">
    <cfRule type="cellIs" dxfId="426" priority="76" operator="equal">
      <formula>0</formula>
    </cfRule>
  </conditionalFormatting>
  <conditionalFormatting sqref="E359:E361">
    <cfRule type="cellIs" dxfId="425" priority="73" operator="equal">
      <formula>0</formula>
    </cfRule>
  </conditionalFormatting>
  <conditionalFormatting sqref="E398:E400">
    <cfRule type="cellIs" dxfId="424" priority="70" operator="equal">
      <formula>0</formula>
    </cfRule>
  </conditionalFormatting>
  <conditionalFormatting sqref="E437:E439">
    <cfRule type="cellIs" dxfId="423" priority="67" operator="equal">
      <formula>0</formula>
    </cfRule>
  </conditionalFormatting>
  <conditionalFormatting sqref="F82:P82">
    <cfRule type="dataBar" priority="7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{0ED3A5EB-56BE-4AA6-A2B1-1B714E00F39D}</x14:id>
        </ext>
      </extLst>
    </cfRule>
  </conditionalFormatting>
  <conditionalFormatting sqref="F121:P121">
    <cfRule type="dataBar" priority="7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{007F09F8-54DF-418D-9412-619B496D2FAD}</x14:id>
        </ext>
      </extLst>
    </cfRule>
  </conditionalFormatting>
  <conditionalFormatting sqref="F160:P160">
    <cfRule type="dataBar" priority="7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{0C38F2E4-074C-44AC-B9B0-F7F050C7CA90}</x14:id>
        </ext>
      </extLst>
    </cfRule>
  </conditionalFormatting>
  <conditionalFormatting sqref="F199:P199">
    <cfRule type="dataBar" priority="7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{2E149CDC-4D25-4409-B5B9-44BDF186EC76}</x14:id>
        </ext>
      </extLst>
    </cfRule>
  </conditionalFormatting>
  <conditionalFormatting sqref="F239:O239">
    <cfRule type="dataBar" priority="7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{003BFCD5-C833-44A6-94C3-E231EAD50111}</x14:id>
        </ext>
      </extLst>
    </cfRule>
  </conditionalFormatting>
  <conditionalFormatting sqref="F279:O279">
    <cfRule type="dataBar" priority="7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{0445C584-B80E-42E4-A553-2959D298815F}</x14:id>
        </ext>
      </extLst>
    </cfRule>
  </conditionalFormatting>
  <conditionalFormatting sqref="C320:O320">
    <cfRule type="dataBar" priority="7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{D092A868-367F-4A46-92F2-BFF1AAA96CD7}</x14:id>
        </ext>
      </extLst>
    </cfRule>
  </conditionalFormatting>
  <conditionalFormatting sqref="F319:P319">
    <cfRule type="dataBar" priority="73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{EB1E6716-1C0D-4018-A695-D922528A257D}</x14:id>
        </ext>
      </extLst>
    </cfRule>
  </conditionalFormatting>
  <conditionalFormatting sqref="F361:P361">
    <cfRule type="dataBar" priority="7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{D39B9F3C-B7F7-4000-94DF-91EC885BCAB7}</x14:id>
        </ext>
      </extLst>
    </cfRule>
  </conditionalFormatting>
  <conditionalFormatting sqref="F400:P400">
    <cfRule type="dataBar" priority="7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{163A0742-F7BA-4580-B81B-EA5A503BC9B7}</x14:id>
        </ext>
      </extLst>
    </cfRule>
  </conditionalFormatting>
  <conditionalFormatting sqref="F439:P439">
    <cfRule type="dataBar" priority="73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{1D0EBFB8-AE46-4468-9D5F-106D122783AE}</x14:id>
        </ext>
      </extLst>
    </cfRule>
  </conditionalFormatting>
  <conditionalFormatting sqref="S9:S40 S42">
    <cfRule type="dataBar" priority="7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{262787CD-396C-437E-ACA2-B15654B48807}</x14:id>
        </ext>
      </extLst>
    </cfRule>
  </conditionalFormatting>
  <conditionalFormatting sqref="R9:R40 R42">
    <cfRule type="dataBar" priority="7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{10E3A2DD-3437-4126-A936-DA208F6433D7}</x14:id>
        </ext>
      </extLst>
    </cfRule>
  </conditionalFormatting>
  <conditionalFormatting sqref="Q41:Q42">
    <cfRule type="dataBar" priority="7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{0550B114-FD2D-4455-816C-4F44B93A4CFB}</x14:id>
        </ext>
      </extLst>
    </cfRule>
  </conditionalFormatting>
  <conditionalFormatting sqref="E42">
    <cfRule type="cellIs" dxfId="422" priority="64" operator="equal">
      <formula>0</formula>
    </cfRule>
  </conditionalFormatting>
  <conditionalFormatting sqref="F43:P43">
    <cfRule type="cellIs" dxfId="421" priority="62" operator="equal">
      <formula>0</formula>
    </cfRule>
  </conditionalFormatting>
  <conditionalFormatting sqref="E43">
    <cfRule type="cellIs" dxfId="420" priority="61" operator="equal">
      <formula>0</formula>
    </cfRule>
  </conditionalFormatting>
  <conditionalFormatting sqref="F43:P43">
    <cfRule type="dataBar" priority="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{F414862E-9952-4EAE-AD6F-6223BAE8E761}</x14:id>
        </ext>
      </extLst>
    </cfRule>
  </conditionalFormatting>
  <conditionalFormatting sqref="Q47">
    <cfRule type="cellIs" dxfId="419" priority="60" operator="equal">
      <formula>0</formula>
    </cfRule>
  </conditionalFormatting>
  <conditionalFormatting sqref="O47:P47">
    <cfRule type="cellIs" dxfId="418" priority="59" operator="equal">
      <formula>0</formula>
    </cfRule>
  </conditionalFormatting>
  <conditionalFormatting sqref="Q8">
    <cfRule type="cellIs" dxfId="417" priority="58" operator="equal">
      <formula>0</formula>
    </cfRule>
  </conditionalFormatting>
  <conditionalFormatting sqref="O8:P8">
    <cfRule type="cellIs" dxfId="416" priority="57" operator="equal">
      <formula>0</formula>
    </cfRule>
  </conditionalFormatting>
  <conditionalFormatting sqref="Q86">
    <cfRule type="cellIs" dxfId="415" priority="56" operator="equal">
      <formula>0</formula>
    </cfRule>
  </conditionalFormatting>
  <conditionalFormatting sqref="O86:P86">
    <cfRule type="cellIs" dxfId="414" priority="55" operator="equal">
      <formula>0</formula>
    </cfRule>
  </conditionalFormatting>
  <conditionalFormatting sqref="Q125">
    <cfRule type="cellIs" dxfId="413" priority="54" operator="equal">
      <formula>0</formula>
    </cfRule>
  </conditionalFormatting>
  <conditionalFormatting sqref="O125:P125">
    <cfRule type="cellIs" dxfId="412" priority="53" operator="equal">
      <formula>0</formula>
    </cfRule>
  </conditionalFormatting>
  <conditionalFormatting sqref="Q164">
    <cfRule type="cellIs" dxfId="411" priority="52" operator="equal">
      <formula>0</formula>
    </cfRule>
  </conditionalFormatting>
  <conditionalFormatting sqref="O164:P164">
    <cfRule type="cellIs" dxfId="410" priority="51" operator="equal">
      <formula>0</formula>
    </cfRule>
  </conditionalFormatting>
  <conditionalFormatting sqref="Q204">
    <cfRule type="cellIs" dxfId="409" priority="50" operator="equal">
      <formula>0</formula>
    </cfRule>
  </conditionalFormatting>
  <conditionalFormatting sqref="O204:P204">
    <cfRule type="cellIs" dxfId="408" priority="49" operator="equal">
      <formula>0</formula>
    </cfRule>
  </conditionalFormatting>
  <conditionalFormatting sqref="Q244">
    <cfRule type="cellIs" dxfId="407" priority="48" operator="equal">
      <formula>0</formula>
    </cfRule>
  </conditionalFormatting>
  <conditionalFormatting sqref="O244:P244">
    <cfRule type="cellIs" dxfId="406" priority="47" operator="equal">
      <formula>0</formula>
    </cfRule>
  </conditionalFormatting>
  <conditionalFormatting sqref="Q284">
    <cfRule type="cellIs" dxfId="405" priority="46" operator="equal">
      <formula>0</formula>
    </cfRule>
  </conditionalFormatting>
  <conditionalFormatting sqref="O284:P284">
    <cfRule type="cellIs" dxfId="404" priority="45" operator="equal">
      <formula>0</formula>
    </cfRule>
  </conditionalFormatting>
  <conditionalFormatting sqref="Q326">
    <cfRule type="cellIs" dxfId="403" priority="44" operator="equal">
      <formula>0</formula>
    </cfRule>
  </conditionalFormatting>
  <conditionalFormatting sqref="O326:P326">
    <cfRule type="cellIs" dxfId="402" priority="43" operator="equal">
      <formula>0</formula>
    </cfRule>
  </conditionalFormatting>
  <conditionalFormatting sqref="Q365">
    <cfRule type="cellIs" dxfId="401" priority="42" operator="equal">
      <formula>0</formula>
    </cfRule>
  </conditionalFormatting>
  <conditionalFormatting sqref="O365:P365">
    <cfRule type="cellIs" dxfId="400" priority="41" operator="equal">
      <formula>0</formula>
    </cfRule>
  </conditionalFormatting>
  <conditionalFormatting sqref="Q404">
    <cfRule type="cellIs" dxfId="399" priority="40" operator="equal">
      <formula>0</formula>
    </cfRule>
  </conditionalFormatting>
  <conditionalFormatting sqref="O404:P404">
    <cfRule type="cellIs" dxfId="398" priority="39" operator="equal">
      <formula>0</formula>
    </cfRule>
  </conditionalFormatting>
  <conditionalFormatting sqref="C46">
    <cfRule type="cellIs" dxfId="397" priority="38" operator="equal">
      <formula>0</formula>
    </cfRule>
  </conditionalFormatting>
  <conditionalFormatting sqref="C85">
    <cfRule type="cellIs" dxfId="396" priority="37" operator="equal">
      <formula>0</formula>
    </cfRule>
  </conditionalFormatting>
  <conditionalFormatting sqref="C124">
    <cfRule type="cellIs" dxfId="395" priority="36" operator="equal">
      <formula>0</formula>
    </cfRule>
  </conditionalFormatting>
  <conditionalFormatting sqref="C163">
    <cfRule type="cellIs" dxfId="394" priority="35" operator="equal">
      <formula>0</formula>
    </cfRule>
  </conditionalFormatting>
  <conditionalFormatting sqref="C403">
    <cfRule type="cellIs" dxfId="393" priority="29" operator="equal">
      <formula>0</formula>
    </cfRule>
  </conditionalFormatting>
  <conditionalFormatting sqref="C203">
    <cfRule type="cellIs" dxfId="392" priority="34" operator="equal">
      <formula>0</formula>
    </cfRule>
  </conditionalFormatting>
  <conditionalFormatting sqref="C243">
    <cfRule type="cellIs" dxfId="391" priority="33" operator="equal">
      <formula>0</formula>
    </cfRule>
  </conditionalFormatting>
  <conditionalFormatting sqref="C283">
    <cfRule type="cellIs" dxfId="390" priority="32" operator="equal">
      <formula>0</formula>
    </cfRule>
  </conditionalFormatting>
  <conditionalFormatting sqref="C325">
    <cfRule type="cellIs" dxfId="389" priority="31" operator="equal">
      <formula>0</formula>
    </cfRule>
  </conditionalFormatting>
  <conditionalFormatting sqref="C364">
    <cfRule type="cellIs" dxfId="388" priority="30" operator="equal">
      <formula>0</formula>
    </cfRule>
  </conditionalFormatting>
  <conditionalFormatting sqref="O87:O95 O97:O108 O110:O118">
    <cfRule type="cellIs" dxfId="387" priority="28" operator="equal">
      <formula>0</formula>
    </cfRule>
  </conditionalFormatting>
  <conditionalFormatting sqref="O96">
    <cfRule type="cellIs" dxfId="386" priority="26" operator="equal">
      <formula>0</formula>
    </cfRule>
  </conditionalFormatting>
  <conditionalFormatting sqref="O109">
    <cfRule type="cellIs" dxfId="385" priority="25" operator="equal">
      <formula>0</formula>
    </cfRule>
  </conditionalFormatting>
  <conditionalFormatting sqref="O126:O134 O136:O147 O149:O157">
    <cfRule type="cellIs" dxfId="384" priority="24" operator="equal">
      <formula>0</formula>
    </cfRule>
  </conditionalFormatting>
  <conditionalFormatting sqref="O135">
    <cfRule type="cellIs" dxfId="383" priority="22" operator="equal">
      <formula>0</formula>
    </cfRule>
  </conditionalFormatting>
  <conditionalFormatting sqref="O148">
    <cfRule type="cellIs" dxfId="382" priority="21" operator="equal">
      <formula>0</formula>
    </cfRule>
  </conditionalFormatting>
  <conditionalFormatting sqref="P279">
    <cfRule type="cellIs" dxfId="381" priority="13" operator="equal">
      <formula>0</formula>
    </cfRule>
  </conditionalFormatting>
  <conditionalFormatting sqref="P327:P358">
    <cfRule type="cellIs" dxfId="380" priority="4" operator="equal">
      <formula>0</formula>
    </cfRule>
  </conditionalFormatting>
  <conditionalFormatting sqref="P239">
    <cfRule type="cellIs" dxfId="379" priority="17" operator="equal">
      <formula>0</formula>
    </cfRule>
  </conditionalFormatting>
  <conditionalFormatting sqref="O205:O236">
    <cfRule type="cellIs" dxfId="378" priority="16" operator="equal">
      <formula>0</formula>
    </cfRule>
  </conditionalFormatting>
  <conditionalFormatting sqref="P205:P236">
    <cfRule type="cellIs" dxfId="377" priority="7" operator="equal">
      <formula>0</formula>
    </cfRule>
  </conditionalFormatting>
  <conditionalFormatting sqref="P239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{E5034969-AF50-469A-81EA-42DFDF50605D}</x14:id>
        </ext>
      </extLst>
    </cfRule>
  </conditionalFormatting>
  <conditionalFormatting sqref="P279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{B77BF70B-C626-4D0B-B201-2BF182487050}</x14:id>
        </ext>
      </extLst>
    </cfRule>
  </conditionalFormatting>
  <conditionalFormatting sqref="P48:P79">
    <cfRule type="cellIs" dxfId="376" priority="11" operator="equal">
      <formula>0</formula>
    </cfRule>
  </conditionalFormatting>
  <conditionalFormatting sqref="P87:P118">
    <cfRule type="cellIs" dxfId="375" priority="10" operator="equal">
      <formula>0</formula>
    </cfRule>
  </conditionalFormatting>
  <conditionalFormatting sqref="P126:P157">
    <cfRule type="cellIs" dxfId="374" priority="9" operator="equal">
      <formula>0</formula>
    </cfRule>
  </conditionalFormatting>
  <conditionalFormatting sqref="P165:P196">
    <cfRule type="cellIs" dxfId="373" priority="8" operator="equal">
      <formula>0</formula>
    </cfRule>
  </conditionalFormatting>
  <conditionalFormatting sqref="P245:P276">
    <cfRule type="cellIs" dxfId="372" priority="6" operator="equal">
      <formula>0</formula>
    </cfRule>
  </conditionalFormatting>
  <conditionalFormatting sqref="P285:P316">
    <cfRule type="cellIs" dxfId="371" priority="5" operator="equal">
      <formula>0</formula>
    </cfRule>
  </conditionalFormatting>
  <conditionalFormatting sqref="P366:P397">
    <cfRule type="cellIs" dxfId="370" priority="3" operator="equal">
      <formula>0</formula>
    </cfRule>
  </conditionalFormatting>
  <conditionalFormatting sqref="P405:P436">
    <cfRule type="cellIs" dxfId="369" priority="2" operator="equal">
      <formula>0</formula>
    </cfRule>
  </conditionalFormatting>
  <conditionalFormatting sqref="I409:M409">
    <cfRule type="cellIs" dxfId="368" priority="1" operator="equal">
      <formula>0</formula>
    </cfRule>
  </conditionalFormatting>
  <dataValidations count="1">
    <dataValidation type="list" allowBlank="1" showInputMessage="1" showErrorMessage="1" sqref="C4">
      <formula1>$AA$9:$AA$12</formula1>
    </dataValidation>
  </dataValidations>
  <pageMargins left="0.70866141732283472" right="0.70866141732283472" top="0.55118110236220474" bottom="0.35433070866141736" header="0.31496062992125984" footer="0.31496062992125984"/>
  <pageSetup paperSize="9" scale="45" fitToHeight="10" orientation="landscape" r:id="rId1"/>
  <headerFooter>
    <oddHeader>&amp;L&amp;F&amp;R&amp;A</oddHeader>
    <oddFooter>&amp;R&amp;P</oddFooter>
  </headerFooter>
  <rowBreaks count="1" manualBreakCount="1">
    <brk id="4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578A61-4789-4C45-8A49-B3EC56E344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Q9:Q40</xm:sqref>
        </x14:conditionalFormatting>
        <x14:conditionalFormatting xmlns:xm="http://schemas.microsoft.com/office/excel/2006/main">
          <x14:cfRule type="dataBar" id="{84FB13DF-0109-4783-B6D8-3A9C8488BE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C36BD41F-7602-4A2C-8AC7-EFF254B0CD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0679256B-CD7C-4765-86A1-C2111C56A6B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Q80:Q81</xm:sqref>
        </x14:conditionalFormatting>
        <x14:conditionalFormatting xmlns:xm="http://schemas.microsoft.com/office/excel/2006/main">
          <x14:cfRule type="dataBar" id="{E5ADBDFA-5F51-44F2-9F22-26C68F1E04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Q48:Q79</xm:sqref>
        </x14:conditionalFormatting>
        <x14:conditionalFormatting xmlns:xm="http://schemas.microsoft.com/office/excel/2006/main">
          <x14:cfRule type="dataBar" id="{7E1A1753-7924-40BA-AFEC-FF2E7AEA8D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S87:S118 S120</xm:sqref>
        </x14:conditionalFormatting>
        <x14:conditionalFormatting xmlns:xm="http://schemas.microsoft.com/office/excel/2006/main">
          <x14:cfRule type="dataBar" id="{21242107-FAD0-4551-A999-A4B8CFA7C4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R87:R118 R120</xm:sqref>
        </x14:conditionalFormatting>
        <x14:conditionalFormatting xmlns:xm="http://schemas.microsoft.com/office/excel/2006/main">
          <x14:cfRule type="dataBar" id="{F2354CC5-2878-438F-94B7-85E702B50E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EF084EDE-45FD-41D9-80B3-854760091F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F0DFE9A5-CD31-4A00-83AC-2CE880BC096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S126:S157 S159</xm:sqref>
        </x14:conditionalFormatting>
        <x14:conditionalFormatting xmlns:xm="http://schemas.microsoft.com/office/excel/2006/main">
          <x14:cfRule type="dataBar" id="{E07F2845-88D7-4FD5-81A6-AD647E3193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R126:R157 R159</xm:sqref>
        </x14:conditionalFormatting>
        <x14:conditionalFormatting xmlns:xm="http://schemas.microsoft.com/office/excel/2006/main">
          <x14:cfRule type="dataBar" id="{F703ECEF-72EF-4E4A-8274-1F5E478EB5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Q158:Q159</xm:sqref>
        </x14:conditionalFormatting>
        <x14:conditionalFormatting xmlns:xm="http://schemas.microsoft.com/office/excel/2006/main">
          <x14:cfRule type="dataBar" id="{DDE40971-E4B2-4C78-84D5-5CFE1385540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Q126:Q157</xm:sqref>
        </x14:conditionalFormatting>
        <x14:conditionalFormatting xmlns:xm="http://schemas.microsoft.com/office/excel/2006/main">
          <x14:cfRule type="dataBar" id="{85FC050F-026D-4143-B846-89508D6E409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S165:S196 S198</xm:sqref>
        </x14:conditionalFormatting>
        <x14:conditionalFormatting xmlns:xm="http://schemas.microsoft.com/office/excel/2006/main">
          <x14:cfRule type="dataBar" id="{A14A8AE3-836D-4E65-99C4-C80CC45483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R165:R196 R198</xm:sqref>
        </x14:conditionalFormatting>
        <x14:conditionalFormatting xmlns:xm="http://schemas.microsoft.com/office/excel/2006/main">
          <x14:cfRule type="dataBar" id="{1E9AB451-5A1D-495E-B2DB-3232A5E2AF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Q197:Q198</xm:sqref>
        </x14:conditionalFormatting>
        <x14:conditionalFormatting xmlns:xm="http://schemas.microsoft.com/office/excel/2006/main">
          <x14:cfRule type="dataBar" id="{CA1EF3E2-BBB6-44DE-8CCE-F9D4B2DA35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Q165:Q196</xm:sqref>
        </x14:conditionalFormatting>
        <x14:conditionalFormatting xmlns:xm="http://schemas.microsoft.com/office/excel/2006/main">
          <x14:cfRule type="dataBar" id="{8F7536DA-9329-4081-93D3-D521F9967B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S205:S236 S238</xm:sqref>
        </x14:conditionalFormatting>
        <x14:conditionalFormatting xmlns:xm="http://schemas.microsoft.com/office/excel/2006/main">
          <x14:cfRule type="dataBar" id="{871CCB8D-A0D3-46BD-BD53-E42CB4B755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R205:R236 R238</xm:sqref>
        </x14:conditionalFormatting>
        <x14:conditionalFormatting xmlns:xm="http://schemas.microsoft.com/office/excel/2006/main">
          <x14:cfRule type="dataBar" id="{6BB5B7E3-43C8-4367-B98D-A0A5E1C422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Q237:Q238</xm:sqref>
        </x14:conditionalFormatting>
        <x14:conditionalFormatting xmlns:xm="http://schemas.microsoft.com/office/excel/2006/main">
          <x14:cfRule type="dataBar" id="{1851A44A-AFA4-4774-8B1B-9C8B0B52D0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Q205:Q236</xm:sqref>
        </x14:conditionalFormatting>
        <x14:conditionalFormatting xmlns:xm="http://schemas.microsoft.com/office/excel/2006/main">
          <x14:cfRule type="dataBar" id="{C12E9647-B4C6-483A-B093-DCF66DFB65E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S245:S276 S278</xm:sqref>
        </x14:conditionalFormatting>
        <x14:conditionalFormatting xmlns:xm="http://schemas.microsoft.com/office/excel/2006/main">
          <x14:cfRule type="dataBar" id="{503C05D3-C081-478C-8801-4A18905F28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R245:R276 R278</xm:sqref>
        </x14:conditionalFormatting>
        <x14:conditionalFormatting xmlns:xm="http://schemas.microsoft.com/office/excel/2006/main">
          <x14:cfRule type="dataBar" id="{48A13A0E-FA24-4D74-B8F2-E3758FF02B9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Q277:Q278</xm:sqref>
        </x14:conditionalFormatting>
        <x14:conditionalFormatting xmlns:xm="http://schemas.microsoft.com/office/excel/2006/main">
          <x14:cfRule type="dataBar" id="{A9BA99CF-F6E1-47A6-A324-F73DAF53FB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Q245:Q276</xm:sqref>
        </x14:conditionalFormatting>
        <x14:conditionalFormatting xmlns:xm="http://schemas.microsoft.com/office/excel/2006/main">
          <x14:cfRule type="dataBar" id="{7D52EBC1-F028-466E-97D5-CCF966ADB5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P320</xm:sqref>
        </x14:conditionalFormatting>
        <x14:conditionalFormatting xmlns:xm="http://schemas.microsoft.com/office/excel/2006/main">
          <x14:cfRule type="dataBar" id="{47E158C1-77C2-40C5-9D90-7CDF29C39F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S285:S316 S318</xm:sqref>
        </x14:conditionalFormatting>
        <x14:conditionalFormatting xmlns:xm="http://schemas.microsoft.com/office/excel/2006/main">
          <x14:cfRule type="dataBar" id="{D5C885C7-61A5-47C3-AEDB-21FB6576E1A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R285:R316 R318</xm:sqref>
        </x14:conditionalFormatting>
        <x14:conditionalFormatting xmlns:xm="http://schemas.microsoft.com/office/excel/2006/main">
          <x14:cfRule type="dataBar" id="{DF47C842-CFC6-4974-B09E-84ED9ACE37E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Q317:Q318</xm:sqref>
        </x14:conditionalFormatting>
        <x14:conditionalFormatting xmlns:xm="http://schemas.microsoft.com/office/excel/2006/main">
          <x14:cfRule type="dataBar" id="{E4B532E6-00C8-4186-AE6F-47BAA0023A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Q285:Q316</xm:sqref>
        </x14:conditionalFormatting>
        <x14:conditionalFormatting xmlns:xm="http://schemas.microsoft.com/office/excel/2006/main">
          <x14:cfRule type="dataBar" id="{B9750E02-EAAD-4851-BA0F-79A1F6B01A4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S327:S358 S360</xm:sqref>
        </x14:conditionalFormatting>
        <x14:conditionalFormatting xmlns:xm="http://schemas.microsoft.com/office/excel/2006/main">
          <x14:cfRule type="dataBar" id="{3E443208-A200-4B49-A598-2375ACC69A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R327:R358 R360</xm:sqref>
        </x14:conditionalFormatting>
        <x14:conditionalFormatting xmlns:xm="http://schemas.microsoft.com/office/excel/2006/main">
          <x14:cfRule type="dataBar" id="{85B81949-A2CB-405B-BFF4-BEEDE52E6C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Q359:Q360</xm:sqref>
        </x14:conditionalFormatting>
        <x14:conditionalFormatting xmlns:xm="http://schemas.microsoft.com/office/excel/2006/main">
          <x14:cfRule type="dataBar" id="{135B6590-5CC8-43F1-A79B-FAA55FE4AD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Q327:Q358</xm:sqref>
        </x14:conditionalFormatting>
        <x14:conditionalFormatting xmlns:xm="http://schemas.microsoft.com/office/excel/2006/main">
          <x14:cfRule type="dataBar" id="{13E19FB6-D387-4F11-9947-7D3D47254D8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Q401:S401 E401:O401</xm:sqref>
        </x14:conditionalFormatting>
        <x14:conditionalFormatting xmlns:xm="http://schemas.microsoft.com/office/excel/2006/main">
          <x14:cfRule type="dataBar" id="{BED1F512-B58B-46DA-8B11-8CAD3B96C86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P401</xm:sqref>
        </x14:conditionalFormatting>
        <x14:conditionalFormatting xmlns:xm="http://schemas.microsoft.com/office/excel/2006/main">
          <x14:cfRule type="dataBar" id="{970660A7-7B0B-4D13-97EF-ED0E04F015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S366:S397 S399</xm:sqref>
        </x14:conditionalFormatting>
        <x14:conditionalFormatting xmlns:xm="http://schemas.microsoft.com/office/excel/2006/main">
          <x14:cfRule type="dataBar" id="{0F8FC078-D9A7-4BD8-8E03-693C73A464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R366:R397 R399</xm:sqref>
        </x14:conditionalFormatting>
        <x14:conditionalFormatting xmlns:xm="http://schemas.microsoft.com/office/excel/2006/main">
          <x14:cfRule type="dataBar" id="{41E8A982-775B-4A34-AF29-2A7C0E05B9F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Q399</xm:sqref>
        </x14:conditionalFormatting>
        <x14:conditionalFormatting xmlns:xm="http://schemas.microsoft.com/office/excel/2006/main">
          <x14:cfRule type="dataBar" id="{9234A15C-BDB4-4F57-BF68-9812B16880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Q366:Q398</xm:sqref>
        </x14:conditionalFormatting>
        <x14:conditionalFormatting xmlns:xm="http://schemas.microsoft.com/office/excel/2006/main">
          <x14:cfRule type="dataBar" id="{17FD3AB6-CCBE-46E7-8A83-F82A686C98A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S405:S436 S438</xm:sqref>
        </x14:conditionalFormatting>
        <x14:conditionalFormatting xmlns:xm="http://schemas.microsoft.com/office/excel/2006/main">
          <x14:cfRule type="dataBar" id="{5D754B9B-6A12-44F1-89BE-5FF50954CA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R405:R436 R438</xm:sqref>
        </x14:conditionalFormatting>
        <x14:conditionalFormatting xmlns:xm="http://schemas.microsoft.com/office/excel/2006/main">
          <x14:cfRule type="dataBar" id="{6D5176AB-95C9-4CCD-AD65-F3FFBF57E1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Q437:Q438</xm:sqref>
        </x14:conditionalFormatting>
        <x14:conditionalFormatting xmlns:xm="http://schemas.microsoft.com/office/excel/2006/main">
          <x14:cfRule type="dataBar" id="{8C2D43DF-B5E3-42B3-B6B8-F8FB2039AF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Q405:Q436</xm:sqref>
        </x14:conditionalFormatting>
        <x14:conditionalFormatting xmlns:xm="http://schemas.microsoft.com/office/excel/2006/main">
          <x14:cfRule type="dataBar" id="{0ED3A5EB-56BE-4AA6-A2B1-1B714E00F3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F82:P82</xm:sqref>
        </x14:conditionalFormatting>
        <x14:conditionalFormatting xmlns:xm="http://schemas.microsoft.com/office/excel/2006/main">
          <x14:cfRule type="dataBar" id="{007F09F8-54DF-418D-9412-619B496D2F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F121:P121</xm:sqref>
        </x14:conditionalFormatting>
        <x14:conditionalFormatting xmlns:xm="http://schemas.microsoft.com/office/excel/2006/main">
          <x14:cfRule type="dataBar" id="{0C38F2E4-074C-44AC-B9B0-F7F050C7CA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F160:P160</xm:sqref>
        </x14:conditionalFormatting>
        <x14:conditionalFormatting xmlns:xm="http://schemas.microsoft.com/office/excel/2006/main">
          <x14:cfRule type="dataBar" id="{2E149CDC-4D25-4409-B5B9-44BDF186EC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F199:P199</xm:sqref>
        </x14:conditionalFormatting>
        <x14:conditionalFormatting xmlns:xm="http://schemas.microsoft.com/office/excel/2006/main">
          <x14:cfRule type="dataBar" id="{003BFCD5-C833-44A6-94C3-E231EAD5011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F239:O239</xm:sqref>
        </x14:conditionalFormatting>
        <x14:conditionalFormatting xmlns:xm="http://schemas.microsoft.com/office/excel/2006/main">
          <x14:cfRule type="dataBar" id="{0445C584-B80E-42E4-A553-2959D29881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F279:O279</xm:sqref>
        </x14:conditionalFormatting>
        <x14:conditionalFormatting xmlns:xm="http://schemas.microsoft.com/office/excel/2006/main">
          <x14:cfRule type="dataBar" id="{D092A868-367F-4A46-92F2-BFF1AAA96C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C320:O320</xm:sqref>
        </x14:conditionalFormatting>
        <x14:conditionalFormatting xmlns:xm="http://schemas.microsoft.com/office/excel/2006/main">
          <x14:cfRule type="dataBar" id="{EB1E6716-1C0D-4018-A695-D922528A25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F319:P319</xm:sqref>
        </x14:conditionalFormatting>
        <x14:conditionalFormatting xmlns:xm="http://schemas.microsoft.com/office/excel/2006/main">
          <x14:cfRule type="dataBar" id="{D39B9F3C-B7F7-4000-94DF-91EC885BCAB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F361:P361</xm:sqref>
        </x14:conditionalFormatting>
        <x14:conditionalFormatting xmlns:xm="http://schemas.microsoft.com/office/excel/2006/main">
          <x14:cfRule type="dataBar" id="{163A0742-F7BA-4580-B81B-EA5A503BC9B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F400:P400</xm:sqref>
        </x14:conditionalFormatting>
        <x14:conditionalFormatting xmlns:xm="http://schemas.microsoft.com/office/excel/2006/main">
          <x14:cfRule type="dataBar" id="{1D0EBFB8-AE46-4468-9D5F-106D122783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F439:P439</xm:sqref>
        </x14:conditionalFormatting>
        <x14:conditionalFormatting xmlns:xm="http://schemas.microsoft.com/office/excel/2006/main">
          <x14:cfRule type="dataBar" id="{262787CD-396C-437E-ACA2-B15654B488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S9:S40 S42</xm:sqref>
        </x14:conditionalFormatting>
        <x14:conditionalFormatting xmlns:xm="http://schemas.microsoft.com/office/excel/2006/main">
          <x14:cfRule type="dataBar" id="{10E3A2DD-3437-4126-A936-DA208F6433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R9:R40 R42</xm:sqref>
        </x14:conditionalFormatting>
        <x14:conditionalFormatting xmlns:xm="http://schemas.microsoft.com/office/excel/2006/main">
          <x14:cfRule type="dataBar" id="{0550B114-FD2D-4455-816C-4F44B93A4CF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Q41:Q42</xm:sqref>
        </x14:conditionalFormatting>
        <x14:conditionalFormatting xmlns:xm="http://schemas.microsoft.com/office/excel/2006/main">
          <x14:cfRule type="dataBar" id="{F414862E-9952-4EAE-AD6F-6223BAE8E7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F43:P43</xm:sqref>
        </x14:conditionalFormatting>
        <x14:conditionalFormatting xmlns:xm="http://schemas.microsoft.com/office/excel/2006/main">
          <x14:cfRule type="dataBar" id="{E5034969-AF50-469A-81EA-42DFDF5060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P239</xm:sqref>
        </x14:conditionalFormatting>
        <x14:conditionalFormatting xmlns:xm="http://schemas.microsoft.com/office/excel/2006/main">
          <x14:cfRule type="dataBar" id="{B77BF70B-C626-4D0B-B201-2BF1824870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P279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Premiums!F165:O165</xm:f>
              <xm:sqref>C165</xm:sqref>
            </x14:sparkline>
            <x14:sparkline>
              <xm:f>Premiums!F166:O166</xm:f>
              <xm:sqref>C166</xm:sqref>
            </x14:sparkline>
            <x14:sparkline>
              <xm:f>Premiums!F167:O167</xm:f>
              <xm:sqref>C167</xm:sqref>
            </x14:sparkline>
            <x14:sparkline>
              <xm:f>Premiums!F168:O168</xm:f>
              <xm:sqref>C168</xm:sqref>
            </x14:sparkline>
            <x14:sparkline>
              <xm:f>Premiums!F169:O169</xm:f>
              <xm:sqref>C169</xm:sqref>
            </x14:sparkline>
            <x14:sparkline>
              <xm:f>Premiums!F170:O170</xm:f>
              <xm:sqref>C170</xm:sqref>
            </x14:sparkline>
            <x14:sparkline>
              <xm:f>Premiums!F171:O171</xm:f>
              <xm:sqref>C171</xm:sqref>
            </x14:sparkline>
            <x14:sparkline>
              <xm:f>Premiums!F172:O172</xm:f>
              <xm:sqref>C172</xm:sqref>
            </x14:sparkline>
            <x14:sparkline>
              <xm:f>Premiums!F173:O173</xm:f>
              <xm:sqref>C173</xm:sqref>
            </x14:sparkline>
            <x14:sparkline>
              <xm:f>Premiums!F174:O174</xm:f>
              <xm:sqref>C174</xm:sqref>
            </x14:sparkline>
            <x14:sparkline>
              <xm:f>Premiums!F175:O175</xm:f>
              <xm:sqref>C175</xm:sqref>
            </x14:sparkline>
            <x14:sparkline>
              <xm:f>Premiums!F176:O176</xm:f>
              <xm:sqref>C176</xm:sqref>
            </x14:sparkline>
            <x14:sparkline>
              <xm:f>Premiums!F177:O177</xm:f>
              <xm:sqref>C177</xm:sqref>
            </x14:sparkline>
            <x14:sparkline>
              <xm:f>Premiums!F178:O178</xm:f>
              <xm:sqref>C178</xm:sqref>
            </x14:sparkline>
            <x14:sparkline>
              <xm:f>Premiums!F179:O179</xm:f>
              <xm:sqref>C179</xm:sqref>
            </x14:sparkline>
            <x14:sparkline>
              <xm:f>Premiums!F180:O180</xm:f>
              <xm:sqref>C180</xm:sqref>
            </x14:sparkline>
            <x14:sparkline>
              <xm:f>Premiums!F181:O181</xm:f>
              <xm:sqref>C181</xm:sqref>
            </x14:sparkline>
            <x14:sparkline>
              <xm:f>Premiums!F182:O182</xm:f>
              <xm:sqref>C182</xm:sqref>
            </x14:sparkline>
            <x14:sparkline>
              <xm:f>Premiums!F183:O183</xm:f>
              <xm:sqref>C183</xm:sqref>
            </x14:sparkline>
            <x14:sparkline>
              <xm:f>Premiums!F184:O184</xm:f>
              <xm:sqref>C184</xm:sqref>
            </x14:sparkline>
            <x14:sparkline>
              <xm:f>Premiums!F185:O185</xm:f>
              <xm:sqref>C185</xm:sqref>
            </x14:sparkline>
            <x14:sparkline>
              <xm:f>Premiums!F186:O186</xm:f>
              <xm:sqref>C186</xm:sqref>
            </x14:sparkline>
            <x14:sparkline>
              <xm:f>Premiums!F187:O187</xm:f>
              <xm:sqref>C187</xm:sqref>
            </x14:sparkline>
            <x14:sparkline>
              <xm:f>Premiums!F188:O188</xm:f>
              <xm:sqref>C188</xm:sqref>
            </x14:sparkline>
            <x14:sparkline>
              <xm:f>Premiums!F189:O189</xm:f>
              <xm:sqref>C189</xm:sqref>
            </x14:sparkline>
            <x14:sparkline>
              <xm:f>Premiums!F190:O190</xm:f>
              <xm:sqref>C190</xm:sqref>
            </x14:sparkline>
            <x14:sparkline>
              <xm:f>Premiums!F191:O191</xm:f>
              <xm:sqref>C191</xm:sqref>
            </x14:sparkline>
            <x14:sparkline>
              <xm:f>Premiums!F192:O192</xm:f>
              <xm:sqref>C192</xm:sqref>
            </x14:sparkline>
            <x14:sparkline>
              <xm:f>Premiums!F193:O193</xm:f>
              <xm:sqref>C193</xm:sqref>
            </x14:sparkline>
            <x14:sparkline>
              <xm:f>Premiums!F194:O194</xm:f>
              <xm:sqref>C194</xm:sqref>
            </x14:sparkline>
            <x14:sparkline>
              <xm:f>Premiums!F195:O195</xm:f>
              <xm:sqref>C195</xm:sqref>
            </x14:sparkline>
            <x14:sparkline>
              <xm:f>Premiums!F196:O196</xm:f>
              <xm:sqref>C196</xm:sqref>
            </x14:sparkline>
            <x14:sparkline>
              <xm:f>Premiums!F197:O197</xm:f>
              <xm:sqref>C197</xm:sqref>
            </x14:sparkline>
            <x14:sparkline>
              <xm:f>Premiums!F198:O198</xm:f>
              <xm:sqref>C198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Premiums!F405:O405</xm:f>
              <xm:sqref>C405</xm:sqref>
            </x14:sparkline>
            <x14:sparkline>
              <xm:f>Premiums!F406:O406</xm:f>
              <xm:sqref>C406</xm:sqref>
            </x14:sparkline>
            <x14:sparkline>
              <xm:f>Premiums!F407:O407</xm:f>
              <xm:sqref>C407</xm:sqref>
            </x14:sparkline>
            <x14:sparkline>
              <xm:f>Premiums!F408:O408</xm:f>
              <xm:sqref>C408</xm:sqref>
            </x14:sparkline>
            <x14:sparkline>
              <xm:f>Premiums!F409:O409</xm:f>
              <xm:sqref>C409</xm:sqref>
            </x14:sparkline>
            <x14:sparkline>
              <xm:f>Premiums!F410:O410</xm:f>
              <xm:sqref>C410</xm:sqref>
            </x14:sparkline>
            <x14:sparkline>
              <xm:f>Premiums!F411:O411</xm:f>
              <xm:sqref>C411</xm:sqref>
            </x14:sparkline>
            <x14:sparkline>
              <xm:f>Premiums!F412:O412</xm:f>
              <xm:sqref>C412</xm:sqref>
            </x14:sparkline>
            <x14:sparkline>
              <xm:f>Premiums!F413:O413</xm:f>
              <xm:sqref>C413</xm:sqref>
            </x14:sparkline>
            <x14:sparkline>
              <xm:f>Premiums!F414:O414</xm:f>
              <xm:sqref>C414</xm:sqref>
            </x14:sparkline>
            <x14:sparkline>
              <xm:f>Premiums!F415:O415</xm:f>
              <xm:sqref>C415</xm:sqref>
            </x14:sparkline>
            <x14:sparkline>
              <xm:f>Premiums!F416:O416</xm:f>
              <xm:sqref>C416</xm:sqref>
            </x14:sparkline>
            <x14:sparkline>
              <xm:f>Premiums!F417:O417</xm:f>
              <xm:sqref>C417</xm:sqref>
            </x14:sparkline>
            <x14:sparkline>
              <xm:f>Premiums!F418:O418</xm:f>
              <xm:sqref>C418</xm:sqref>
            </x14:sparkline>
            <x14:sparkline>
              <xm:f>Premiums!F419:O419</xm:f>
              <xm:sqref>C419</xm:sqref>
            </x14:sparkline>
            <x14:sparkline>
              <xm:f>Premiums!F420:O420</xm:f>
              <xm:sqref>C420</xm:sqref>
            </x14:sparkline>
            <x14:sparkline>
              <xm:f>Premiums!F421:O421</xm:f>
              <xm:sqref>C421</xm:sqref>
            </x14:sparkline>
            <x14:sparkline>
              <xm:f>Premiums!F422:O422</xm:f>
              <xm:sqref>C422</xm:sqref>
            </x14:sparkline>
            <x14:sparkline>
              <xm:f>Premiums!F423:O423</xm:f>
              <xm:sqref>C423</xm:sqref>
            </x14:sparkline>
            <x14:sparkline>
              <xm:f>Premiums!F424:O424</xm:f>
              <xm:sqref>C424</xm:sqref>
            </x14:sparkline>
            <x14:sparkline>
              <xm:f>Premiums!F425:O425</xm:f>
              <xm:sqref>C425</xm:sqref>
            </x14:sparkline>
            <x14:sparkline>
              <xm:f>Premiums!F426:O426</xm:f>
              <xm:sqref>C426</xm:sqref>
            </x14:sparkline>
            <x14:sparkline>
              <xm:f>Premiums!F427:O427</xm:f>
              <xm:sqref>C427</xm:sqref>
            </x14:sparkline>
            <x14:sparkline>
              <xm:f>Premiums!F428:O428</xm:f>
              <xm:sqref>C428</xm:sqref>
            </x14:sparkline>
            <x14:sparkline>
              <xm:f>Premiums!F429:O429</xm:f>
              <xm:sqref>C429</xm:sqref>
            </x14:sparkline>
            <x14:sparkline>
              <xm:f>Premiums!F430:O430</xm:f>
              <xm:sqref>C430</xm:sqref>
            </x14:sparkline>
            <x14:sparkline>
              <xm:f>Premiums!F431:O431</xm:f>
              <xm:sqref>C431</xm:sqref>
            </x14:sparkline>
            <x14:sparkline>
              <xm:f>Premiums!F432:O432</xm:f>
              <xm:sqref>C432</xm:sqref>
            </x14:sparkline>
            <x14:sparkline>
              <xm:f>Premiums!F433:O433</xm:f>
              <xm:sqref>C433</xm:sqref>
            </x14:sparkline>
            <x14:sparkline>
              <xm:f>Premiums!F434:O434</xm:f>
              <xm:sqref>C434</xm:sqref>
            </x14:sparkline>
            <x14:sparkline>
              <xm:f>Premiums!F435:O435</xm:f>
              <xm:sqref>C435</xm:sqref>
            </x14:sparkline>
            <x14:sparkline>
              <xm:f>Premiums!F436:O436</xm:f>
              <xm:sqref>C436</xm:sqref>
            </x14:sparkline>
            <x14:sparkline>
              <xm:f>Premiums!F437:O437</xm:f>
              <xm:sqref>C437</xm:sqref>
            </x14:sparkline>
            <x14:sparkline>
              <xm:f>Premiums!F438:O438</xm:f>
              <xm:sqref>C438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Premiums!F366:O366</xm:f>
              <xm:sqref>C366</xm:sqref>
            </x14:sparkline>
            <x14:sparkline>
              <xm:f>Premiums!F367:O367</xm:f>
              <xm:sqref>C367</xm:sqref>
            </x14:sparkline>
            <x14:sparkline>
              <xm:f>Premiums!F368:O368</xm:f>
              <xm:sqref>C368</xm:sqref>
            </x14:sparkline>
            <x14:sparkline>
              <xm:f>Premiums!F369:O369</xm:f>
              <xm:sqref>C369</xm:sqref>
            </x14:sparkline>
            <x14:sparkline>
              <xm:f>Premiums!F370:O370</xm:f>
              <xm:sqref>C370</xm:sqref>
            </x14:sparkline>
            <x14:sparkline>
              <xm:f>Premiums!F371:O371</xm:f>
              <xm:sqref>C371</xm:sqref>
            </x14:sparkline>
            <x14:sparkline>
              <xm:f>Premiums!F372:O372</xm:f>
              <xm:sqref>C372</xm:sqref>
            </x14:sparkline>
            <x14:sparkline>
              <xm:f>Premiums!F373:O373</xm:f>
              <xm:sqref>C373</xm:sqref>
            </x14:sparkline>
            <x14:sparkline>
              <xm:f>Premiums!F374:O374</xm:f>
              <xm:sqref>C374</xm:sqref>
            </x14:sparkline>
            <x14:sparkline>
              <xm:f>Premiums!F375:O375</xm:f>
              <xm:sqref>C375</xm:sqref>
            </x14:sparkline>
            <x14:sparkline>
              <xm:f>Premiums!F376:O376</xm:f>
              <xm:sqref>C376</xm:sqref>
            </x14:sparkline>
            <x14:sparkline>
              <xm:f>Premiums!F377:O377</xm:f>
              <xm:sqref>C377</xm:sqref>
            </x14:sparkline>
            <x14:sparkline>
              <xm:f>Premiums!F378:O378</xm:f>
              <xm:sqref>C378</xm:sqref>
            </x14:sparkline>
            <x14:sparkline>
              <xm:f>Premiums!F379:O379</xm:f>
              <xm:sqref>C379</xm:sqref>
            </x14:sparkline>
            <x14:sparkline>
              <xm:f>Premiums!F380:O380</xm:f>
              <xm:sqref>C380</xm:sqref>
            </x14:sparkline>
            <x14:sparkline>
              <xm:f>Premiums!F381:O381</xm:f>
              <xm:sqref>C381</xm:sqref>
            </x14:sparkline>
            <x14:sparkline>
              <xm:f>Premiums!F382:O382</xm:f>
              <xm:sqref>C382</xm:sqref>
            </x14:sparkline>
            <x14:sparkline>
              <xm:f>Premiums!F383:O383</xm:f>
              <xm:sqref>C383</xm:sqref>
            </x14:sparkline>
            <x14:sparkline>
              <xm:f>Premiums!F384:O384</xm:f>
              <xm:sqref>C384</xm:sqref>
            </x14:sparkline>
            <x14:sparkline>
              <xm:f>Premiums!F385:O385</xm:f>
              <xm:sqref>C385</xm:sqref>
            </x14:sparkline>
            <x14:sparkline>
              <xm:f>Premiums!F386:O386</xm:f>
              <xm:sqref>C386</xm:sqref>
            </x14:sparkline>
            <x14:sparkline>
              <xm:f>Premiums!F387:O387</xm:f>
              <xm:sqref>C387</xm:sqref>
            </x14:sparkline>
            <x14:sparkline>
              <xm:f>Premiums!F388:O388</xm:f>
              <xm:sqref>C388</xm:sqref>
            </x14:sparkline>
            <x14:sparkline>
              <xm:f>Premiums!F389:O389</xm:f>
              <xm:sqref>C389</xm:sqref>
            </x14:sparkline>
            <x14:sparkline>
              <xm:f>Premiums!F390:O390</xm:f>
              <xm:sqref>C390</xm:sqref>
            </x14:sparkline>
            <x14:sparkline>
              <xm:f>Premiums!F391:O391</xm:f>
              <xm:sqref>C391</xm:sqref>
            </x14:sparkline>
            <x14:sparkline>
              <xm:f>Premiums!F392:O392</xm:f>
              <xm:sqref>C392</xm:sqref>
            </x14:sparkline>
            <x14:sparkline>
              <xm:f>Premiums!F393:O393</xm:f>
              <xm:sqref>C393</xm:sqref>
            </x14:sparkline>
            <x14:sparkline>
              <xm:f>Premiums!F394:O394</xm:f>
              <xm:sqref>C394</xm:sqref>
            </x14:sparkline>
            <x14:sparkline>
              <xm:f>Premiums!F395:O395</xm:f>
              <xm:sqref>C395</xm:sqref>
            </x14:sparkline>
            <x14:sparkline>
              <xm:f>Premiums!F396:O396</xm:f>
              <xm:sqref>C396</xm:sqref>
            </x14:sparkline>
            <x14:sparkline>
              <xm:f>Premiums!F397:O397</xm:f>
              <xm:sqref>C397</xm:sqref>
            </x14:sparkline>
            <x14:sparkline>
              <xm:f>Premiums!F398:O398</xm:f>
              <xm:sqref>C398</xm:sqref>
            </x14:sparkline>
            <x14:sparkline>
              <xm:f>Premiums!F399:O399</xm:f>
              <xm:sqref>C399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Premiums!F327:O327</xm:f>
              <xm:sqref>C327</xm:sqref>
            </x14:sparkline>
            <x14:sparkline>
              <xm:f>Premiums!F328:O328</xm:f>
              <xm:sqref>C328</xm:sqref>
            </x14:sparkline>
            <x14:sparkline>
              <xm:f>Premiums!F329:O329</xm:f>
              <xm:sqref>C329</xm:sqref>
            </x14:sparkline>
            <x14:sparkline>
              <xm:f>Premiums!F330:O330</xm:f>
              <xm:sqref>C330</xm:sqref>
            </x14:sparkline>
            <x14:sparkline>
              <xm:f>Premiums!F331:O331</xm:f>
              <xm:sqref>C331</xm:sqref>
            </x14:sparkline>
            <x14:sparkline>
              <xm:f>Premiums!F332:O332</xm:f>
              <xm:sqref>C332</xm:sqref>
            </x14:sparkline>
            <x14:sparkline>
              <xm:f>Premiums!F333:O333</xm:f>
              <xm:sqref>C333</xm:sqref>
            </x14:sparkline>
            <x14:sparkline>
              <xm:f>Premiums!F334:O334</xm:f>
              <xm:sqref>C334</xm:sqref>
            </x14:sparkline>
            <x14:sparkline>
              <xm:f>Premiums!F335:O335</xm:f>
              <xm:sqref>C335</xm:sqref>
            </x14:sparkline>
            <x14:sparkline>
              <xm:f>Premiums!F336:O336</xm:f>
              <xm:sqref>C336</xm:sqref>
            </x14:sparkline>
            <x14:sparkline>
              <xm:f>Premiums!F337:O337</xm:f>
              <xm:sqref>C337</xm:sqref>
            </x14:sparkline>
            <x14:sparkline>
              <xm:f>Premiums!F338:O338</xm:f>
              <xm:sqref>C338</xm:sqref>
            </x14:sparkline>
            <x14:sparkline>
              <xm:f>Premiums!F339:O339</xm:f>
              <xm:sqref>C339</xm:sqref>
            </x14:sparkline>
            <x14:sparkline>
              <xm:f>Premiums!F340:O340</xm:f>
              <xm:sqref>C340</xm:sqref>
            </x14:sparkline>
            <x14:sparkline>
              <xm:f>Premiums!F341:O341</xm:f>
              <xm:sqref>C341</xm:sqref>
            </x14:sparkline>
            <x14:sparkline>
              <xm:f>Premiums!F342:O342</xm:f>
              <xm:sqref>C342</xm:sqref>
            </x14:sparkline>
            <x14:sparkline>
              <xm:f>Premiums!F343:O343</xm:f>
              <xm:sqref>C343</xm:sqref>
            </x14:sparkline>
            <x14:sparkline>
              <xm:f>Premiums!F344:O344</xm:f>
              <xm:sqref>C344</xm:sqref>
            </x14:sparkline>
            <x14:sparkline>
              <xm:f>Premiums!F345:O345</xm:f>
              <xm:sqref>C345</xm:sqref>
            </x14:sparkline>
            <x14:sparkline>
              <xm:f>Premiums!F346:O346</xm:f>
              <xm:sqref>C346</xm:sqref>
            </x14:sparkline>
            <x14:sparkline>
              <xm:f>Premiums!F347:O347</xm:f>
              <xm:sqref>C347</xm:sqref>
            </x14:sparkline>
            <x14:sparkline>
              <xm:f>Premiums!F348:O348</xm:f>
              <xm:sqref>C348</xm:sqref>
            </x14:sparkline>
            <x14:sparkline>
              <xm:f>Premiums!F349:O349</xm:f>
              <xm:sqref>C349</xm:sqref>
            </x14:sparkline>
            <x14:sparkline>
              <xm:f>Premiums!F350:O350</xm:f>
              <xm:sqref>C350</xm:sqref>
            </x14:sparkline>
            <x14:sparkline>
              <xm:f>Premiums!F351:O351</xm:f>
              <xm:sqref>C351</xm:sqref>
            </x14:sparkline>
            <x14:sparkline>
              <xm:f>Premiums!F352:O352</xm:f>
              <xm:sqref>C352</xm:sqref>
            </x14:sparkline>
            <x14:sparkline>
              <xm:f>Premiums!F353:O353</xm:f>
              <xm:sqref>C353</xm:sqref>
            </x14:sparkline>
            <x14:sparkline>
              <xm:f>Premiums!F354:O354</xm:f>
              <xm:sqref>C354</xm:sqref>
            </x14:sparkline>
            <x14:sparkline>
              <xm:f>Premiums!F355:O355</xm:f>
              <xm:sqref>C355</xm:sqref>
            </x14:sparkline>
            <x14:sparkline>
              <xm:f>Premiums!F356:O356</xm:f>
              <xm:sqref>C356</xm:sqref>
            </x14:sparkline>
            <x14:sparkline>
              <xm:f>Premiums!F357:O357</xm:f>
              <xm:sqref>C357</xm:sqref>
            </x14:sparkline>
            <x14:sparkline>
              <xm:f>Premiums!F358:O358</xm:f>
              <xm:sqref>C358</xm:sqref>
            </x14:sparkline>
            <x14:sparkline>
              <xm:f>Premiums!F359:O359</xm:f>
              <xm:sqref>C359</xm:sqref>
            </x14:sparkline>
            <x14:sparkline>
              <xm:f>Premiums!F360:O360</xm:f>
              <xm:sqref>C360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Premiums!F285:O285</xm:f>
              <xm:sqref>C285</xm:sqref>
            </x14:sparkline>
            <x14:sparkline>
              <xm:f>Premiums!F286:O286</xm:f>
              <xm:sqref>C286</xm:sqref>
            </x14:sparkline>
            <x14:sparkline>
              <xm:f>Premiums!F287:O287</xm:f>
              <xm:sqref>C287</xm:sqref>
            </x14:sparkline>
            <x14:sparkline>
              <xm:f>Premiums!F288:O288</xm:f>
              <xm:sqref>C288</xm:sqref>
            </x14:sparkline>
            <x14:sparkline>
              <xm:f>Premiums!F289:O289</xm:f>
              <xm:sqref>C289</xm:sqref>
            </x14:sparkline>
            <x14:sparkline>
              <xm:f>Premiums!F290:O290</xm:f>
              <xm:sqref>C290</xm:sqref>
            </x14:sparkline>
            <x14:sparkline>
              <xm:f>Premiums!F291:O291</xm:f>
              <xm:sqref>C291</xm:sqref>
            </x14:sparkline>
            <x14:sparkline>
              <xm:f>Premiums!F292:O292</xm:f>
              <xm:sqref>C292</xm:sqref>
            </x14:sparkline>
            <x14:sparkline>
              <xm:f>Premiums!F293:O293</xm:f>
              <xm:sqref>C293</xm:sqref>
            </x14:sparkline>
            <x14:sparkline>
              <xm:f>Premiums!F294:O294</xm:f>
              <xm:sqref>C294</xm:sqref>
            </x14:sparkline>
            <x14:sparkline>
              <xm:f>Premiums!F295:O295</xm:f>
              <xm:sqref>C295</xm:sqref>
            </x14:sparkline>
            <x14:sparkline>
              <xm:f>Premiums!F296:O296</xm:f>
              <xm:sqref>C296</xm:sqref>
            </x14:sparkline>
            <x14:sparkline>
              <xm:f>Premiums!F297:O297</xm:f>
              <xm:sqref>C297</xm:sqref>
            </x14:sparkline>
            <x14:sparkline>
              <xm:f>Premiums!F298:O298</xm:f>
              <xm:sqref>C298</xm:sqref>
            </x14:sparkline>
            <x14:sparkline>
              <xm:f>Premiums!F299:O299</xm:f>
              <xm:sqref>C299</xm:sqref>
            </x14:sparkline>
            <x14:sparkline>
              <xm:f>Premiums!F300:O300</xm:f>
              <xm:sqref>C300</xm:sqref>
            </x14:sparkline>
            <x14:sparkline>
              <xm:f>Premiums!F301:O301</xm:f>
              <xm:sqref>C301</xm:sqref>
            </x14:sparkline>
            <x14:sparkline>
              <xm:f>Premiums!F302:O302</xm:f>
              <xm:sqref>C302</xm:sqref>
            </x14:sparkline>
            <x14:sparkline>
              <xm:f>Premiums!F303:O303</xm:f>
              <xm:sqref>C303</xm:sqref>
            </x14:sparkline>
            <x14:sparkline>
              <xm:f>Premiums!F304:O304</xm:f>
              <xm:sqref>C304</xm:sqref>
            </x14:sparkline>
            <x14:sparkline>
              <xm:f>Premiums!F305:O305</xm:f>
              <xm:sqref>C305</xm:sqref>
            </x14:sparkline>
            <x14:sparkline>
              <xm:f>Premiums!F306:O306</xm:f>
              <xm:sqref>C306</xm:sqref>
            </x14:sparkline>
            <x14:sparkline>
              <xm:f>Premiums!F307:O307</xm:f>
              <xm:sqref>C307</xm:sqref>
            </x14:sparkline>
            <x14:sparkline>
              <xm:f>Premiums!F308:O308</xm:f>
              <xm:sqref>C308</xm:sqref>
            </x14:sparkline>
            <x14:sparkline>
              <xm:f>Premiums!F309:O309</xm:f>
              <xm:sqref>C309</xm:sqref>
            </x14:sparkline>
            <x14:sparkline>
              <xm:f>Premiums!F310:O310</xm:f>
              <xm:sqref>C310</xm:sqref>
            </x14:sparkline>
            <x14:sparkline>
              <xm:f>Premiums!F311:O311</xm:f>
              <xm:sqref>C311</xm:sqref>
            </x14:sparkline>
            <x14:sparkline>
              <xm:f>Premiums!F312:O312</xm:f>
              <xm:sqref>C312</xm:sqref>
            </x14:sparkline>
            <x14:sparkline>
              <xm:f>Premiums!F313:O313</xm:f>
              <xm:sqref>C313</xm:sqref>
            </x14:sparkline>
            <x14:sparkline>
              <xm:f>Premiums!F314:O314</xm:f>
              <xm:sqref>C314</xm:sqref>
            </x14:sparkline>
            <x14:sparkline>
              <xm:f>Premiums!F315:O315</xm:f>
              <xm:sqref>C315</xm:sqref>
            </x14:sparkline>
            <x14:sparkline>
              <xm:f>Premiums!F316:O316</xm:f>
              <xm:sqref>C316</xm:sqref>
            </x14:sparkline>
            <x14:sparkline>
              <xm:f>Premiums!F317:O317</xm:f>
              <xm:sqref>C317</xm:sqref>
            </x14:sparkline>
            <x14:sparkline>
              <xm:f>Premiums!F318:O318</xm:f>
              <xm:sqref>C318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Premiums!F245:O245</xm:f>
              <xm:sqref>C245</xm:sqref>
            </x14:sparkline>
            <x14:sparkline>
              <xm:f>Premiums!F246:O246</xm:f>
              <xm:sqref>C246</xm:sqref>
            </x14:sparkline>
            <x14:sparkline>
              <xm:f>Premiums!F247:O247</xm:f>
              <xm:sqref>C247</xm:sqref>
            </x14:sparkline>
            <x14:sparkline>
              <xm:f>Premiums!F248:O248</xm:f>
              <xm:sqref>C248</xm:sqref>
            </x14:sparkline>
            <x14:sparkline>
              <xm:f>Premiums!F249:O249</xm:f>
              <xm:sqref>C249</xm:sqref>
            </x14:sparkline>
            <x14:sparkline>
              <xm:f>Premiums!F250:O250</xm:f>
              <xm:sqref>C250</xm:sqref>
            </x14:sparkline>
            <x14:sparkline>
              <xm:f>Premiums!F251:O251</xm:f>
              <xm:sqref>C251</xm:sqref>
            </x14:sparkline>
            <x14:sparkline>
              <xm:f>Premiums!F252:O252</xm:f>
              <xm:sqref>C252</xm:sqref>
            </x14:sparkline>
            <x14:sparkline>
              <xm:f>Premiums!F253:O253</xm:f>
              <xm:sqref>C253</xm:sqref>
            </x14:sparkline>
            <x14:sparkline>
              <xm:f>Premiums!F254:O254</xm:f>
              <xm:sqref>C254</xm:sqref>
            </x14:sparkline>
            <x14:sparkline>
              <xm:f>Premiums!F255:O255</xm:f>
              <xm:sqref>C255</xm:sqref>
            </x14:sparkline>
            <x14:sparkline>
              <xm:f>Premiums!F256:O256</xm:f>
              <xm:sqref>C256</xm:sqref>
            </x14:sparkline>
            <x14:sparkline>
              <xm:f>Premiums!F257:O257</xm:f>
              <xm:sqref>C257</xm:sqref>
            </x14:sparkline>
            <x14:sparkline>
              <xm:f>Premiums!F258:O258</xm:f>
              <xm:sqref>C258</xm:sqref>
            </x14:sparkline>
            <x14:sparkline>
              <xm:f>Premiums!F259:O259</xm:f>
              <xm:sqref>C259</xm:sqref>
            </x14:sparkline>
            <x14:sparkline>
              <xm:f>Premiums!F260:O260</xm:f>
              <xm:sqref>C260</xm:sqref>
            </x14:sparkline>
            <x14:sparkline>
              <xm:f>Premiums!F261:O261</xm:f>
              <xm:sqref>C261</xm:sqref>
            </x14:sparkline>
            <x14:sparkline>
              <xm:f>Premiums!F262:O262</xm:f>
              <xm:sqref>C262</xm:sqref>
            </x14:sparkline>
            <x14:sparkline>
              <xm:f>Premiums!F263:O263</xm:f>
              <xm:sqref>C263</xm:sqref>
            </x14:sparkline>
            <x14:sparkline>
              <xm:f>Premiums!F264:O264</xm:f>
              <xm:sqref>C264</xm:sqref>
            </x14:sparkline>
            <x14:sparkline>
              <xm:f>Premiums!F265:O265</xm:f>
              <xm:sqref>C265</xm:sqref>
            </x14:sparkline>
            <x14:sparkline>
              <xm:f>Premiums!F266:O266</xm:f>
              <xm:sqref>C266</xm:sqref>
            </x14:sparkline>
            <x14:sparkline>
              <xm:f>Premiums!F267:O267</xm:f>
              <xm:sqref>C267</xm:sqref>
            </x14:sparkline>
            <x14:sparkline>
              <xm:f>Premiums!F268:O268</xm:f>
              <xm:sqref>C268</xm:sqref>
            </x14:sparkline>
            <x14:sparkline>
              <xm:f>Premiums!F269:O269</xm:f>
              <xm:sqref>C269</xm:sqref>
            </x14:sparkline>
            <x14:sparkline>
              <xm:f>Premiums!F270:O270</xm:f>
              <xm:sqref>C270</xm:sqref>
            </x14:sparkline>
            <x14:sparkline>
              <xm:f>Premiums!F271:O271</xm:f>
              <xm:sqref>C271</xm:sqref>
            </x14:sparkline>
            <x14:sparkline>
              <xm:f>Premiums!F272:O272</xm:f>
              <xm:sqref>C272</xm:sqref>
            </x14:sparkline>
            <x14:sparkline>
              <xm:f>Premiums!F273:O273</xm:f>
              <xm:sqref>C273</xm:sqref>
            </x14:sparkline>
            <x14:sparkline>
              <xm:f>Premiums!F274:O274</xm:f>
              <xm:sqref>C274</xm:sqref>
            </x14:sparkline>
            <x14:sparkline>
              <xm:f>Premiums!F275:O275</xm:f>
              <xm:sqref>C275</xm:sqref>
            </x14:sparkline>
            <x14:sparkline>
              <xm:f>Premiums!F276:O276</xm:f>
              <xm:sqref>C276</xm:sqref>
            </x14:sparkline>
            <x14:sparkline>
              <xm:f>Premiums!F277:O277</xm:f>
              <xm:sqref>C277</xm:sqref>
            </x14:sparkline>
            <x14:sparkline>
              <xm:f>Premiums!F278:O278</xm:f>
              <xm:sqref>C278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Premiums!F205:O205</xm:f>
              <xm:sqref>C205</xm:sqref>
            </x14:sparkline>
            <x14:sparkline>
              <xm:f>Premiums!F206:O206</xm:f>
              <xm:sqref>C206</xm:sqref>
            </x14:sparkline>
            <x14:sparkline>
              <xm:f>Premiums!F207:O207</xm:f>
              <xm:sqref>C207</xm:sqref>
            </x14:sparkline>
            <x14:sparkline>
              <xm:f>Premiums!F208:O208</xm:f>
              <xm:sqref>C208</xm:sqref>
            </x14:sparkline>
            <x14:sparkline>
              <xm:f>Premiums!F209:O209</xm:f>
              <xm:sqref>C209</xm:sqref>
            </x14:sparkline>
            <x14:sparkline>
              <xm:f>Premiums!F210:O210</xm:f>
              <xm:sqref>C210</xm:sqref>
            </x14:sparkline>
            <x14:sparkline>
              <xm:f>Premiums!F211:O211</xm:f>
              <xm:sqref>C211</xm:sqref>
            </x14:sparkline>
            <x14:sparkline>
              <xm:f>Premiums!F212:O212</xm:f>
              <xm:sqref>C212</xm:sqref>
            </x14:sparkline>
            <x14:sparkline>
              <xm:f>Premiums!F213:O213</xm:f>
              <xm:sqref>C213</xm:sqref>
            </x14:sparkline>
            <x14:sparkline>
              <xm:f>Premiums!F214:O214</xm:f>
              <xm:sqref>C214</xm:sqref>
            </x14:sparkline>
            <x14:sparkline>
              <xm:f>Premiums!F215:O215</xm:f>
              <xm:sqref>C215</xm:sqref>
            </x14:sparkline>
            <x14:sparkline>
              <xm:f>Premiums!F216:O216</xm:f>
              <xm:sqref>C216</xm:sqref>
            </x14:sparkline>
            <x14:sparkline>
              <xm:f>Premiums!F217:O217</xm:f>
              <xm:sqref>C217</xm:sqref>
            </x14:sparkline>
            <x14:sparkline>
              <xm:f>Premiums!F218:O218</xm:f>
              <xm:sqref>C218</xm:sqref>
            </x14:sparkline>
            <x14:sparkline>
              <xm:f>Premiums!F219:O219</xm:f>
              <xm:sqref>C219</xm:sqref>
            </x14:sparkline>
            <x14:sparkline>
              <xm:f>Premiums!F220:O220</xm:f>
              <xm:sqref>C220</xm:sqref>
            </x14:sparkline>
            <x14:sparkline>
              <xm:f>Premiums!F221:O221</xm:f>
              <xm:sqref>C221</xm:sqref>
            </x14:sparkline>
            <x14:sparkline>
              <xm:f>Premiums!F222:O222</xm:f>
              <xm:sqref>C222</xm:sqref>
            </x14:sparkline>
            <x14:sparkline>
              <xm:f>Premiums!F223:O223</xm:f>
              <xm:sqref>C223</xm:sqref>
            </x14:sparkline>
            <x14:sparkline>
              <xm:f>Premiums!F224:O224</xm:f>
              <xm:sqref>C224</xm:sqref>
            </x14:sparkline>
            <x14:sparkline>
              <xm:f>Premiums!F225:O225</xm:f>
              <xm:sqref>C225</xm:sqref>
            </x14:sparkline>
            <x14:sparkline>
              <xm:f>Premiums!F226:O226</xm:f>
              <xm:sqref>C226</xm:sqref>
            </x14:sparkline>
            <x14:sparkline>
              <xm:f>Premiums!F227:O227</xm:f>
              <xm:sqref>C227</xm:sqref>
            </x14:sparkline>
            <x14:sparkline>
              <xm:f>Premiums!F228:O228</xm:f>
              <xm:sqref>C228</xm:sqref>
            </x14:sparkline>
            <x14:sparkline>
              <xm:f>Premiums!F229:O229</xm:f>
              <xm:sqref>C229</xm:sqref>
            </x14:sparkline>
            <x14:sparkline>
              <xm:f>Premiums!F230:O230</xm:f>
              <xm:sqref>C230</xm:sqref>
            </x14:sparkline>
            <x14:sparkline>
              <xm:f>Premiums!F231:O231</xm:f>
              <xm:sqref>C231</xm:sqref>
            </x14:sparkline>
            <x14:sparkline>
              <xm:f>Premiums!F232:O232</xm:f>
              <xm:sqref>C232</xm:sqref>
            </x14:sparkline>
            <x14:sparkline>
              <xm:f>Premiums!F233:O233</xm:f>
              <xm:sqref>C233</xm:sqref>
            </x14:sparkline>
            <x14:sparkline>
              <xm:f>Premiums!F234:O234</xm:f>
              <xm:sqref>C234</xm:sqref>
            </x14:sparkline>
            <x14:sparkline>
              <xm:f>Premiums!F235:O235</xm:f>
              <xm:sqref>C235</xm:sqref>
            </x14:sparkline>
            <x14:sparkline>
              <xm:f>Premiums!F236:O236</xm:f>
              <xm:sqref>C236</xm:sqref>
            </x14:sparkline>
            <x14:sparkline>
              <xm:f>Premiums!F237:O237</xm:f>
              <xm:sqref>C237</xm:sqref>
            </x14:sparkline>
            <x14:sparkline>
              <xm:f>Premiums!F238:O238</xm:f>
              <xm:sqref>C238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Premiums!F126:O126</xm:f>
              <xm:sqref>C126</xm:sqref>
            </x14:sparkline>
            <x14:sparkline>
              <xm:f>Premiums!F127:O127</xm:f>
              <xm:sqref>C127</xm:sqref>
            </x14:sparkline>
            <x14:sparkline>
              <xm:f>Premiums!F128:O128</xm:f>
              <xm:sqref>C128</xm:sqref>
            </x14:sparkline>
            <x14:sparkline>
              <xm:f>Premiums!F129:O129</xm:f>
              <xm:sqref>C129</xm:sqref>
            </x14:sparkline>
            <x14:sparkline>
              <xm:f>Premiums!F130:O130</xm:f>
              <xm:sqref>C130</xm:sqref>
            </x14:sparkline>
            <x14:sparkline>
              <xm:f>Premiums!F131:O131</xm:f>
              <xm:sqref>C131</xm:sqref>
            </x14:sparkline>
            <x14:sparkline>
              <xm:f>Premiums!F132:O132</xm:f>
              <xm:sqref>C132</xm:sqref>
            </x14:sparkline>
            <x14:sparkline>
              <xm:f>Premiums!F133:O133</xm:f>
              <xm:sqref>C133</xm:sqref>
            </x14:sparkline>
            <x14:sparkline>
              <xm:f>Premiums!F134:O134</xm:f>
              <xm:sqref>C134</xm:sqref>
            </x14:sparkline>
            <x14:sparkline>
              <xm:f>Premiums!F135:O135</xm:f>
              <xm:sqref>C135</xm:sqref>
            </x14:sparkline>
            <x14:sparkline>
              <xm:f>Premiums!F136:O136</xm:f>
              <xm:sqref>C136</xm:sqref>
            </x14:sparkline>
            <x14:sparkline>
              <xm:f>Premiums!F137:O137</xm:f>
              <xm:sqref>C137</xm:sqref>
            </x14:sparkline>
            <x14:sparkline>
              <xm:f>Premiums!F138:O138</xm:f>
              <xm:sqref>C138</xm:sqref>
            </x14:sparkline>
            <x14:sparkline>
              <xm:f>Premiums!F139:O139</xm:f>
              <xm:sqref>C139</xm:sqref>
            </x14:sparkline>
            <x14:sparkline>
              <xm:f>Premiums!F140:O140</xm:f>
              <xm:sqref>C140</xm:sqref>
            </x14:sparkline>
            <x14:sparkline>
              <xm:f>Premiums!F141:O141</xm:f>
              <xm:sqref>C141</xm:sqref>
            </x14:sparkline>
            <x14:sparkline>
              <xm:f>Premiums!F142:O142</xm:f>
              <xm:sqref>C142</xm:sqref>
            </x14:sparkline>
            <x14:sparkline>
              <xm:f>Premiums!F143:O143</xm:f>
              <xm:sqref>C143</xm:sqref>
            </x14:sparkline>
            <x14:sparkline>
              <xm:f>Premiums!F144:O144</xm:f>
              <xm:sqref>C144</xm:sqref>
            </x14:sparkline>
            <x14:sparkline>
              <xm:f>Premiums!F145:O145</xm:f>
              <xm:sqref>C145</xm:sqref>
            </x14:sparkline>
            <x14:sparkline>
              <xm:f>Premiums!F146:O146</xm:f>
              <xm:sqref>C146</xm:sqref>
            </x14:sparkline>
            <x14:sparkline>
              <xm:f>Premiums!F147:O147</xm:f>
              <xm:sqref>C147</xm:sqref>
            </x14:sparkline>
            <x14:sparkline>
              <xm:f>Premiums!F148:O148</xm:f>
              <xm:sqref>C148</xm:sqref>
            </x14:sparkline>
            <x14:sparkline>
              <xm:f>Premiums!F149:O149</xm:f>
              <xm:sqref>C149</xm:sqref>
            </x14:sparkline>
            <x14:sparkline>
              <xm:f>Premiums!F150:O150</xm:f>
              <xm:sqref>C150</xm:sqref>
            </x14:sparkline>
            <x14:sparkline>
              <xm:f>Premiums!F151:O151</xm:f>
              <xm:sqref>C151</xm:sqref>
            </x14:sparkline>
            <x14:sparkline>
              <xm:f>Premiums!F152:O152</xm:f>
              <xm:sqref>C152</xm:sqref>
            </x14:sparkline>
            <x14:sparkline>
              <xm:f>Premiums!F153:O153</xm:f>
              <xm:sqref>C153</xm:sqref>
            </x14:sparkline>
            <x14:sparkline>
              <xm:f>Premiums!F154:O154</xm:f>
              <xm:sqref>C154</xm:sqref>
            </x14:sparkline>
            <x14:sparkline>
              <xm:f>Premiums!F155:O155</xm:f>
              <xm:sqref>C155</xm:sqref>
            </x14:sparkline>
            <x14:sparkline>
              <xm:f>Premiums!F156:O156</xm:f>
              <xm:sqref>C156</xm:sqref>
            </x14:sparkline>
            <x14:sparkline>
              <xm:f>Premiums!F157:O157</xm:f>
              <xm:sqref>C157</xm:sqref>
            </x14:sparkline>
            <x14:sparkline>
              <xm:f>Premiums!F158:O158</xm:f>
              <xm:sqref>C158</xm:sqref>
            </x14:sparkline>
            <x14:sparkline>
              <xm:f>Premiums!F159:O159</xm:f>
              <xm:sqref>C159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Premiums!F87:O87</xm:f>
              <xm:sqref>C87</xm:sqref>
            </x14:sparkline>
            <x14:sparkline>
              <xm:f>Premiums!F88:O88</xm:f>
              <xm:sqref>C88</xm:sqref>
            </x14:sparkline>
            <x14:sparkline>
              <xm:f>Premiums!F89:O89</xm:f>
              <xm:sqref>C89</xm:sqref>
            </x14:sparkline>
            <x14:sparkline>
              <xm:f>Premiums!F90:O90</xm:f>
              <xm:sqref>C90</xm:sqref>
            </x14:sparkline>
            <x14:sparkline>
              <xm:f>Premiums!F91:O91</xm:f>
              <xm:sqref>C91</xm:sqref>
            </x14:sparkline>
            <x14:sparkline>
              <xm:f>Premiums!F92:O92</xm:f>
              <xm:sqref>C92</xm:sqref>
            </x14:sparkline>
            <x14:sparkline>
              <xm:f>Premiums!F93:O93</xm:f>
              <xm:sqref>C93</xm:sqref>
            </x14:sparkline>
            <x14:sparkline>
              <xm:f>Premiums!F94:O94</xm:f>
              <xm:sqref>C94</xm:sqref>
            </x14:sparkline>
            <x14:sparkline>
              <xm:f>Premiums!F95:O95</xm:f>
              <xm:sqref>C95</xm:sqref>
            </x14:sparkline>
            <x14:sparkline>
              <xm:f>Premiums!F96:O96</xm:f>
              <xm:sqref>C96</xm:sqref>
            </x14:sparkline>
            <x14:sparkline>
              <xm:f>Premiums!F97:O97</xm:f>
              <xm:sqref>C97</xm:sqref>
            </x14:sparkline>
            <x14:sparkline>
              <xm:f>Premiums!F98:O98</xm:f>
              <xm:sqref>C98</xm:sqref>
            </x14:sparkline>
            <x14:sparkline>
              <xm:f>Premiums!F99:O99</xm:f>
              <xm:sqref>C99</xm:sqref>
            </x14:sparkline>
            <x14:sparkline>
              <xm:f>Premiums!F100:O100</xm:f>
              <xm:sqref>C100</xm:sqref>
            </x14:sparkline>
            <x14:sparkline>
              <xm:f>Premiums!F101:O101</xm:f>
              <xm:sqref>C101</xm:sqref>
            </x14:sparkline>
            <x14:sparkline>
              <xm:f>Premiums!F102:O102</xm:f>
              <xm:sqref>C102</xm:sqref>
            </x14:sparkline>
            <x14:sparkline>
              <xm:f>Premiums!F103:O103</xm:f>
              <xm:sqref>C103</xm:sqref>
            </x14:sparkline>
            <x14:sparkline>
              <xm:f>Premiums!F104:O104</xm:f>
              <xm:sqref>C104</xm:sqref>
            </x14:sparkline>
            <x14:sparkline>
              <xm:f>Premiums!F105:O105</xm:f>
              <xm:sqref>C105</xm:sqref>
            </x14:sparkline>
            <x14:sparkline>
              <xm:f>Premiums!F106:O106</xm:f>
              <xm:sqref>C106</xm:sqref>
            </x14:sparkline>
            <x14:sparkline>
              <xm:f>Premiums!F107:O107</xm:f>
              <xm:sqref>C107</xm:sqref>
            </x14:sparkline>
            <x14:sparkline>
              <xm:f>Premiums!F108:O108</xm:f>
              <xm:sqref>C108</xm:sqref>
            </x14:sparkline>
            <x14:sparkline>
              <xm:f>Premiums!F109:O109</xm:f>
              <xm:sqref>C109</xm:sqref>
            </x14:sparkline>
            <x14:sparkline>
              <xm:f>Premiums!F110:O110</xm:f>
              <xm:sqref>C110</xm:sqref>
            </x14:sparkline>
            <x14:sparkline>
              <xm:f>Premiums!F111:O111</xm:f>
              <xm:sqref>C111</xm:sqref>
            </x14:sparkline>
            <x14:sparkline>
              <xm:f>Premiums!F112:O112</xm:f>
              <xm:sqref>C112</xm:sqref>
            </x14:sparkline>
            <x14:sparkline>
              <xm:f>Premiums!F113:O113</xm:f>
              <xm:sqref>C113</xm:sqref>
            </x14:sparkline>
            <x14:sparkline>
              <xm:f>Premiums!F114:O114</xm:f>
              <xm:sqref>C114</xm:sqref>
            </x14:sparkline>
            <x14:sparkline>
              <xm:f>Premiums!F115:O115</xm:f>
              <xm:sqref>C115</xm:sqref>
            </x14:sparkline>
            <x14:sparkline>
              <xm:f>Premiums!F116:O116</xm:f>
              <xm:sqref>C116</xm:sqref>
            </x14:sparkline>
            <x14:sparkline>
              <xm:f>Premiums!F117:O117</xm:f>
              <xm:sqref>C117</xm:sqref>
            </x14:sparkline>
            <x14:sparkline>
              <xm:f>Premiums!F118:O118</xm:f>
              <xm:sqref>C118</xm:sqref>
            </x14:sparkline>
            <x14:sparkline>
              <xm:f>Premiums!F119:O119</xm:f>
              <xm:sqref>C119</xm:sqref>
            </x14:sparkline>
            <x14:sparkline>
              <xm:f>Premiums!F120:O120</xm:f>
              <xm:sqref>C120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Premiums!F48:O48</xm:f>
              <xm:sqref>C48</xm:sqref>
            </x14:sparkline>
            <x14:sparkline>
              <xm:f>Premiums!F49:O49</xm:f>
              <xm:sqref>C49</xm:sqref>
            </x14:sparkline>
            <x14:sparkline>
              <xm:f>Premiums!F50:O50</xm:f>
              <xm:sqref>C50</xm:sqref>
            </x14:sparkline>
            <x14:sparkline>
              <xm:f>Premiums!F51:O51</xm:f>
              <xm:sqref>C51</xm:sqref>
            </x14:sparkline>
            <x14:sparkline>
              <xm:f>Premiums!F52:O52</xm:f>
              <xm:sqref>C52</xm:sqref>
            </x14:sparkline>
            <x14:sparkline>
              <xm:f>Premiums!F53:O53</xm:f>
              <xm:sqref>C53</xm:sqref>
            </x14:sparkline>
            <x14:sparkline>
              <xm:f>Premiums!F54:O54</xm:f>
              <xm:sqref>C54</xm:sqref>
            </x14:sparkline>
            <x14:sparkline>
              <xm:f>Premiums!F55:O55</xm:f>
              <xm:sqref>C55</xm:sqref>
            </x14:sparkline>
            <x14:sparkline>
              <xm:f>Premiums!F56:O56</xm:f>
              <xm:sqref>C56</xm:sqref>
            </x14:sparkline>
            <x14:sparkline>
              <xm:f>Premiums!F57:O57</xm:f>
              <xm:sqref>C57</xm:sqref>
            </x14:sparkline>
            <x14:sparkline>
              <xm:f>Premiums!F58:O58</xm:f>
              <xm:sqref>C58</xm:sqref>
            </x14:sparkline>
            <x14:sparkline>
              <xm:f>Premiums!F59:O59</xm:f>
              <xm:sqref>C59</xm:sqref>
            </x14:sparkline>
            <x14:sparkline>
              <xm:f>Premiums!F60:O60</xm:f>
              <xm:sqref>C60</xm:sqref>
            </x14:sparkline>
            <x14:sparkline>
              <xm:f>Premiums!F61:O61</xm:f>
              <xm:sqref>C61</xm:sqref>
            </x14:sparkline>
            <x14:sparkline>
              <xm:f>Premiums!F62:O62</xm:f>
              <xm:sqref>C62</xm:sqref>
            </x14:sparkline>
            <x14:sparkline>
              <xm:f>Premiums!F63:O63</xm:f>
              <xm:sqref>C63</xm:sqref>
            </x14:sparkline>
            <x14:sparkline>
              <xm:f>Premiums!F64:O64</xm:f>
              <xm:sqref>C64</xm:sqref>
            </x14:sparkline>
            <x14:sparkline>
              <xm:f>Premiums!F65:O65</xm:f>
              <xm:sqref>C65</xm:sqref>
            </x14:sparkline>
            <x14:sparkline>
              <xm:f>Premiums!F66:O66</xm:f>
              <xm:sqref>C66</xm:sqref>
            </x14:sparkline>
            <x14:sparkline>
              <xm:f>Premiums!F67:O67</xm:f>
              <xm:sqref>C67</xm:sqref>
            </x14:sparkline>
            <x14:sparkline>
              <xm:f>Premiums!F68:O68</xm:f>
              <xm:sqref>C68</xm:sqref>
            </x14:sparkline>
            <x14:sparkline>
              <xm:f>Premiums!F69:O69</xm:f>
              <xm:sqref>C69</xm:sqref>
            </x14:sparkline>
            <x14:sparkline>
              <xm:f>Premiums!F70:O70</xm:f>
              <xm:sqref>C70</xm:sqref>
            </x14:sparkline>
            <x14:sparkline>
              <xm:f>Premiums!F71:O71</xm:f>
              <xm:sqref>C71</xm:sqref>
            </x14:sparkline>
            <x14:sparkline>
              <xm:f>Premiums!F72:O72</xm:f>
              <xm:sqref>C72</xm:sqref>
            </x14:sparkline>
            <x14:sparkline>
              <xm:f>Premiums!F73:O73</xm:f>
              <xm:sqref>C73</xm:sqref>
            </x14:sparkline>
            <x14:sparkline>
              <xm:f>Premiums!F74:O74</xm:f>
              <xm:sqref>C74</xm:sqref>
            </x14:sparkline>
            <x14:sparkline>
              <xm:f>Premiums!F75:O75</xm:f>
              <xm:sqref>C75</xm:sqref>
            </x14:sparkline>
            <x14:sparkline>
              <xm:f>Premiums!F76:O76</xm:f>
              <xm:sqref>C76</xm:sqref>
            </x14:sparkline>
            <x14:sparkline>
              <xm:f>Premiums!F77:O77</xm:f>
              <xm:sqref>C77</xm:sqref>
            </x14:sparkline>
            <x14:sparkline>
              <xm:f>Premiums!F78:O78</xm:f>
              <xm:sqref>C78</xm:sqref>
            </x14:sparkline>
            <x14:sparkline>
              <xm:f>Premiums!F79:O79</xm:f>
              <xm:sqref>C79</xm:sqref>
            </x14:sparkline>
            <x14:sparkline>
              <xm:f>Premiums!F80:O80</xm:f>
              <xm:sqref>C80</xm:sqref>
            </x14:sparkline>
            <x14:sparkline>
              <xm:f>Premiums!F81:O81</xm:f>
              <xm:sqref>C81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Premiums!F9:O9</xm:f>
              <xm:sqref>C9</xm:sqref>
            </x14:sparkline>
            <x14:sparkline>
              <xm:f>Premiums!F10:O10</xm:f>
              <xm:sqref>C10</xm:sqref>
            </x14:sparkline>
            <x14:sparkline>
              <xm:f>Premiums!F11:O11</xm:f>
              <xm:sqref>C11</xm:sqref>
            </x14:sparkline>
            <x14:sparkline>
              <xm:f>Premiums!F12:O12</xm:f>
              <xm:sqref>C12</xm:sqref>
            </x14:sparkline>
            <x14:sparkline>
              <xm:f>Premiums!F13:O13</xm:f>
              <xm:sqref>C13</xm:sqref>
            </x14:sparkline>
            <x14:sparkline>
              <xm:f>Premiums!F14:O14</xm:f>
              <xm:sqref>C14</xm:sqref>
            </x14:sparkline>
            <x14:sparkline>
              <xm:f>Premiums!F15:O15</xm:f>
              <xm:sqref>C15</xm:sqref>
            </x14:sparkline>
            <x14:sparkline>
              <xm:f>Premiums!F16:O16</xm:f>
              <xm:sqref>C16</xm:sqref>
            </x14:sparkline>
            <x14:sparkline>
              <xm:f>Premiums!F17:O17</xm:f>
              <xm:sqref>C17</xm:sqref>
            </x14:sparkline>
            <x14:sparkline>
              <xm:f>Premiums!F18:O18</xm:f>
              <xm:sqref>C18</xm:sqref>
            </x14:sparkline>
            <x14:sparkline>
              <xm:f>Premiums!F19:O19</xm:f>
              <xm:sqref>C19</xm:sqref>
            </x14:sparkline>
            <x14:sparkline>
              <xm:f>Premiums!F20:O20</xm:f>
              <xm:sqref>C20</xm:sqref>
            </x14:sparkline>
            <x14:sparkline>
              <xm:f>Premiums!F21:O21</xm:f>
              <xm:sqref>C21</xm:sqref>
            </x14:sparkline>
            <x14:sparkline>
              <xm:f>Premiums!F22:O22</xm:f>
              <xm:sqref>C22</xm:sqref>
            </x14:sparkline>
            <x14:sparkline>
              <xm:f>Premiums!F23:O23</xm:f>
              <xm:sqref>C23</xm:sqref>
            </x14:sparkline>
            <x14:sparkline>
              <xm:f>Premiums!F24:O24</xm:f>
              <xm:sqref>C24</xm:sqref>
            </x14:sparkline>
            <x14:sparkline>
              <xm:f>Premiums!F25:O25</xm:f>
              <xm:sqref>C25</xm:sqref>
            </x14:sparkline>
            <x14:sparkline>
              <xm:f>Premiums!F26:O26</xm:f>
              <xm:sqref>C26</xm:sqref>
            </x14:sparkline>
            <x14:sparkline>
              <xm:f>Premiums!F27:O27</xm:f>
              <xm:sqref>C27</xm:sqref>
            </x14:sparkline>
            <x14:sparkline>
              <xm:f>Premiums!F28:O28</xm:f>
              <xm:sqref>C28</xm:sqref>
            </x14:sparkline>
            <x14:sparkline>
              <xm:f>Premiums!F29:O29</xm:f>
              <xm:sqref>C29</xm:sqref>
            </x14:sparkline>
            <x14:sparkline>
              <xm:f>Premiums!F30:O30</xm:f>
              <xm:sqref>C30</xm:sqref>
            </x14:sparkline>
            <x14:sparkline>
              <xm:f>Premiums!F31:O31</xm:f>
              <xm:sqref>C31</xm:sqref>
            </x14:sparkline>
            <x14:sparkline>
              <xm:f>Premiums!F32:O32</xm:f>
              <xm:sqref>C32</xm:sqref>
            </x14:sparkline>
            <x14:sparkline>
              <xm:f>Premiums!F33:O33</xm:f>
              <xm:sqref>C33</xm:sqref>
            </x14:sparkline>
            <x14:sparkline>
              <xm:f>Premiums!F34:O34</xm:f>
              <xm:sqref>C34</xm:sqref>
            </x14:sparkline>
            <x14:sparkline>
              <xm:f>Premiums!F35:O35</xm:f>
              <xm:sqref>C35</xm:sqref>
            </x14:sparkline>
            <x14:sparkline>
              <xm:f>Premiums!F36:O36</xm:f>
              <xm:sqref>C36</xm:sqref>
            </x14:sparkline>
            <x14:sparkline>
              <xm:f>Premiums!F37:O37</xm:f>
              <xm:sqref>C37</xm:sqref>
            </x14:sparkline>
            <x14:sparkline>
              <xm:f>Premiums!F38:O38</xm:f>
              <xm:sqref>C38</xm:sqref>
            </x14:sparkline>
            <x14:sparkline>
              <xm:f>Premiums!F39:O39</xm:f>
              <xm:sqref>C39</xm:sqref>
            </x14:sparkline>
            <x14:sparkline>
              <xm:f>Premiums!F40:O40</xm:f>
              <xm:sqref>C40</xm:sqref>
            </x14:sparkline>
            <x14:sparkline>
              <xm:f>Premiums!F41:O41</xm:f>
              <xm:sqref>C41</xm:sqref>
            </x14:sparkline>
            <x14:sparkline>
              <xm:f>Premiums!F42:O42</xm:f>
              <xm:sqref>C42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39997558519241921"/>
  </sheetPr>
  <dimension ref="C4:AG238"/>
  <sheetViews>
    <sheetView showGridLines="0" zoomScale="85" zoomScaleNormal="85" workbookViewId="0">
      <pane xSplit="5" ySplit="5" topLeftCell="F6" activePane="bottomRight" state="frozen"/>
      <selection activeCell="G318" sqref="G318"/>
      <selection pane="topRight" activeCell="G318" sqref="G318"/>
      <selection pane="bottomLeft" activeCell="G318" sqref="G318"/>
      <selection pane="bottomRight" activeCell="J23" sqref="J23"/>
    </sheetView>
  </sheetViews>
  <sheetFormatPr defaultRowHeight="10.5" x14ac:dyDescent="0.15"/>
  <cols>
    <col min="3" max="3" width="11.28515625" customWidth="1"/>
    <col min="4" max="4" width="15.85546875" customWidth="1"/>
    <col min="5" max="5" width="10.85546875" bestFit="1" customWidth="1"/>
    <col min="6" max="19" width="17.85546875" customWidth="1"/>
    <col min="33" max="33" width="0" hidden="1" customWidth="1"/>
  </cols>
  <sheetData>
    <row r="4" spans="3:33" ht="18.75" x14ac:dyDescent="0.15">
      <c r="C4" s="261" t="s">
        <v>188</v>
      </c>
      <c r="D4" s="261"/>
      <c r="E4" s="261"/>
      <c r="F4" s="265" t="s">
        <v>284</v>
      </c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3:33" ht="13.5" customHeight="1" x14ac:dyDescent="0.15"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3:33" x14ac:dyDescent="0.15">
      <c r="O6" s="29"/>
    </row>
    <row r="7" spans="3:33" ht="18.75" x14ac:dyDescent="0.15">
      <c r="C7" s="253" t="s">
        <v>343</v>
      </c>
      <c r="D7" s="254"/>
      <c r="E7" s="262" t="s">
        <v>245</v>
      </c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4"/>
    </row>
    <row r="8" spans="3:33" ht="15" x14ac:dyDescent="0.15">
      <c r="C8" s="244" t="s">
        <v>230</v>
      </c>
      <c r="D8" s="245"/>
      <c r="E8" s="91">
        <v>1</v>
      </c>
      <c r="F8" s="92">
        <v>2004</v>
      </c>
      <c r="G8" s="92">
        <f t="shared" ref="G8:P8" si="0">F8+1</f>
        <v>2005</v>
      </c>
      <c r="H8" s="92">
        <f t="shared" si="0"/>
        <v>2006</v>
      </c>
      <c r="I8" s="92">
        <f t="shared" si="0"/>
        <v>2007</v>
      </c>
      <c r="J8" s="92">
        <f t="shared" si="0"/>
        <v>2008</v>
      </c>
      <c r="K8" s="92">
        <f t="shared" si="0"/>
        <v>2009</v>
      </c>
      <c r="L8" s="92">
        <f t="shared" si="0"/>
        <v>2010</v>
      </c>
      <c r="M8" s="92">
        <f t="shared" si="0"/>
        <v>2011</v>
      </c>
      <c r="N8" s="92">
        <f t="shared" si="0"/>
        <v>2012</v>
      </c>
      <c r="O8" s="51">
        <f t="shared" si="0"/>
        <v>2013</v>
      </c>
      <c r="P8" s="51">
        <f t="shared" si="0"/>
        <v>2014</v>
      </c>
      <c r="Q8" s="53" t="s">
        <v>228</v>
      </c>
      <c r="R8" s="54" t="s">
        <v>229</v>
      </c>
      <c r="S8" s="53" t="s">
        <v>282</v>
      </c>
    </row>
    <row r="9" spans="3:33" ht="15" x14ac:dyDescent="0.25">
      <c r="C9" s="242"/>
      <c r="D9" s="243"/>
      <c r="E9" s="72" t="s">
        <v>0</v>
      </c>
      <c r="F9" s="73">
        <f>IF($C$4="National Currency",IF(Benefits_DATA!E8=0,0,Benefits_DATA!E8),IF($C$4="Current Exchange rate",IF(Benefits_DATA!E8=0,0,Benefits_DATA!E8/ECO!O10),IF($C$4="Constant Exchange rate",IF(Benefits_DATA!E8=0,0,Benefits_DATA!E8/ECO!O45))))</f>
        <v>3323</v>
      </c>
      <c r="G9" s="73">
        <f>IF($C$4="National Currency",IF(Benefits_DATA!F8=0,0,Benefits_DATA!F8),IF($C$4="Current Exchange rate",IF(Benefits_DATA!F8=0,0,Benefits_DATA!F8/ECO!P10),IF($C$4="Constant Exchange rate",IF(Benefits_DATA!F8=0,0,Benefits_DATA!F8/ECO!P45))))</f>
        <v>3435</v>
      </c>
      <c r="H9" s="73">
        <f>IF($C$4="National Currency",IF(Benefits_DATA!G8=0,0,Benefits_DATA!G8),IF($C$4="Current Exchange rate",IF(Benefits_DATA!G8=0,0,Benefits_DATA!G8/ECO!Q10),IF($C$4="Constant Exchange rate",IF(Benefits_DATA!G8=0,0,Benefits_DATA!G8/ECO!Q45))))</f>
        <v>3970</v>
      </c>
      <c r="I9" s="73">
        <f>IF($C$4="National Currency",IF(Benefits_DATA!H8=0,0,Benefits_DATA!H8),IF($C$4="Current Exchange rate",IF(Benefits_DATA!H8=0,0,Benefits_DATA!H8/ECO!R10),IF($C$4="Constant Exchange rate",IF(Benefits_DATA!H8=0,0,Benefits_DATA!H8/ECO!R45))))</f>
        <v>4937</v>
      </c>
      <c r="J9" s="73">
        <f>IF($C$4="National Currency",IF(Benefits_DATA!I8=0,0,Benefits_DATA!I8),IF($C$4="Current Exchange rate",IF(Benefits_DATA!I8=0,0,Benefits_DATA!I8/ECO!S10),IF($C$4="Constant Exchange rate",IF(Benefits_DATA!I8=0,0,Benefits_DATA!I8/ECO!S45))))</f>
        <v>5460</v>
      </c>
      <c r="K9" s="73">
        <f>IF($C$4="National Currency",IF(Benefits_DATA!J8=0,0,Benefits_DATA!J8),IF($C$4="Current Exchange rate",IF(Benefits_DATA!J8=0,0,Benefits_DATA!J8/ECO!T10),IF($C$4="Constant Exchange rate",IF(Benefits_DATA!J8=0,0,Benefits_DATA!J8/ECO!T45))))</f>
        <v>5758</v>
      </c>
      <c r="L9" s="73">
        <f>IF($C$4="National Currency",IF(Benefits_DATA!K8=0,0,Benefits_DATA!K8),IF($C$4="Current Exchange rate",IF(Benefits_DATA!K8=0,0,Benefits_DATA!K8/ECO!U10),IF($C$4="Constant Exchange rate",IF(Benefits_DATA!K8=0,0,Benefits_DATA!K8/ECO!U45))))</f>
        <v>5781</v>
      </c>
      <c r="M9" s="73">
        <f>IF($C$4="National Currency",IF(Benefits_DATA!L8=0,0,Benefits_DATA!L8),IF($C$4="Current Exchange rate",IF(Benefits_DATA!L8=0,0,Benefits_DATA!L8/ECO!V10),IF($C$4="Constant Exchange rate",IF(Benefits_DATA!L8=0,0,Benefits_DATA!L8/ECO!V45))))</f>
        <v>6618</v>
      </c>
      <c r="N9" s="73">
        <f>IF($C$4="National Currency",IF(Benefits_DATA!M8=0,0,Benefits_DATA!M8),IF($C$4="Current Exchange rate",IF(Benefits_DATA!M8=0,0,Benefits_DATA!M8/ECO!W10),IF($C$4="Constant Exchange rate",IF(Benefits_DATA!M8=0,0,Benefits_DATA!M8/ECO!W45))))</f>
        <v>6346</v>
      </c>
      <c r="O9" s="73">
        <f>IF($C$4="National Currency",IF(Benefits_DATA!N8=0,0,Benefits_DATA!N8),IF($C$4="Current Exchange rate",IF(Benefits_DATA!N8=0,0,Benefits_DATA!N8/ECO!X10),IF($C$4="Constant Exchange rate",IF(Benefits_DATA!N8=0,0,Benefits_DATA!N8/ECO!X45))))</f>
        <v>6341</v>
      </c>
      <c r="P9" s="73">
        <f>IF($C$4="National Currency",IF(Benefits_DATA!O8=0,0,Benefits_DATA!O8),IF($C$4="Current Exchange rate",IF(Benefits_DATA!O8=0,0,Benefits_DATA!O8/ECO!Y10),IF($C$4="Constant Exchange rate",IF(Benefits_DATA!O8=0,0,Benefits_DATA!O8/ECO!Y45))))</f>
        <v>7155</v>
      </c>
      <c r="Q9" s="77">
        <f>IF((P9=0),"-",P9/$P$41)</f>
        <v>1.1233796963289518E-2</v>
      </c>
      <c r="R9" s="77">
        <f>IF(OR(P9=0,O9=0),"-",P9/O9-1)</f>
        <v>0.12837091941334178</v>
      </c>
      <c r="S9" s="77">
        <f>IF(OR(P9=0,G9=0),"-",P9/G9-1)</f>
        <v>1.0829694323144103</v>
      </c>
      <c r="AG9" t="s">
        <v>185</v>
      </c>
    </row>
    <row r="10" spans="3:33" ht="15" x14ac:dyDescent="0.25">
      <c r="C10" s="242"/>
      <c r="D10" s="243"/>
      <c r="E10" s="72" t="s">
        <v>1</v>
      </c>
      <c r="F10" s="74">
        <f>IF($C$4="National Currency",IF(Benefits_DATA!E9=0,0,Benefits_DATA!E9),IF($C$4="Current Exchange rate",IF(Benefits_DATA!E9=0,0,Benefits_DATA!E9/ECO!O11),IF($C$4="Constant Exchange rate",IF(Benefits_DATA!E9=0,0,Benefits_DATA!E9/ECO!O46))))</f>
        <v>8349</v>
      </c>
      <c r="G10" s="74">
        <f>IF($C$4="National Currency",IF(Benefits_DATA!F9=0,0,Benefits_DATA!F9),IF($C$4="Current Exchange rate",IF(Benefits_DATA!F9=0,0,Benefits_DATA!F9/ECO!P11),IF($C$4="Constant Exchange rate",IF(Benefits_DATA!F9=0,0,Benefits_DATA!F9/ECO!P46))))</f>
        <v>9954</v>
      </c>
      <c r="H10" s="74">
        <f>IF($C$4="National Currency",IF(Benefits_DATA!G9=0,0,Benefits_DATA!G9),IF($C$4="Current Exchange rate",IF(Benefits_DATA!G9=0,0,Benefits_DATA!G9/ECO!Q11),IF($C$4="Constant Exchange rate",IF(Benefits_DATA!G9=0,0,Benefits_DATA!G9/ECO!Q46))))</f>
        <v>12865.911714060001</v>
      </c>
      <c r="I10" s="74">
        <f>IF($C$4="National Currency",IF(Benefits_DATA!H9=0,0,Benefits_DATA!H9),IF($C$4="Current Exchange rate",IF(Benefits_DATA!H9=0,0,Benefits_DATA!H9/ECO!R11),IF($C$4="Constant Exchange rate",IF(Benefits_DATA!H9=0,0,Benefits_DATA!H9/ECO!R46))))</f>
        <v>12817.525283540001</v>
      </c>
      <c r="J10" s="74">
        <f>IF($C$4="National Currency",IF(Benefits_DATA!I9=0,0,Benefits_DATA!I9),IF($C$4="Current Exchange rate",IF(Benefits_DATA!I9=0,0,Benefits_DATA!I9/ECO!S11),IF($C$4="Constant Exchange rate",IF(Benefits_DATA!I9=0,0,Benefits_DATA!I9/ECO!S46))))</f>
        <v>15238.978276649999</v>
      </c>
      <c r="K10" s="74">
        <f>IF($C$4="National Currency",IF(Benefits_DATA!J9=0,0,Benefits_DATA!J9),IF($C$4="Current Exchange rate",IF(Benefits_DATA!J9=0,0,Benefits_DATA!J9/ECO!T11),IF($C$4="Constant Exchange rate",IF(Benefits_DATA!J9=0,0,Benefits_DATA!J9/ECO!T46))))</f>
        <v>13282.71156446</v>
      </c>
      <c r="L10" s="74">
        <f>IF($C$4="National Currency",IF(Benefits_DATA!K9=0,0,Benefits_DATA!K9),IF($C$4="Current Exchange rate",IF(Benefits_DATA!K9=0,0,Benefits_DATA!K9/ECO!U11),IF($C$4="Constant Exchange rate",IF(Benefits_DATA!K9=0,0,Benefits_DATA!K9/ECO!U46))))</f>
        <v>12462.960868329999</v>
      </c>
      <c r="M10" s="74">
        <f>IF($C$4="National Currency",IF(Benefits_DATA!L9=0,0,Benefits_DATA!L9),IF($C$4="Current Exchange rate",IF(Benefits_DATA!L9=0,0,Benefits_DATA!L9/ECO!V11),IF($C$4="Constant Exchange rate",IF(Benefits_DATA!L9=0,0,Benefits_DATA!L9/ECO!V46))))</f>
        <v>15572.090869529999</v>
      </c>
      <c r="N10" s="74">
        <f>IF($C$4="National Currency",IF(Benefits_DATA!M9=0,0,Benefits_DATA!M9),IF($C$4="Current Exchange rate",IF(Benefits_DATA!M9=0,0,Benefits_DATA!M9/ECO!W11),IF($C$4="Constant Exchange rate",IF(Benefits_DATA!M9=0,0,Benefits_DATA!M9/ECO!W46))))</f>
        <v>17720.873586959999</v>
      </c>
      <c r="O10" s="74">
        <f>IF($C$4="National Currency",IF(Benefits_DATA!N9=0,0,Benefits_DATA!N9),IF($C$4="Current Exchange rate",IF(Benefits_DATA!N9=0,0,Benefits_DATA!N9/ECO!X11),IF($C$4="Constant Exchange rate",IF(Benefits_DATA!N9=0,0,Benefits_DATA!N9/ECO!X46))))</f>
        <v>17866.304674629999</v>
      </c>
      <c r="P10" s="74">
        <f>IF($C$4="National Currency",IF(Benefits_DATA!O9=0,0,Benefits_DATA!O9),IF($C$4="Current Exchange rate",IF(Benefits_DATA!O9=0,0,Benefits_DATA!O9/ECO!Y11),IF($C$4="Constant Exchange rate",IF(Benefits_DATA!O9=0,0,Benefits_DATA!O9/ECO!Y46))))</f>
        <v>17478.224762369999</v>
      </c>
      <c r="Q10" s="77">
        <f t="shared" ref="Q10:Q42" si="1">IF((P10=0),"-",P10/$P$41)</f>
        <v>2.7441904718267473E-2</v>
      </c>
      <c r="R10" s="77">
        <f t="shared" ref="R10:R40" si="2">IF(OR(P10=0,O10=0),"-",P10/O10-1)</f>
        <v>-2.1721330701981678E-2</v>
      </c>
      <c r="S10" s="77">
        <f t="shared" ref="S10:S40" si="3">IF(OR(P10=0,G10=0),"-",P10/G10-1)</f>
        <v>0.75589961446353215</v>
      </c>
      <c r="AG10" t="s">
        <v>186</v>
      </c>
    </row>
    <row r="11" spans="3:33" ht="15" x14ac:dyDescent="0.25">
      <c r="C11" s="242"/>
      <c r="D11" s="243"/>
      <c r="E11" s="72" t="s">
        <v>2</v>
      </c>
      <c r="F11" s="74">
        <f>IF($C$4="National Currency",IF(Benefits_DATA!E10=0,0,Benefits_DATA!E10),IF($C$4="Current Exchange rate",IF(Benefits_DATA!E10=0,0,Benefits_DATA!E10/ECO!O12),IF($C$4="Constant Exchange rate",IF(Benefits_DATA!E10=0,0,Benefits_DATA!E10/ECO!O47))))</f>
        <v>0</v>
      </c>
      <c r="G11" s="74">
        <f>IF($C$4="National Currency",IF(Benefits_DATA!F10=0,0,Benefits_DATA!F10),IF($C$4="Current Exchange rate",IF(Benefits_DATA!F10=0,0,Benefits_DATA!F10/ECO!P12),IF($C$4="Constant Exchange rate",IF(Benefits_DATA!F10=0,0,Benefits_DATA!F10/ECO!P47))))</f>
        <v>0</v>
      </c>
      <c r="H11" s="74">
        <f>IF($C$4="National Currency",IF(Benefits_DATA!G10=0,0,Benefits_DATA!G10),IF($C$4="Current Exchange rate",IF(Benefits_DATA!G10=0,0,Benefits_DATA!G10/ECO!Q12),IF($C$4="Constant Exchange rate",IF(Benefits_DATA!G10=0,0,Benefits_DATA!G10/ECO!Q47))))</f>
        <v>0</v>
      </c>
      <c r="I11" s="74">
        <f>IF($C$4="National Currency",IF(Benefits_DATA!H10=0,0,Benefits_DATA!H10),IF($C$4="Current Exchange rate",IF(Benefits_DATA!H10=0,0,Benefits_DATA!H10/ECO!R12),IF($C$4="Constant Exchange rate",IF(Benefits_DATA!H10=0,0,Benefits_DATA!H10/ECO!R47))))</f>
        <v>37.655996103896101</v>
      </c>
      <c r="J11" s="74">
        <f>IF($C$4="National Currency",IF(Benefits_DATA!I10=0,0,Benefits_DATA!I10),IF($C$4="Current Exchange rate",IF(Benefits_DATA!I10=0,0,Benefits_DATA!I10/ECO!S12),IF($C$4="Constant Exchange rate",IF(Benefits_DATA!I10=0,0,Benefits_DATA!I10/ECO!S47))))</f>
        <v>44.573517685857446</v>
      </c>
      <c r="K11" s="74">
        <f>IF($C$4="National Currency",IF(Benefits_DATA!J10=0,0,Benefits_DATA!J10),IF($C$4="Current Exchange rate",IF(Benefits_DATA!J10=0,0,Benefits_DATA!J10/ECO!T12),IF($C$4="Constant Exchange rate",IF(Benefits_DATA!J10=0,0,Benefits_DATA!J10/ECO!T47))))</f>
        <v>43.804033187365782</v>
      </c>
      <c r="L11" s="74">
        <f>IF($C$4="National Currency",IF(Benefits_DATA!K10=0,0,Benefits_DATA!K10),IF($C$4="Current Exchange rate",IF(Benefits_DATA!K10=0,0,Benefits_DATA!K10/ECO!U12),IF($C$4="Constant Exchange rate",IF(Benefits_DATA!K10=0,0,Benefits_DATA!K10/ECO!U47))))</f>
        <v>48.711901375991403</v>
      </c>
      <c r="M11" s="74">
        <f>IF($C$4="National Currency",IF(Benefits_DATA!L10=0,0,Benefits_DATA!L10),IF($C$4="Current Exchange rate",IF(Benefits_DATA!L10=0,0,Benefits_DATA!L10/ECO!V12),IF($C$4="Constant Exchange rate",IF(Benefits_DATA!L10=0,0,Benefits_DATA!L10/ECO!V47))))</f>
        <v>50.618672665916762</v>
      </c>
      <c r="N11" s="74">
        <f>IF($C$4="National Currency",IF(Benefits_DATA!M10=0,0,Benefits_DATA!M10),IF($C$4="Current Exchange rate",IF(Benefits_DATA!M10=0,0,Benefits_DATA!M10/ECO!W12),IF($C$4="Constant Exchange rate",IF(Benefits_DATA!M10=0,0,Benefits_DATA!M10/ECO!W47))))</f>
        <v>54.709070457101951</v>
      </c>
      <c r="O11" s="74">
        <f>IF($C$4="National Currency",IF(Benefits_DATA!N10=0,0,Benefits_DATA!N10),IF($C$4="Current Exchange rate",IF(Benefits_DATA!N10=0,0,Benefits_DATA!N10/ECO!X12),IF($C$4="Constant Exchange rate",IF(Benefits_DATA!N10=0,0,Benefits_DATA!N10/ECO!X47))))</f>
        <v>60.84466714387974</v>
      </c>
      <c r="P11" s="74">
        <f>IF($C$4="National Currency",IF(Benefits_DATA!O10=0,0,Benefits_DATA!O10),IF($C$4="Current Exchange rate",IF(Benefits_DATA!O10=0,0,Benefits_DATA!O10/ECO!Y12),IF($C$4="Constant Exchange rate",IF(Benefits_DATA!O10=0,0,Benefits_DATA!O10/ECO!Y47))))</f>
        <v>72.093261069639027</v>
      </c>
      <c r="Q11" s="77">
        <f t="shared" si="1"/>
        <v>1.1319092344902157E-4</v>
      </c>
      <c r="R11" s="77">
        <f t="shared" si="2"/>
        <v>0.18487394957983216</v>
      </c>
      <c r="S11" s="77" t="str">
        <f t="shared" si="3"/>
        <v>-</v>
      </c>
      <c r="AG11" t="s">
        <v>187</v>
      </c>
    </row>
    <row r="12" spans="3:33" ht="15" x14ac:dyDescent="0.25">
      <c r="C12" s="242"/>
      <c r="D12" s="243"/>
      <c r="E12" s="72" t="s">
        <v>3</v>
      </c>
      <c r="F12" s="74">
        <f>IF($C$4="National Currency",IF(Benefits_DATA!E11=0,0,Benefits_DATA!E11),IF($C$4="Current Exchange rate",IF(Benefits_DATA!E11=0,0,Benefits_DATA!E11/ECO!O13),IF($C$4="Constant Exchange rate",IF(Benefits_DATA!E11=0,0,Benefits_DATA!E11/ECO!O48))))</f>
        <v>30297.607285429145</v>
      </c>
      <c r="G12" s="74">
        <f>IF($C$4="National Currency",IF(Benefits_DATA!F11=0,0,Benefits_DATA!F11),IF($C$4="Current Exchange rate",IF(Benefits_DATA!F11=0,0,Benefits_DATA!F11/ECO!P13),IF($C$4="Constant Exchange rate",IF(Benefits_DATA!F11=0,0,Benefits_DATA!F11/ECO!P48))))</f>
        <v>25197.485029940119</v>
      </c>
      <c r="H12" s="74">
        <f>IF($C$4="National Currency",IF(Benefits_DATA!G11=0,0,Benefits_DATA!G11),IF($C$4="Current Exchange rate",IF(Benefits_DATA!G11=0,0,Benefits_DATA!G11/ECO!Q13),IF($C$4="Constant Exchange rate",IF(Benefits_DATA!G11=0,0,Benefits_DATA!G11/ECO!Q48))))</f>
        <v>26851.642548236861</v>
      </c>
      <c r="I12" s="74">
        <f>IF($C$4="National Currency",IF(Benefits_DATA!H11=0,0,Benefits_DATA!H11),IF($C$4="Current Exchange rate",IF(Benefits_DATA!H11=0,0,Benefits_DATA!H11/ECO!R13),IF($C$4="Constant Exchange rate",IF(Benefits_DATA!H11=0,0,Benefits_DATA!H11/ECO!R48))))</f>
        <v>25557.663007318697</v>
      </c>
      <c r="J12" s="74">
        <f>IF($C$4="National Currency",IF(Benefits_DATA!I11=0,0,Benefits_DATA!I11),IF($C$4="Current Exchange rate",IF(Benefits_DATA!I11=0,0,Benefits_DATA!I11/ECO!S13),IF($C$4="Constant Exchange rate",IF(Benefits_DATA!I11=0,0,Benefits_DATA!I11/ECO!S48))))</f>
        <v>25880.459081836329</v>
      </c>
      <c r="K12" s="74">
        <f>IF($C$4="National Currency",IF(Benefits_DATA!J11=0,0,Benefits_DATA!J11),IF($C$4="Current Exchange rate",IF(Benefits_DATA!J11=0,0,Benefits_DATA!J11/ECO!T13),IF($C$4="Constant Exchange rate",IF(Benefits_DATA!J11=0,0,Benefits_DATA!J11/ECO!T48))))</f>
        <v>23498.517964071856</v>
      </c>
      <c r="L12" s="74">
        <f>IF($C$4="National Currency",IF(Benefits_DATA!K11=0,0,Benefits_DATA!K11),IF($C$4="Current Exchange rate",IF(Benefits_DATA!K11=0,0,Benefits_DATA!K11/ECO!U13),IF($C$4="Constant Exchange rate",IF(Benefits_DATA!K11=0,0,Benefits_DATA!K11/ECO!U48))))</f>
        <v>21177.783599467733</v>
      </c>
      <c r="M12" s="74">
        <f>IF($C$4="National Currency",IF(Benefits_DATA!L11=0,0,Benefits_DATA!L11),IF($C$4="Current Exchange rate",IF(Benefits_DATA!L11=0,0,Benefits_DATA!L11/ECO!V13),IF($C$4="Constant Exchange rate",IF(Benefits_DATA!L11=0,0,Benefits_DATA!L11/ECO!V48))))</f>
        <v>22693.082168995345</v>
      </c>
      <c r="N12" s="74">
        <f>IF($C$4="National Currency",IF(Benefits_DATA!M11=0,0,Benefits_DATA!M11),IF($C$4="Current Exchange rate",IF(Benefits_DATA!M11=0,0,Benefits_DATA!M11/ECO!W13),IF($C$4="Constant Exchange rate",IF(Benefits_DATA!M11=0,0,Benefits_DATA!M11/ECO!W48))))</f>
        <v>21447.190618762477</v>
      </c>
      <c r="O12" s="74">
        <f>IF($C$4="National Currency",IF(Benefits_DATA!N11=0,0,Benefits_DATA!N11),IF($C$4="Current Exchange rate",IF(Benefits_DATA!N11=0,0,Benefits_DATA!N11/ECO!X13),IF($C$4="Constant Exchange rate",IF(Benefits_DATA!N11=0,0,Benefits_DATA!N11/ECO!X48))))</f>
        <v>22967.188123752498</v>
      </c>
      <c r="P12" s="74">
        <f>IF($C$4="National Currency",IF(Benefits_DATA!O11=0,0,Benefits_DATA!O11),IF($C$4="Current Exchange rate",IF(Benefits_DATA!O11=0,0,Benefits_DATA!O11/ECO!Y13),IF($C$4="Constant Exchange rate",IF(Benefits_DATA!O11=0,0,Benefits_DATA!O11/ECO!Y48))))</f>
        <v>23017.123253493017</v>
      </c>
      <c r="Q12" s="77">
        <f t="shared" si="1"/>
        <v>3.6138321356918301E-2</v>
      </c>
      <c r="R12" s="77">
        <f t="shared" si="2"/>
        <v>2.1741943102244754E-3</v>
      </c>
      <c r="S12" s="77">
        <f t="shared" si="3"/>
        <v>-8.6530928537366103E-2</v>
      </c>
      <c r="AG12" t="s">
        <v>188</v>
      </c>
    </row>
    <row r="13" spans="3:33" ht="15" x14ac:dyDescent="0.25">
      <c r="C13" s="242"/>
      <c r="D13" s="243"/>
      <c r="E13" s="72" t="s">
        <v>4</v>
      </c>
      <c r="F13" s="74">
        <f>IF($C$4="National Currency",IF(Benefits_DATA!E12=0,0,Benefits_DATA!E12),IF($C$4="Current Exchange rate",IF(Benefits_DATA!E12=0,0,Benefits_DATA!E12/ECO!O14),IF($C$4="Constant Exchange rate",IF(Benefits_DATA!E12=0,0,Benefits_DATA!E12/ECO!O49))))</f>
        <v>322.92787944025838</v>
      </c>
      <c r="G13" s="74">
        <f>IF($C$4="National Currency",IF(Benefits_DATA!F12=0,0,Benefits_DATA!F12),IF($C$4="Current Exchange rate",IF(Benefits_DATA!F12=0,0,Benefits_DATA!F12/ECO!P14),IF($C$4="Constant Exchange rate",IF(Benefits_DATA!F12=0,0,Benefits_DATA!F12/ECO!P49))))</f>
        <v>316.09342696533224</v>
      </c>
      <c r="H13" s="74">
        <f>IF($C$4="National Currency",IF(Benefits_DATA!G12=0,0,Benefits_DATA!G12),IF($C$4="Current Exchange rate",IF(Benefits_DATA!G12=0,0,Benefits_DATA!G12/ECO!Q14),IF($C$4="Constant Exchange rate",IF(Benefits_DATA!G12=0,0,Benefits_DATA!G12/ECO!Q49))))</f>
        <v>316.09342696533224</v>
      </c>
      <c r="I13" s="74">
        <f>IF($C$4="National Currency",IF(Benefits_DATA!H12=0,0,Benefits_DATA!H12),IF($C$4="Current Exchange rate",IF(Benefits_DATA!H12=0,0,Benefits_DATA!H12/ECO!R14),IF($C$4="Constant Exchange rate",IF(Benefits_DATA!H12=0,0,Benefits_DATA!H12/ECO!R49))))</f>
        <v>357.1001418148889</v>
      </c>
      <c r="J13" s="74">
        <f>IF($C$4="National Currency",IF(Benefits_DATA!I12=0,0,Benefits_DATA!I12),IF($C$4="Current Exchange rate",IF(Benefits_DATA!I12=0,0,Benefits_DATA!I12/ECO!S14),IF($C$4="Constant Exchange rate",IF(Benefits_DATA!I12=0,0,Benefits_DATA!I12/ECO!S49))))</f>
        <v>215</v>
      </c>
      <c r="K13" s="74">
        <f>IF($C$4="National Currency",IF(Benefits_DATA!J12=0,0,Benefits_DATA!J12),IF($C$4="Current Exchange rate",IF(Benefits_DATA!J12=0,0,Benefits_DATA!J12/ECO!T14),IF($C$4="Constant Exchange rate",IF(Benefits_DATA!J12=0,0,Benefits_DATA!J12/ECO!T49))))</f>
        <v>240</v>
      </c>
      <c r="L13" s="74">
        <f>IF($C$4="National Currency",IF(Benefits_DATA!K12=0,0,Benefits_DATA!K12),IF($C$4="Current Exchange rate",IF(Benefits_DATA!K12=0,0,Benefits_DATA!K12/ECO!U14),IF($C$4="Constant Exchange rate",IF(Benefits_DATA!K12=0,0,Benefits_DATA!K12/ECO!U49))))</f>
        <v>251</v>
      </c>
      <c r="M13" s="74">
        <f>IF($C$4="National Currency",IF(Benefits_DATA!L12=0,0,Benefits_DATA!L12),IF($C$4="Current Exchange rate",IF(Benefits_DATA!L12=0,0,Benefits_DATA!L12/ECO!V14),IF($C$4="Constant Exchange rate",IF(Benefits_DATA!L12=0,0,Benefits_DATA!L12/ECO!V49))))</f>
        <v>285</v>
      </c>
      <c r="N13" s="74">
        <f>IF($C$4="National Currency",IF(Benefits_DATA!M12=0,0,Benefits_DATA!M12),IF($C$4="Current Exchange rate",IF(Benefits_DATA!M12=0,0,Benefits_DATA!M12/ECO!W14),IF($C$4="Constant Exchange rate",IF(Benefits_DATA!M12=0,0,Benefits_DATA!M12/ECO!W49))))</f>
        <v>362</v>
      </c>
      <c r="O13" s="74">
        <f>IF($C$4="National Currency",IF(Benefits_DATA!N12=0,0,Benefits_DATA!N12),IF($C$4="Current Exchange rate",IF(Benefits_DATA!N12=0,0,Benefits_DATA!N12/ECO!X14),IF($C$4="Constant Exchange rate",IF(Benefits_DATA!N12=0,0,Benefits_DATA!N12/ECO!X49))))</f>
        <v>399</v>
      </c>
      <c r="P13" s="74">
        <f>IF($C$4="National Currency",IF(Benefits_DATA!O12=0,0,Benefits_DATA!O12),IF($C$4="Current Exchange rate",IF(Benefits_DATA!O12=0,0,Benefits_DATA!O12/ECO!Y14),IF($C$4="Constant Exchange rate",IF(Benefits_DATA!O12=0,0,Benefits_DATA!O12/ECO!Y49))))</f>
        <v>247</v>
      </c>
      <c r="Q13" s="77">
        <f t="shared" si="1"/>
        <v>3.8780542975995963E-4</v>
      </c>
      <c r="R13" s="77">
        <f t="shared" si="2"/>
        <v>-0.38095238095238093</v>
      </c>
      <c r="S13" s="77">
        <f t="shared" si="3"/>
        <v>-0.21858545945945951</v>
      </c>
    </row>
    <row r="14" spans="3:33" ht="15" x14ac:dyDescent="0.25">
      <c r="C14" s="242"/>
      <c r="D14" s="243"/>
      <c r="E14" s="72" t="s">
        <v>182</v>
      </c>
      <c r="F14" s="74">
        <f>IF($C$4="National Currency",IF(Benefits_DATA!E13=0,0,Benefits_DATA!E13),IF($C$4="Current Exchange rate",IF(Benefits_DATA!E13=0,0,Benefits_DATA!E13/ECO!O15),IF($C$4="Constant Exchange rate",IF(Benefits_DATA!E13=0,0,Benefits_DATA!E13/ECO!O50))))</f>
        <v>737.27640165855405</v>
      </c>
      <c r="G14" s="74">
        <f>IF($C$4="National Currency",IF(Benefits_DATA!F13=0,0,Benefits_DATA!F13),IF($C$4="Current Exchange rate",IF(Benefits_DATA!F13=0,0,Benefits_DATA!F13/ECO!P15),IF($C$4="Constant Exchange rate",IF(Benefits_DATA!F13=0,0,Benefits_DATA!F13/ECO!P50))))</f>
        <v>586.82112853794843</v>
      </c>
      <c r="H14" s="74">
        <f>IF($C$4="National Currency",IF(Benefits_DATA!G13=0,0,Benefits_DATA!G13),IF($C$4="Current Exchange rate",IF(Benefits_DATA!G13=0,0,Benefits_DATA!G13/ECO!Q15),IF($C$4="Constant Exchange rate",IF(Benefits_DATA!G13=0,0,Benefits_DATA!G13/ECO!Q50))))</f>
        <v>538.76333153055714</v>
      </c>
      <c r="I14" s="74">
        <f>IF($C$4="National Currency",IF(Benefits_DATA!H13=0,0,Benefits_DATA!H13),IF($C$4="Current Exchange rate",IF(Benefits_DATA!H13=0,0,Benefits_DATA!H13/ECO!R15),IF($C$4="Constant Exchange rate",IF(Benefits_DATA!H13=0,0,Benefits_DATA!H13/ECO!R50))))</f>
        <v>744.24016585541733</v>
      </c>
      <c r="J14" s="74">
        <f>IF($C$4="National Currency",IF(Benefits_DATA!I13=0,0,Benefits_DATA!I13),IF($C$4="Current Exchange rate",IF(Benefits_DATA!I13=0,0,Benefits_DATA!I13/ECO!S15),IF($C$4="Constant Exchange rate",IF(Benefits_DATA!I13=0,0,Benefits_DATA!I13/ECO!S50))))</f>
        <v>926.01406165494859</v>
      </c>
      <c r="K14" s="74">
        <f>IF($C$4="National Currency",IF(Benefits_DATA!J13=0,0,Benefits_DATA!J13),IF($C$4="Current Exchange rate",IF(Benefits_DATA!J13=0,0,Benefits_DATA!J13/ECO!T15),IF($C$4="Constant Exchange rate",IF(Benefits_DATA!J13=0,0,Benefits_DATA!J13/ECO!T50))))</f>
        <v>998.01694609698939</v>
      </c>
      <c r="L14" s="74">
        <f>IF($C$4="National Currency",IF(Benefits_DATA!K13=0,0,Benefits_DATA!K13),IF($C$4="Current Exchange rate",IF(Benefits_DATA!K13=0,0,Benefits_DATA!K13/ECO!U15),IF($C$4="Constant Exchange rate",IF(Benefits_DATA!K13=0,0,Benefits_DATA!K13/ECO!U50))))</f>
        <v>1085.8121507120966</v>
      </c>
      <c r="M14" s="74">
        <f>IF($C$4="National Currency",IF(Benefits_DATA!L13=0,0,Benefits_DATA!L13),IF($C$4="Current Exchange rate",IF(Benefits_DATA!L13=0,0,Benefits_DATA!L13/ECO!V15),IF($C$4="Constant Exchange rate",IF(Benefits_DATA!L13=0,0,Benefits_DATA!L13/ECO!V50))))</f>
        <v>1396.2141698215253</v>
      </c>
      <c r="N14" s="74">
        <f>IF($C$4="National Currency",IF(Benefits_DATA!M13=0,0,Benefits_DATA!M13),IF($C$4="Current Exchange rate",IF(Benefits_DATA!M13=0,0,Benefits_DATA!M13/ECO!W15),IF($C$4="Constant Exchange rate",IF(Benefits_DATA!M13=0,0,Benefits_DATA!M13/ECO!W50))))</f>
        <v>1657.94122949342</v>
      </c>
      <c r="O14" s="74">
        <f>IF($C$4="National Currency",IF(Benefits_DATA!N13=0,0,Benefits_DATA!N13),IF($C$4="Current Exchange rate",IF(Benefits_DATA!N13=0,0,Benefits_DATA!N13/ECO!X15),IF($C$4="Constant Exchange rate",IF(Benefits_DATA!N13=0,0,Benefits_DATA!N13/ECO!X50))))</f>
        <v>1830.8274743104382</v>
      </c>
      <c r="P14" s="74">
        <f>IF($C$4="National Currency",IF(Benefits_DATA!O13=0,0,Benefits_DATA!O13),IF($C$4="Current Exchange rate",IF(Benefits_DATA!O13=0,0,Benefits_DATA!O13/ECO!Y15),IF($C$4="Constant Exchange rate",IF(Benefits_DATA!O13=0,0,Benefits_DATA!O13/ECO!Y50))))</f>
        <v>2076.8343248602851</v>
      </c>
      <c r="Q14" s="77">
        <f t="shared" si="1"/>
        <v>3.2607596270958642E-3</v>
      </c>
      <c r="R14" s="77">
        <f t="shared" si="2"/>
        <v>0.13436921501437626</v>
      </c>
      <c r="S14" s="77">
        <f t="shared" si="3"/>
        <v>2.5391267012397303</v>
      </c>
    </row>
    <row r="15" spans="3:33" ht="15" x14ac:dyDescent="0.25">
      <c r="C15" s="242"/>
      <c r="D15" s="243"/>
      <c r="E15" s="72" t="s">
        <v>6</v>
      </c>
      <c r="F15" s="74">
        <f>IF($C$4="National Currency",IF(Benefits_DATA!E14=0,0,Benefits_DATA!E14),IF($C$4="Current Exchange rate",IF(Benefits_DATA!E14=0,0,Benefits_DATA!E14/ECO!O16),IF($C$4="Constant Exchange rate",IF(Benefits_DATA!E14=0,0,Benefits_DATA!E14/ECO!O51))))</f>
        <v>64563</v>
      </c>
      <c r="G15" s="74">
        <f>IF($C$4="National Currency",IF(Benefits_DATA!F14=0,0,Benefits_DATA!F14),IF($C$4="Current Exchange rate",IF(Benefits_DATA!F14=0,0,Benefits_DATA!F14/ECO!P16),IF($C$4="Constant Exchange rate",IF(Benefits_DATA!F14=0,0,Benefits_DATA!F14/ECO!P51))))</f>
        <v>64185</v>
      </c>
      <c r="H15" s="74">
        <f>IF($C$4="National Currency",IF(Benefits_DATA!G14=0,0,Benefits_DATA!G14),IF($C$4="Current Exchange rate",IF(Benefits_DATA!G14=0,0,Benefits_DATA!G14/ECO!Q16),IF($C$4="Constant Exchange rate",IF(Benefits_DATA!G14=0,0,Benefits_DATA!G14/ECO!Q51))))</f>
        <v>66677</v>
      </c>
      <c r="I15" s="74">
        <f>IF($C$4="National Currency",IF(Benefits_DATA!H14=0,0,Benefits_DATA!H14),IF($C$4="Current Exchange rate",IF(Benefits_DATA!H14=0,0,Benefits_DATA!H14/ECO!R16),IF($C$4="Constant Exchange rate",IF(Benefits_DATA!H14=0,0,Benefits_DATA!H14/ECO!R51))))</f>
        <v>66416</v>
      </c>
      <c r="J15" s="74">
        <f>IF($C$4="National Currency",IF(Benefits_DATA!I14=0,0,Benefits_DATA!I14),IF($C$4="Current Exchange rate",IF(Benefits_DATA!I14=0,0,Benefits_DATA!I14/ECO!S16),IF($C$4="Constant Exchange rate",IF(Benefits_DATA!I14=0,0,Benefits_DATA!I14/ECO!S51))))</f>
        <v>72172</v>
      </c>
      <c r="K15" s="74">
        <f>IF($C$4="National Currency",IF(Benefits_DATA!J14=0,0,Benefits_DATA!J14),IF($C$4="Current Exchange rate",IF(Benefits_DATA!J14=0,0,Benefits_DATA!J14/ECO!T16),IF($C$4="Constant Exchange rate",IF(Benefits_DATA!J14=0,0,Benefits_DATA!J14/ECO!T51))))</f>
        <v>71693</v>
      </c>
      <c r="L15" s="74">
        <f>IF($C$4="National Currency",IF(Benefits_DATA!K14=0,0,Benefits_DATA!K14),IF($C$4="Current Exchange rate",IF(Benefits_DATA!K14=0,0,Benefits_DATA!K14/ECO!U16),IF($C$4="Constant Exchange rate",IF(Benefits_DATA!K14=0,0,Benefits_DATA!K14/ECO!U51))))</f>
        <v>72445</v>
      </c>
      <c r="M15" s="74">
        <f>IF($C$4="National Currency",IF(Benefits_DATA!L14=0,0,Benefits_DATA!L14),IF($C$4="Current Exchange rate",IF(Benefits_DATA!L14=0,0,Benefits_DATA!L14/ECO!V16),IF($C$4="Constant Exchange rate",IF(Benefits_DATA!L14=0,0,Benefits_DATA!L14/ECO!V51))))</f>
        <v>85599</v>
      </c>
      <c r="N15" s="74">
        <f>IF($C$4="National Currency",IF(Benefits_DATA!M14=0,0,Benefits_DATA!M14),IF($C$4="Current Exchange rate",IF(Benefits_DATA!M14=0,0,Benefits_DATA!M14/ECO!W16),IF($C$4="Constant Exchange rate",IF(Benefits_DATA!M14=0,0,Benefits_DATA!M14/ECO!W51))))</f>
        <v>76471</v>
      </c>
      <c r="O15" s="74">
        <f>IF($C$4="National Currency",IF(Benefits_DATA!N14=0,0,Benefits_DATA!N14),IF($C$4="Current Exchange rate",IF(Benefits_DATA!N14=0,0,Benefits_DATA!N14/ECO!X16),IF($C$4="Constant Exchange rate",IF(Benefits_DATA!N14=0,0,Benefits_DATA!N14/ECO!X51))))</f>
        <v>80213</v>
      </c>
      <c r="P15" s="74">
        <f>IF($C$4="National Currency",IF(Benefits_DATA!O14=0,0,Benefits_DATA!O14),IF($C$4="Current Exchange rate",IF(Benefits_DATA!O14=0,0,Benefits_DATA!O14/ECO!Y16),IF($C$4="Constant Exchange rate",IF(Benefits_DATA!O14=0,0,Benefits_DATA!O14/ECO!Y51))))</f>
        <v>85399</v>
      </c>
      <c r="Q15" s="77">
        <f t="shared" si="1"/>
        <v>0.13408176476142022</v>
      </c>
      <c r="R15" s="77">
        <f t="shared" si="2"/>
        <v>6.4652861755575719E-2</v>
      </c>
      <c r="S15" s="77">
        <f t="shared" si="3"/>
        <v>0.33051335981927243</v>
      </c>
    </row>
    <row r="16" spans="3:33" ht="15" x14ac:dyDescent="0.25">
      <c r="C16" s="242"/>
      <c r="D16" s="243"/>
      <c r="E16" s="72" t="s">
        <v>7</v>
      </c>
      <c r="F16" s="74">
        <f>IF($C$4="National Currency",IF(Benefits_DATA!E15=0,0,Benefits_DATA!E15),IF($C$4="Current Exchange rate",IF(Benefits_DATA!E15=0,0,Benefits_DATA!E15/ECO!O17),IF($C$4="Constant Exchange rate",IF(Benefits_DATA!E15=0,0,Benefits_DATA!E15/ECO!O52))))</f>
        <v>6220.4343679905451</v>
      </c>
      <c r="G16" s="74">
        <f>IF($C$4="National Currency",IF(Benefits_DATA!F15=0,0,Benefits_DATA!F15),IF($C$4="Current Exchange rate",IF(Benefits_DATA!F15=0,0,Benefits_DATA!F15/ECO!P17),IF($C$4="Constant Exchange rate",IF(Benefits_DATA!F15=0,0,Benefits_DATA!F15/ECO!P52))))</f>
        <v>6887.8352786321575</v>
      </c>
      <c r="H16" s="74">
        <f>IF($C$4="National Currency",IF(Benefits_DATA!G15=0,0,Benefits_DATA!G15),IF($C$4="Current Exchange rate",IF(Benefits_DATA!G15=0,0,Benefits_DATA!G15/ECO!Q17),IF($C$4="Constant Exchange rate",IF(Benefits_DATA!G15=0,0,Benefits_DATA!G15/ECO!Q52))))</f>
        <v>8126.8201415658204</v>
      </c>
      <c r="I16" s="74">
        <f>IF($C$4="National Currency",IF(Benefits_DATA!H15=0,0,Benefits_DATA!H15),IF($C$4="Current Exchange rate",IF(Benefits_DATA!H15=0,0,Benefits_DATA!H15/ECO!R17),IF($C$4="Constant Exchange rate",IF(Benefits_DATA!H15=0,0,Benefits_DATA!H15/ECO!R52))))</f>
        <v>9132.7606678038501</v>
      </c>
      <c r="J16" s="74">
        <f>IF($C$4="National Currency",IF(Benefits_DATA!I15=0,0,Benefits_DATA!I15),IF($C$4="Current Exchange rate",IF(Benefits_DATA!I15=0,0,Benefits_DATA!I15/ECO!S17),IF($C$4="Constant Exchange rate",IF(Benefits_DATA!I15=0,0,Benefits_DATA!I15/ECO!S52))))</f>
        <v>9249.544007628976</v>
      </c>
      <c r="K16" s="74">
        <f>IF($C$4="National Currency",IF(Benefits_DATA!J15=0,0,Benefits_DATA!J15),IF($C$4="Current Exchange rate",IF(Benefits_DATA!J15=0,0,Benefits_DATA!J15/ECO!T17),IF($C$4="Constant Exchange rate",IF(Benefits_DATA!J15=0,0,Benefits_DATA!J15/ECO!T52))))</f>
        <v>9213.0890628987418</v>
      </c>
      <c r="L16" s="74">
        <f>IF($C$4="National Currency",IF(Benefits_DATA!K15=0,0,Benefits_DATA!K15),IF($C$4="Current Exchange rate",IF(Benefits_DATA!K15=0,0,Benefits_DATA!K15/ECO!U17),IF($C$4="Constant Exchange rate",IF(Benefits_DATA!K15=0,0,Benefits_DATA!K15/ECO!U52))))</f>
        <v>10147.96636804427</v>
      </c>
      <c r="M16" s="74">
        <f>IF($C$4="National Currency",IF(Benefits_DATA!L15=0,0,Benefits_DATA!L15),IF($C$4="Current Exchange rate",IF(Benefits_DATA!L15=0,0,Benefits_DATA!L15/ECO!V17),IF($C$4="Constant Exchange rate",IF(Benefits_DATA!L15=0,0,Benefits_DATA!L15/ECO!V52))))</f>
        <v>11360.018400870347</v>
      </c>
      <c r="N16" s="74">
        <f>IF($C$4="National Currency",IF(Benefits_DATA!M15=0,0,Benefits_DATA!M15),IF($C$4="Current Exchange rate",IF(Benefits_DATA!M15=0,0,Benefits_DATA!M15/ECO!W17),IF($C$4="Constant Exchange rate",IF(Benefits_DATA!M15=0,0,Benefits_DATA!M15/ECO!W52))))</f>
        <v>12002.373846587781</v>
      </c>
      <c r="O16" s="74">
        <f>IF($C$4="National Currency",IF(Benefits_DATA!N15=0,0,Benefits_DATA!N15),IF($C$4="Current Exchange rate",IF(Benefits_DATA!N15=0,0,Benefits_DATA!N15/ECO!X17),IF($C$4="Constant Exchange rate",IF(Benefits_DATA!N15=0,0,Benefits_DATA!N15/ECO!X52))))</f>
        <v>14924.949296871853</v>
      </c>
      <c r="P16" s="74">
        <f>IF($C$4="National Currency",IF(Benefits_DATA!O15=0,0,Benefits_DATA!O15),IF($C$4="Current Exchange rate",IF(Benefits_DATA!O15=0,0,Benefits_DATA!O15/ECO!Y17),IF($C$4="Constant Exchange rate",IF(Benefits_DATA!O15=0,0,Benefits_DATA!O15/ECO!Y52))))</f>
        <v>17094.360871959492</v>
      </c>
      <c r="Q16" s="77">
        <f t="shared" si="1"/>
        <v>2.6839214430858661E-2</v>
      </c>
      <c r="R16" s="77">
        <f t="shared" si="2"/>
        <v>0.14535470318430699</v>
      </c>
      <c r="S16" s="77">
        <f t="shared" si="3"/>
        <v>1.4818190593190592</v>
      </c>
    </row>
    <row r="17" spans="3:28" ht="15" x14ac:dyDescent="0.25">
      <c r="C17" s="242"/>
      <c r="D17" s="243"/>
      <c r="E17" s="72" t="s">
        <v>8</v>
      </c>
      <c r="F17" s="74">
        <f>IF($C$4="National Currency",IF(Benefits_DATA!E16=0,0,Benefits_DATA!E16),IF($C$4="Current Exchange rate",IF(Benefits_DATA!E16=0,0,Benefits_DATA!E16/ECO!O18),IF($C$4="Constant Exchange rate",IF(Benefits_DATA!E16=0,0,Benefits_DATA!E16/ECO!O53))))</f>
        <v>7.0878018227602171</v>
      </c>
      <c r="G17" s="74">
        <f>IF($C$4="National Currency",IF(Benefits_DATA!F16=0,0,Benefits_DATA!F16),IF($C$4="Current Exchange rate",IF(Benefits_DATA!F16=0,0,Benefits_DATA!F16/ECO!P18),IF($C$4="Constant Exchange rate",IF(Benefits_DATA!F16=0,0,Benefits_DATA!F16/ECO!P53))))</f>
        <v>12.200733705725206</v>
      </c>
      <c r="H17" s="74">
        <f>IF($C$4="National Currency",IF(Benefits_DATA!G16=0,0,Benefits_DATA!G16),IF($C$4="Current Exchange rate",IF(Benefits_DATA!G16=0,0,Benefits_DATA!G16/ECO!Q18),IF($C$4="Constant Exchange rate",IF(Benefits_DATA!G16=0,0,Benefits_DATA!G16/ECO!Q53))))</f>
        <v>20.317513069932126</v>
      </c>
      <c r="I17" s="74">
        <f>IF($C$4="National Currency",IF(Benefits_DATA!H16=0,0,Benefits_DATA!H16),IF($C$4="Current Exchange rate",IF(Benefits_DATA!H16=0,0,Benefits_DATA!H16/ECO!R18),IF($C$4="Constant Exchange rate",IF(Benefits_DATA!H16=0,0,Benefits_DATA!H16/ECO!R53))))</f>
        <v>40.463551186839311</v>
      </c>
      <c r="J17" s="74">
        <f>IF($C$4="National Currency",IF(Benefits_DATA!I16=0,0,Benefits_DATA!I16),IF($C$4="Current Exchange rate",IF(Benefits_DATA!I16=0,0,Benefits_DATA!I16/ECO!W18),IF($C$4="Constant Exchange rate",IF(Benefits_DATA!I16=0,0,Benefits_DATA!I16/ECO!W53))))</f>
        <v>70.694999999999993</v>
      </c>
      <c r="K17" s="74">
        <f>IF($C$4="National Currency",IF(Benefits_DATA!J16=0,0,Benefits_DATA!J16),IF($C$4="Current Exchange rate",IF(Benefits_DATA!J16=0,0,Benefits_DATA!J16/ECO!X18),IF($C$4="Constant Exchange rate",IF(Benefits_DATA!J16=0,0,Benefits_DATA!J16/ECO!X53))))</f>
        <v>44.326999999999998</v>
      </c>
      <c r="L17" s="74">
        <f>IF($C$4="National Currency",IF(Benefits_DATA!K16=0,0,Benefits_DATA!K16),IF($C$4="Current Exchange rate",IF(Benefits_DATA!K16=0,0,Benefits_DATA!K16/ECO!Y18),IF($C$4="Constant Exchange rate",IF(Benefits_DATA!K16=0,0,Benefits_DATA!K16/ECO!Y53))))</f>
        <v>44.7</v>
      </c>
      <c r="M17" s="74">
        <f>IF($C$4="National Currency",IF(Benefits_DATA!L16=0,0,Benefits_DATA!L16),IF($C$4="Current Exchange rate",IF(Benefits_DATA!L16=0,0,Benefits_DATA!L16/ECO!V18),IF($C$4="Constant Exchange rate",IF(Benefits_DATA!L16=0,0,Benefits_DATA!L16/ECO!V53))))</f>
        <v>44.719000000000001</v>
      </c>
      <c r="N17" s="74">
        <f>IF($C$4="National Currency",IF(Benefits_DATA!M16=0,0,Benefits_DATA!M16),IF($C$4="Current Exchange rate",IF(Benefits_DATA!M16=0,0,Benefits_DATA!M16/ECO!W18),IF($C$4="Constant Exchange rate",IF(Benefits_DATA!M16=0,0,Benefits_DATA!M16/ECO!W53))))</f>
        <v>41.015999999999998</v>
      </c>
      <c r="O17" s="74">
        <f>IF($C$4="National Currency",IF(Benefits_DATA!N16=0,0,Benefits_DATA!N16),IF($C$4="Current Exchange rate",IF(Benefits_DATA!N16=0,0,Benefits_DATA!N16/ECO!X18),IF($C$4="Constant Exchange rate",IF(Benefits_DATA!N16=0,0,Benefits_DATA!N16/ECO!X53))))</f>
        <v>41.6</v>
      </c>
      <c r="P17" s="74">
        <f>IF($C$4="National Currency",IF(Benefits_DATA!O16=0,0,Benefits_DATA!O16),IF($C$4="Current Exchange rate",IF(Benefits_DATA!O16=0,0,Benefits_DATA!O16/ECO!Y18),IF($C$4="Constant Exchange rate",IF(Benefits_DATA!O16=0,0,Benefits_DATA!O16/ECO!Y53))))</f>
        <v>40.96</v>
      </c>
      <c r="Q17" s="77">
        <f t="shared" si="1"/>
        <v>6.4309758716469422E-5</v>
      </c>
      <c r="R17" s="77">
        <f t="shared" si="2"/>
        <v>-1.5384615384615441E-2</v>
      </c>
      <c r="S17" s="77">
        <f t="shared" si="3"/>
        <v>2.3571751492928232</v>
      </c>
    </row>
    <row r="18" spans="3:28" ht="15" x14ac:dyDescent="0.25">
      <c r="C18" s="242"/>
      <c r="D18" s="243"/>
      <c r="E18" s="72" t="s">
        <v>9</v>
      </c>
      <c r="F18" s="74">
        <f>IF($C$4="National Currency",IF(Benefits_DATA!E17=0,0,Benefits_DATA!E17),IF($C$4="Current Exchange rate",IF(Benefits_DATA!E17=0,0,Benefits_DATA!E17/ECO!O19),IF($C$4="Constant Exchange rate",IF(Benefits_DATA!E17=0,0,Benefits_DATA!E17/ECO!O54))))</f>
        <v>16130.68033918</v>
      </c>
      <c r="G18" s="74">
        <f>IF($C$4="National Currency",IF(Benefits_DATA!F17=0,0,Benefits_DATA!F17),IF($C$4="Current Exchange rate",IF(Benefits_DATA!F17=0,0,Benefits_DATA!F17/ECO!P19),IF($C$4="Constant Exchange rate",IF(Benefits_DATA!F17=0,0,Benefits_DATA!F17/ECO!P54))))</f>
        <v>16546.81132483</v>
      </c>
      <c r="H18" s="74">
        <f>IF($C$4="National Currency",IF(Benefits_DATA!G17=0,0,Benefits_DATA!G17),IF($C$4="Current Exchange rate",IF(Benefits_DATA!G17=0,0,Benefits_DATA!G17/ECO!Q19),IF($C$4="Constant Exchange rate",IF(Benefits_DATA!G17=0,0,Benefits_DATA!G17/ECO!Q54))))</f>
        <v>20278.324535620002</v>
      </c>
      <c r="I18" s="74">
        <f>IF($C$4="National Currency",IF(Benefits_DATA!H17=0,0,Benefits_DATA!H17),IF($C$4="Current Exchange rate",IF(Benefits_DATA!H17=0,0,Benefits_DATA!H17/ECO!R19),IF($C$4="Constant Exchange rate",IF(Benefits_DATA!H17=0,0,Benefits_DATA!H17/ECO!R54))))</f>
        <v>23080.218352529999</v>
      </c>
      <c r="J18" s="74">
        <f>IF($C$4="National Currency",IF(Benefits_DATA!I17=0,0,Benefits_DATA!I17),IF($C$4="Current Exchange rate",IF(Benefits_DATA!I17=0,0,Benefits_DATA!I17/ECO!S19),IF($C$4="Constant Exchange rate",IF(Benefits_DATA!I17=0,0,Benefits_DATA!I17/ECO!S54))))</f>
        <v>25833.77732397</v>
      </c>
      <c r="K18" s="74">
        <f>IF($C$4="National Currency",IF(Benefits_DATA!J17=0,0,Benefits_DATA!J17),IF($C$4="Current Exchange rate",IF(Benefits_DATA!J17=0,0,Benefits_DATA!J17/ECO!T19),IF($C$4="Constant Exchange rate",IF(Benefits_DATA!J17=0,0,Benefits_DATA!J17/ECO!T54))))</f>
        <v>24966.452037958908</v>
      </c>
      <c r="L18" s="74">
        <f>IF($C$4="National Currency",IF(Benefits_DATA!K17=0,0,Benefits_DATA!K17),IF($C$4="Current Exchange rate",IF(Benefits_DATA!K17=0,0,Benefits_DATA!K17/ECO!U19),IF($C$4="Constant Exchange rate",IF(Benefits_DATA!K17=0,0,Benefits_DATA!K17/ECO!U54))))</f>
        <v>25972.463904935696</v>
      </c>
      <c r="M18" s="74">
        <f>IF($C$4="National Currency",IF(Benefits_DATA!L17=0,0,Benefits_DATA!L17),IF($C$4="Current Exchange rate",IF(Benefits_DATA!L17=0,0,Benefits_DATA!L17/ECO!V19),IF($C$4="Constant Exchange rate",IF(Benefits_DATA!L17=0,0,Benefits_DATA!L17/ECO!V54))))</f>
        <v>24540.203698846421</v>
      </c>
      <c r="N18" s="74">
        <f>IF($C$4="National Currency",IF(Benefits_DATA!M17=0,0,Benefits_DATA!M17),IF($C$4="Current Exchange rate",IF(Benefits_DATA!M17=0,0,Benefits_DATA!M17/ECO!W19),IF($C$4="Constant Exchange rate",IF(Benefits_DATA!M17=0,0,Benefits_DATA!M17/ECO!W54))))</f>
        <v>27450.804430476783</v>
      </c>
      <c r="O18" s="74">
        <f>IF($C$4="National Currency",IF(Benefits_DATA!N17=0,0,Benefits_DATA!N17),IF($C$4="Current Exchange rate",IF(Benefits_DATA!N17=0,0,Benefits_DATA!N17/ECO!X19),IF($C$4="Constant Exchange rate",IF(Benefits_DATA!N17=0,0,Benefits_DATA!N17/ECO!X54))))</f>
        <v>23814.598247862992</v>
      </c>
      <c r="P18" s="74">
        <f>IF($C$4="National Currency",IF(Benefits_DATA!O17=0,0,Benefits_DATA!O17),IF($C$4="Current Exchange rate",IF(Benefits_DATA!O17=0,0,Benefits_DATA!O17/ECO!Y19),IF($C$4="Constant Exchange rate",IF(Benefits_DATA!O17=0,0,Benefits_DATA!O17/ECO!Y54))))</f>
        <v>26935.507050738393</v>
      </c>
      <c r="Q18" s="77">
        <f t="shared" si="1"/>
        <v>4.2290428694793623E-2</v>
      </c>
      <c r="R18" s="77">
        <f t="shared" si="2"/>
        <v>0.13105023945367034</v>
      </c>
      <c r="S18" s="77">
        <f t="shared" si="3"/>
        <v>0.62783671862621704</v>
      </c>
    </row>
    <row r="19" spans="3:28" ht="15" x14ac:dyDescent="0.25">
      <c r="C19" s="242"/>
      <c r="D19" s="243"/>
      <c r="E19" s="72" t="s">
        <v>10</v>
      </c>
      <c r="F19" s="74">
        <f>IF($C$4="National Currency",IF(Benefits_DATA!E18=0,0,Benefits_DATA!E18),IF($C$4="Current Exchange rate",IF(Benefits_DATA!E18=0,0,Benefits_DATA!E18/ECO!O20),IF($C$4="Constant Exchange rate",IF(Benefits_DATA!E18=0,0,Benefits_DATA!E18/ECO!O55))))</f>
        <v>8490</v>
      </c>
      <c r="G19" s="74">
        <f>IF($C$4="National Currency",IF(Benefits_DATA!F18=0,0,Benefits_DATA!F18),IF($C$4="Current Exchange rate",IF(Benefits_DATA!F18=0,0,Benefits_DATA!F18/ECO!P20),IF($C$4="Constant Exchange rate",IF(Benefits_DATA!F18=0,0,Benefits_DATA!F18/ECO!P55))))</f>
        <v>9152</v>
      </c>
      <c r="H19" s="74">
        <f>IF($C$4="National Currency",IF(Benefits_DATA!G18=0,0,Benefits_DATA!G18),IF($C$4="Current Exchange rate",IF(Benefits_DATA!G18=0,0,Benefits_DATA!G18/ECO!Q20),IF($C$4="Constant Exchange rate",IF(Benefits_DATA!G18=0,0,Benefits_DATA!G18/ECO!Q55))))</f>
        <v>10289</v>
      </c>
      <c r="I19" s="74">
        <f>IF($C$4="National Currency",IF(Benefits_DATA!H18=0,0,Benefits_DATA!H18),IF($C$4="Current Exchange rate",IF(Benefits_DATA!H18=0,0,Benefits_DATA!H18/ECO!R20),IF($C$4="Constant Exchange rate",IF(Benefits_DATA!H18=0,0,Benefits_DATA!H18/ECO!R55))))</f>
        <v>10983</v>
      </c>
      <c r="J19" s="74">
        <f>IF($C$4="National Currency",IF(Benefits_DATA!I18=0,0,Benefits_DATA!I18),IF($C$4="Current Exchange rate",IF(Benefits_DATA!I18=0,0,Benefits_DATA!I18/ECO!S20),IF($C$4="Constant Exchange rate",IF(Benefits_DATA!I18=0,0,Benefits_DATA!I18/ECO!S55))))</f>
        <v>12265</v>
      </c>
      <c r="K19" s="74">
        <f>IF($C$4="National Currency",IF(Benefits_DATA!J18=0,0,Benefits_DATA!J18),IF($C$4="Current Exchange rate",IF(Benefits_DATA!J18=0,0,Benefits_DATA!J18/ECO!T20),IF($C$4="Constant Exchange rate",IF(Benefits_DATA!J18=0,0,Benefits_DATA!J18/ECO!T55))))</f>
        <v>12506</v>
      </c>
      <c r="L19" s="74">
        <f>IF($C$4="National Currency",IF(Benefits_DATA!K18=0,0,Benefits_DATA!K18),IF($C$4="Current Exchange rate",IF(Benefits_DATA!K18=0,0,Benefits_DATA!K18/ECO!U20),IF($C$4="Constant Exchange rate",IF(Benefits_DATA!K18=0,0,Benefits_DATA!K18/ECO!U55))))</f>
        <v>14331</v>
      </c>
      <c r="M19" s="74">
        <f>IF($C$4="National Currency",IF(Benefits_DATA!L18=0,0,Benefits_DATA!L18),IF($C$4="Current Exchange rate",IF(Benefits_DATA!L18=0,0,Benefits_DATA!L18/ECO!V20),IF($C$4="Constant Exchange rate",IF(Benefits_DATA!L18=0,0,Benefits_DATA!L18/ECO!V55))))</f>
        <v>14829</v>
      </c>
      <c r="N19" s="74">
        <f>IF($C$4="National Currency",IF(Benefits_DATA!M18=0,0,Benefits_DATA!M18),IF($C$4="Current Exchange rate",IF(Benefits_DATA!M18=0,0,Benefits_DATA!M18/ECO!W20),IF($C$4="Constant Exchange rate",IF(Benefits_DATA!M18=0,0,Benefits_DATA!M18/ECO!W55))))</f>
        <v>15931</v>
      </c>
      <c r="O19" s="74">
        <f>IF($C$4="National Currency",IF(Benefits_DATA!N18=0,0,Benefits_DATA!N18),IF($C$4="Current Exchange rate",IF(Benefits_DATA!N18=0,0,Benefits_DATA!N18/ECO!X20),IF($C$4="Constant Exchange rate",IF(Benefits_DATA!N18=0,0,Benefits_DATA!N18/ECO!X55))))</f>
        <v>16730</v>
      </c>
      <c r="P19" s="74">
        <f>IF($C$4="National Currency",IF(Benefits_DATA!O18=0,0,Benefits_DATA!O18),IF($C$4="Current Exchange rate",IF(Benefits_DATA!O18=0,0,Benefits_DATA!O18/ECO!Y20),IF($C$4="Constant Exchange rate",IF(Benefits_DATA!O18=0,0,Benefits_DATA!O18/ECO!Y55))))</f>
        <v>17273</v>
      </c>
      <c r="Q19" s="77">
        <f t="shared" si="1"/>
        <v>2.7119689021229888E-2</v>
      </c>
      <c r="R19" s="77">
        <f t="shared" si="2"/>
        <v>3.2456664674237912E-2</v>
      </c>
      <c r="S19" s="77">
        <f t="shared" si="3"/>
        <v>0.88734702797202791</v>
      </c>
    </row>
    <row r="20" spans="3:28" ht="15" x14ac:dyDescent="0.25">
      <c r="C20" s="242"/>
      <c r="D20" s="243"/>
      <c r="E20" s="72" t="s">
        <v>11</v>
      </c>
      <c r="F20" s="74">
        <f>IF($C$4="National Currency",IF(Benefits_DATA!E19=0,0,Benefits_DATA!E19),IF($C$4="Current Exchange rate",IF(Benefits_DATA!E19=0,0,Benefits_DATA!E19/ECO!O21),IF($C$4="Constant Exchange rate",IF(Benefits_DATA!E19=0,0,Benefits_DATA!E19/ECO!O56))))</f>
        <v>62442</v>
      </c>
      <c r="G20" s="74">
        <f>IF($C$4="National Currency",IF(Benefits_DATA!F19=0,0,Benefits_DATA!F19),IF($C$4="Current Exchange rate",IF(Benefits_DATA!F19=0,0,Benefits_DATA!F19/ECO!P21),IF($C$4="Constant Exchange rate",IF(Benefits_DATA!F19=0,0,Benefits_DATA!F19/ECO!P56))))</f>
        <v>68665</v>
      </c>
      <c r="H20" s="74">
        <f>IF($C$4="National Currency",IF(Benefits_DATA!G19=0,0,Benefits_DATA!G19),IF($C$4="Current Exchange rate",IF(Benefits_DATA!G19=0,0,Benefits_DATA!G19/ECO!Q21),IF($C$4="Constant Exchange rate",IF(Benefits_DATA!G19=0,0,Benefits_DATA!G19/ECO!Q56))))</f>
        <v>75382</v>
      </c>
      <c r="I20" s="74">
        <f>IF($C$4="National Currency",IF(Benefits_DATA!H19=0,0,Benefits_DATA!H19),IF($C$4="Current Exchange rate",IF(Benefits_DATA!H19=0,0,Benefits_DATA!H19/ECO!R21),IF($C$4="Constant Exchange rate",IF(Benefits_DATA!H19=0,0,Benefits_DATA!H19/ECO!R56))))</f>
        <v>83133</v>
      </c>
      <c r="J20" s="74">
        <f>IF($C$4="National Currency",IF(Benefits_DATA!I19=0,0,Benefits_DATA!I19),IF($C$4="Current Exchange rate",IF(Benefits_DATA!I19=0,0,Benefits_DATA!I19/ECO!S21),IF($C$4="Constant Exchange rate",IF(Benefits_DATA!I19=0,0,Benefits_DATA!I19/ECO!S56))))</f>
        <v>93978</v>
      </c>
      <c r="K20" s="74">
        <f>IF($C$4="National Currency",IF(Benefits_DATA!J19=0,0,Benefits_DATA!J19),IF($C$4="Current Exchange rate",IF(Benefits_DATA!J19=0,0,Benefits_DATA!J19/ECO!T21),IF($C$4="Constant Exchange rate",IF(Benefits_DATA!J19=0,0,Benefits_DATA!J19/ECO!T56))))</f>
        <v>87548</v>
      </c>
      <c r="L20" s="74">
        <f>IF($C$4="National Currency",IF(Benefits_DATA!K19=0,0,Benefits_DATA!K19),IF($C$4="Current Exchange rate",IF(Benefits_DATA!K19=0,0,Benefits_DATA!K19/ECO!U21),IF($C$4="Constant Exchange rate",IF(Benefits_DATA!K19=0,0,Benefits_DATA!K19/ECO!U56))))</f>
        <v>92752</v>
      </c>
      <c r="M20" s="74">
        <f>IF($C$4="National Currency",IF(Benefits_DATA!L19=0,0,Benefits_DATA!L19),IF($C$4="Current Exchange rate",IF(Benefits_DATA!L19=0,0,Benefits_DATA!L19/ECO!V21),IF($C$4="Constant Exchange rate",IF(Benefits_DATA!L19=0,0,Benefits_DATA!L19/ECO!V56))))</f>
        <v>116438</v>
      </c>
      <c r="N20" s="74">
        <f>IF($C$4="National Currency",IF(Benefits_DATA!M19=0,0,Benefits_DATA!M19),IF($C$4="Current Exchange rate",IF(Benefits_DATA!M19=0,0,Benefits_DATA!M19/ECO!W21),IF($C$4="Constant Exchange rate",IF(Benefits_DATA!M19=0,0,Benefits_DATA!M19/ECO!W56))))</f>
        <v>119594</v>
      </c>
      <c r="O20" s="74">
        <f>IF($C$4="National Currency",IF(Benefits_DATA!N19=0,0,Benefits_DATA!N19),IF($C$4="Current Exchange rate",IF(Benefits_DATA!N19=0,0,Benefits_DATA!N19/ECO!X21),IF($C$4="Constant Exchange rate",IF(Benefits_DATA!N19=0,0,Benefits_DATA!N19/ECO!X56))))</f>
        <v>108024</v>
      </c>
      <c r="P20" s="74">
        <f>IF($C$4="National Currency",IF(Benefits_DATA!O19=0,0,Benefits_DATA!O19),IF($C$4="Current Exchange rate",IF(Benefits_DATA!O19=0,0,Benefits_DATA!O19/ECO!Y21),IF($C$4="Constant Exchange rate",IF(Benefits_DATA!O19=0,0,Benefits_DATA!O19/ECO!Y56))))</f>
        <v>106347</v>
      </c>
      <c r="Q20" s="77">
        <f t="shared" si="1"/>
        <v>0.1669714333549896</v>
      </c>
      <c r="R20" s="77">
        <f t="shared" si="2"/>
        <v>-1.5524327927127324E-2</v>
      </c>
      <c r="S20" s="77">
        <f t="shared" si="3"/>
        <v>0.54878031020170392</v>
      </c>
    </row>
    <row r="21" spans="3:28" ht="15" x14ac:dyDescent="0.25">
      <c r="C21" s="242"/>
      <c r="D21" s="243"/>
      <c r="E21" s="72" t="s">
        <v>12</v>
      </c>
      <c r="F21" s="74">
        <f>IF($C$4="National Currency",IF(Benefits_DATA!E20=0,0,Benefits_DATA!E20),IF($C$4="Current Exchange rate",IF(Benefits_DATA!E20=0,0,Benefits_DATA!E20/ECO!O22),IF($C$4="Constant Exchange rate",IF(Benefits_DATA!E20=0,0,Benefits_DATA!E20/ECO!O57))))</f>
        <v>737</v>
      </c>
      <c r="G21" s="74">
        <f>IF($C$4="National Currency",IF(Benefits_DATA!F20=0,0,Benefits_DATA!F20),IF($C$4="Current Exchange rate",IF(Benefits_DATA!F20=0,0,Benefits_DATA!F20/ECO!P22),IF($C$4="Constant Exchange rate",IF(Benefits_DATA!F20=0,0,Benefits_DATA!F20/ECO!P57))))</f>
        <v>732</v>
      </c>
      <c r="H21" s="74">
        <f>IF($C$4="National Currency",IF(Benefits_DATA!G20=0,0,Benefits_DATA!G20),IF($C$4="Current Exchange rate",IF(Benefits_DATA!G20=0,0,Benefits_DATA!G20/ECO!Q22),IF($C$4="Constant Exchange rate",IF(Benefits_DATA!G20=0,0,Benefits_DATA!G20/ECO!Q57))))</f>
        <v>618</v>
      </c>
      <c r="I21" s="208">
        <f>IF($C$4="National Currency",IF(Benefits_DATA!H20=0,0,Benefits_DATA!H20),IF($C$4="Current Exchange rate",IF(Benefits_DATA!H20=0,0,Benefits_DATA!H20/ECO!R22),IF($C$4="Constant Exchange rate",IF(Benefits_DATA!H20=0,0,Benefits_DATA!H20/ECO!R57))))</f>
        <v>867.33333333333337</v>
      </c>
      <c r="J21" s="208">
        <f>IF($C$4="National Currency",IF(Benefits_DATA!I20=0,0,Benefits_DATA!I20),IF($C$4="Current Exchange rate",IF(Benefits_DATA!I20=0,0,Benefits_DATA!I20/ECO!S22),IF($C$4="Constant Exchange rate",IF(Benefits_DATA!I20=0,0,Benefits_DATA!I20/ECO!S57))))</f>
        <v>1116.6666666666667</v>
      </c>
      <c r="K21" s="208">
        <f>IF($C$4="National Currency",IF(Benefits_DATA!J20=0,0,Benefits_DATA!J20),IF($C$4="Current Exchange rate",IF(Benefits_DATA!J20=0,0,Benefits_DATA!J20/ECO!T22),IF($C$4="Constant Exchange rate",IF(Benefits_DATA!J20=0,0,Benefits_DATA!J20/ECO!T57))))</f>
        <v>1366</v>
      </c>
      <c r="L21" s="208">
        <f>IF($C$4="National Currency",IF(Benefits_DATA!K20=0,0,Benefits_DATA!K20),IF($C$4="Current Exchange rate",IF(Benefits_DATA!K20=0,0,Benefits_DATA!K20/ECO!U22),IF($C$4="Constant Exchange rate",IF(Benefits_DATA!K20=0,0,Benefits_DATA!K20/ECO!U57))))</f>
        <v>1615.3333333333333</v>
      </c>
      <c r="M21" s="208">
        <f>IF($C$4="National Currency",IF(Benefits_DATA!L20=0,0,Benefits_DATA!L20),IF($C$4="Current Exchange rate",IF(Benefits_DATA!L20=0,0,Benefits_DATA!L20/ECO!V22),IF($C$4="Constant Exchange rate",IF(Benefits_DATA!L20=0,0,Benefits_DATA!L20/ECO!V57))))</f>
        <v>1864.6666666666665</v>
      </c>
      <c r="N21" s="74">
        <f>IF($C$4="National Currency",IF(Benefits_DATA!M20=0,0,Benefits_DATA!M20),IF($C$4="Current Exchange rate",IF(Benefits_DATA!M20=0,0,Benefits_DATA!M20/ECO!W22),IF($C$4="Constant Exchange rate",IF(Benefits_DATA!M20=0,0,Benefits_DATA!M20/ECO!W57))))</f>
        <v>2114</v>
      </c>
      <c r="O21" s="74">
        <f>IF($C$4="National Currency",IF(Benefits_DATA!N20=0,0,Benefits_DATA!N20),IF($C$4="Current Exchange rate",IF(Benefits_DATA!N20=0,0,Benefits_DATA!N20/ECO!X22),IF($C$4="Constant Exchange rate",IF(Benefits_DATA!N20=0,0,Benefits_DATA!N20/ECO!X57))))</f>
        <v>1750</v>
      </c>
      <c r="P21" s="74">
        <f>IF($C$4="National Currency",IF(Benefits_DATA!O20=0,0,Benefits_DATA!O20),IF($C$4="Current Exchange rate",IF(Benefits_DATA!O20=0,0,Benefits_DATA!O20/ECO!Y22),IF($C$4="Constant Exchange rate",IF(Benefits_DATA!O20=0,0,Benefits_DATA!O20/ECO!Y57))))</f>
        <v>1517</v>
      </c>
      <c r="Q21" s="77">
        <f t="shared" si="1"/>
        <v>2.381784764962991E-3</v>
      </c>
      <c r="R21" s="77">
        <f t="shared" si="2"/>
        <v>-0.13314285714285712</v>
      </c>
      <c r="S21" s="77">
        <f t="shared" si="3"/>
        <v>1.0724043715846996</v>
      </c>
    </row>
    <row r="22" spans="3:28" ht="15" x14ac:dyDescent="0.25">
      <c r="C22" s="242"/>
      <c r="D22" s="243"/>
      <c r="E22" s="72" t="s">
        <v>13</v>
      </c>
      <c r="F22" s="74">
        <f>IF($C$4="National Currency",IF(Benefits_DATA!E21=0,0,Benefits_DATA!E21),IF($C$4="Current Exchange rate",IF(Benefits_DATA!E21=0,0,Benefits_DATA!E21/ECO!O23),IF($C$4="Constant Exchange rate",IF(Benefits_DATA!E21=0,0,Benefits_DATA!E21/ECO!O58))))</f>
        <v>165.97022721337163</v>
      </c>
      <c r="G22" s="74">
        <f>IF($C$4="National Currency",IF(Benefits_DATA!F21=0,0,Benefits_DATA!F21),IF($C$4="Current Exchange rate",IF(Benefits_DATA!F21=0,0,Benefits_DATA!F21/ECO!P23),IF($C$4="Constant Exchange rate",IF(Benefits_DATA!F21=0,0,Benefits_DATA!F21/ECO!P58))))</f>
        <v>167.53721598328545</v>
      </c>
      <c r="H22" s="74">
        <f>IF($C$4="National Currency",IF(Benefits_DATA!G21=0,0,Benefits_DATA!G21),IF($C$4="Current Exchange rate",IF(Benefits_DATA!G21=0,0,Benefits_DATA!G21/ECO!Q23),IF($C$4="Constant Exchange rate",IF(Benefits_DATA!G21=0,0,Benefits_DATA!G21/ECO!Q58))))</f>
        <v>221.7289109428049</v>
      </c>
      <c r="I22" s="74">
        <f>IF($C$4="National Currency",IF(Benefits_DATA!H21=0,0,Benefits_DATA!H21),IF($C$4="Current Exchange rate",IF(Benefits_DATA!H21=0,0,Benefits_DATA!H21/ECO!R23),IF($C$4="Constant Exchange rate",IF(Benefits_DATA!H21=0,0,Benefits_DATA!H21/ECO!R58))))</f>
        <v>246.01723687646904</v>
      </c>
      <c r="J22" s="74">
        <f>IF($C$4="National Currency",IF(Benefits_DATA!I21=0,0,Benefits_DATA!I21),IF($C$4="Current Exchange rate",IF(Benefits_DATA!I21=0,0,Benefits_DATA!I21/ECO!S23),IF($C$4="Constant Exchange rate",IF(Benefits_DATA!I21=0,0,Benefits_DATA!I21/ECO!S58))))</f>
        <v>250.84878558370332</v>
      </c>
      <c r="K22" s="74">
        <f>IF($C$4="National Currency",IF(Benefits_DATA!J21=0,0,Benefits_DATA!J21),IF($C$4="Current Exchange rate",IF(Benefits_DATA!J21=0,0,Benefits_DATA!J21/ECO!T23),IF($C$4="Constant Exchange rate",IF(Benefits_DATA!J21=0,0,Benefits_DATA!J21/ECO!T58))))</f>
        <v>268.47740924523373</v>
      </c>
      <c r="L22" s="74">
        <f>IF($C$4="National Currency",IF(Benefits_DATA!K21=0,0,Benefits_DATA!K21),IF($C$4="Current Exchange rate",IF(Benefits_DATA!K21=0,0,Benefits_DATA!K21/ECO!U23),IF($C$4="Constant Exchange rate",IF(Benefits_DATA!K21=0,0,Benefits_DATA!K21/ECO!U58))))</f>
        <v>282.18856098197961</v>
      </c>
      <c r="M22" s="74">
        <f>IF($C$4="National Currency",IF(Benefits_DATA!L21=0,0,Benefits_DATA!L21),IF($C$4="Current Exchange rate",IF(Benefits_DATA!L21=0,0,Benefits_DATA!L21/ECO!V23),IF($C$4="Constant Exchange rate",IF(Benefits_DATA!L21=0,0,Benefits_DATA!L21/ECO!V58))))</f>
        <v>296.03029511621833</v>
      </c>
      <c r="N22" s="74">
        <f>IF($C$4="National Currency",IF(Benefits_DATA!M21=0,0,Benefits_DATA!M21),IF($C$4="Current Exchange rate",IF(Benefits_DATA!M21=0,0,Benefits_DATA!M21/ECO!W23),IF($C$4="Constant Exchange rate",IF(Benefits_DATA!M21=0,0,Benefits_DATA!M21/ECO!W58))))</f>
        <v>283.36380255941498</v>
      </c>
      <c r="O22" s="74">
        <f>IF($C$4="National Currency",IF(Benefits_DATA!N21=0,0,Benefits_DATA!N21),IF($C$4="Current Exchange rate",IF(Benefits_DATA!N21=0,0,Benefits_DATA!N21/ECO!X23),IF($C$4="Constant Exchange rate",IF(Benefits_DATA!N21=0,0,Benefits_DATA!N21/ECO!X58))))</f>
        <v>204.23086967876731</v>
      </c>
      <c r="P22" s="74">
        <f>IF($C$4="National Currency",IF(Benefits_DATA!O21=0,0,Benefits_DATA!O21),IF($C$4="Current Exchange rate",IF(Benefits_DATA!O21=0,0,Benefits_DATA!O21/ECO!Y23),IF($C$4="Constant Exchange rate",IF(Benefits_DATA!O21=0,0,Benefits_DATA!O21/ECO!Y58))))</f>
        <v>199.66048576651866</v>
      </c>
      <c r="Q22" s="77">
        <f t="shared" si="1"/>
        <v>3.1347943517719465E-4</v>
      </c>
      <c r="R22" s="77">
        <f t="shared" si="2"/>
        <v>-2.2378516624041001E-2</v>
      </c>
      <c r="S22" s="77">
        <f t="shared" si="3"/>
        <v>0.19173811379579098</v>
      </c>
    </row>
    <row r="23" spans="3:28" ht="15" x14ac:dyDescent="0.25">
      <c r="C23" s="242"/>
      <c r="D23" s="243"/>
      <c r="E23" s="72" t="s">
        <v>14</v>
      </c>
      <c r="F23" s="74">
        <f>IF($C$4="National Currency",IF(Benefits_DATA!E22=0,0,Benefits_DATA!E22),IF($C$4="Current Exchange rate",IF(Benefits_DATA!E22=0,0,Benefits_DATA!E22/ECO!O24),IF($C$4="Constant Exchange rate",IF(Benefits_DATA!E22=0,0,Benefits_DATA!E22/ECO!O59))))</f>
        <v>554.11992140457619</v>
      </c>
      <c r="G23" s="74">
        <f>IF($C$4="National Currency",IF(Benefits_DATA!F22=0,0,Benefits_DATA!F22),IF($C$4="Current Exchange rate",IF(Benefits_DATA!F22=0,0,Benefits_DATA!F22/ECO!P24),IF($C$4="Constant Exchange rate",IF(Benefits_DATA!F22=0,0,Benefits_DATA!F22/ECO!P59))))</f>
        <v>640.22310958990931</v>
      </c>
      <c r="H23" s="74">
        <f>IF($C$4="National Currency",IF(Benefits_DATA!G22=0,0,Benefits_DATA!G22),IF($C$4="Current Exchange rate",IF(Benefits_DATA!G22=0,0,Benefits_DATA!G22/ECO!Q24),IF($C$4="Constant Exchange rate",IF(Benefits_DATA!G22=0,0,Benefits_DATA!G22/ECO!Q59))))</f>
        <v>767.71566203967791</v>
      </c>
      <c r="I23" s="74">
        <f>IF($C$4="National Currency",IF(Benefits_DATA!H22=0,0,Benefits_DATA!H22),IF($C$4="Current Exchange rate",IF(Benefits_DATA!H22=0,0,Benefits_DATA!H22/ECO!R24),IF($C$4="Constant Exchange rate",IF(Benefits_DATA!H22=0,0,Benefits_DATA!H22/ECO!R59))))</f>
        <v>948.53901248653096</v>
      </c>
      <c r="J23" s="74">
        <f>IF($C$4="National Currency",IF(Benefits_DATA!I22=0,0,Benefits_DATA!I22),IF($C$4="Current Exchange rate",IF(Benefits_DATA!I22=0,0,Benefits_DATA!I22/ECO!S24),IF($C$4="Constant Exchange rate",IF(Benefits_DATA!I22=0,0,Benefits_DATA!I22/ECO!S59))))</f>
        <v>758.33491791848894</v>
      </c>
      <c r="K23" s="74">
        <f>IF($C$4="National Currency",IF(Benefits_DATA!J22=0,0,Benefits_DATA!J22),IF($C$4="Current Exchange rate",IF(Benefits_DATA!J22=0,0,Benefits_DATA!J22/ECO!T24),IF($C$4="Constant Exchange rate",IF(Benefits_DATA!J22=0,0,Benefits_DATA!J22/ECO!T59))))</f>
        <v>1059.6818153007541</v>
      </c>
      <c r="L23" s="74">
        <f>IF($C$4="National Currency",IF(Benefits_DATA!K22=0,0,Benefits_DATA!K22),IF($C$4="Current Exchange rate",IF(Benefits_DATA!K22=0,0,Benefits_DATA!K22/ECO!U24),IF($C$4="Constant Exchange rate",IF(Benefits_DATA!K22=0,0,Benefits_DATA!K22/ECO!U59))))</f>
        <v>1183.7136337706788</v>
      </c>
      <c r="M23" s="74">
        <f>IF($C$4="National Currency",IF(Benefits_DATA!L22=0,0,Benefits_DATA!L22),IF($C$4="Current Exchange rate",IF(Benefits_DATA!L22=0,0,Benefits_DATA!L22/ECO!V24),IF($C$4="Constant Exchange rate",IF(Benefits_DATA!L22=0,0,Benefits_DATA!L22/ECO!V59))))</f>
        <v>1150.7352475122013</v>
      </c>
      <c r="N23" s="74">
        <f>IF($C$4="National Currency",IF(Benefits_DATA!M22=0,0,Benefits_DATA!M22),IF($C$4="Current Exchange rate",IF(Benefits_DATA!M22=0,0,Benefits_DATA!M22/ECO!W24),IF($C$4="Constant Exchange rate",IF(Benefits_DATA!M22=0,0,Benefits_DATA!M22/ECO!W59))))</f>
        <v>1213.7383532991062</v>
      </c>
      <c r="O23" s="74">
        <f>IF($C$4="National Currency",IF(Benefits_DATA!N22=0,0,Benefits_DATA!N22),IF($C$4="Current Exchange rate",IF(Benefits_DATA!N22=0,0,Benefits_DATA!N22/ECO!X24),IF($C$4="Constant Exchange rate",IF(Benefits_DATA!N22=0,0,Benefits_DATA!N22/ECO!X59))))</f>
        <v>1169.8485136591239</v>
      </c>
      <c r="P23" s="74">
        <f>IF($C$4="National Currency",IF(Benefits_DATA!O22=0,0,Benefits_DATA!O22),IF($C$4="Current Exchange rate",IF(Benefits_DATA!O22=0,0,Benefits_DATA!O22/ECO!Y24),IF($C$4="Constant Exchange rate",IF(Benefits_DATA!O22=0,0,Benefits_DATA!O22/ECO!Y59))))</f>
        <v>1059.7673828991569</v>
      </c>
      <c r="Q23" s="77">
        <f t="shared" si="1"/>
        <v>1.6639009934040295E-3</v>
      </c>
      <c r="R23" s="77">
        <f t="shared" si="2"/>
        <v>-9.4098620013328471E-2</v>
      </c>
      <c r="S23" s="77">
        <f t="shared" si="3"/>
        <v>0.65530948043719306</v>
      </c>
    </row>
    <row r="24" spans="3:28" ht="15" x14ac:dyDescent="0.25">
      <c r="C24" s="242"/>
      <c r="D24" s="243"/>
      <c r="E24" s="72" t="s">
        <v>15</v>
      </c>
      <c r="F24" s="74">
        <f>IF($C$4="National Currency",IF(Benefits_DATA!E23=0,0,Benefits_DATA!E23),IF($C$4="Current Exchange rate",IF(Benefits_DATA!E23=0,0,Benefits_DATA!E23/ECO!O25),IF($C$4="Constant Exchange rate",IF(Benefits_DATA!E23=0,0,Benefits_DATA!E23/ECO!O60))))</f>
        <v>4370</v>
      </c>
      <c r="G24" s="74">
        <f>IF($C$4="National Currency",IF(Benefits_DATA!F23=0,0,Benefits_DATA!F23),IF($C$4="Current Exchange rate",IF(Benefits_DATA!F23=0,0,Benefits_DATA!F23/ECO!P25),IF($C$4="Constant Exchange rate",IF(Benefits_DATA!F23=0,0,Benefits_DATA!F23/ECO!P60))))</f>
        <v>4910</v>
      </c>
      <c r="H24" s="74">
        <f>IF($C$4="National Currency",IF(Benefits_DATA!G23=0,0,Benefits_DATA!G23),IF($C$4="Current Exchange rate",IF(Benefits_DATA!G23=0,0,Benefits_DATA!G23/ECO!Q25),IF($C$4="Constant Exchange rate",IF(Benefits_DATA!G23=0,0,Benefits_DATA!G23/ECO!Q60))))</f>
        <v>7964</v>
      </c>
      <c r="I24" s="74">
        <f>IF($C$4="National Currency",IF(Benefits_DATA!H23=0,0,Benefits_DATA!H23),IF($C$4="Current Exchange rate",IF(Benefits_DATA!H23=0,0,Benefits_DATA!H23/ECO!R25),IF($C$4="Constant Exchange rate",IF(Benefits_DATA!H23=0,0,Benefits_DATA!H23/ECO!R60))))</f>
        <v>9891</v>
      </c>
      <c r="J24" s="74">
        <f>IF($C$4="National Currency",IF(Benefits_DATA!I23=0,0,Benefits_DATA!I23),IF($C$4="Current Exchange rate",IF(Benefits_DATA!I23=0,0,Benefits_DATA!I23/ECO!S25),IF($C$4="Constant Exchange rate",IF(Benefits_DATA!I23=0,0,Benefits_DATA!I23/ECO!S60))))</f>
        <v>8688</v>
      </c>
      <c r="K24" s="74">
        <f>IF($C$4="National Currency",IF(Benefits_DATA!J23=0,0,Benefits_DATA!J23),IF($C$4="Current Exchange rate",IF(Benefits_DATA!J23=0,0,Benefits_DATA!J23/ECO!T25),IF($C$4="Constant Exchange rate",IF(Benefits_DATA!J23=0,0,Benefits_DATA!J23/ECO!T60))))</f>
        <v>8576</v>
      </c>
      <c r="L24" s="74">
        <f>IF($C$4="National Currency",IF(Benefits_DATA!K23=0,0,Benefits_DATA!K23),IF($C$4="Current Exchange rate",IF(Benefits_DATA!K23=0,0,Benefits_DATA!K23/ECO!U25),IF($C$4="Constant Exchange rate",IF(Benefits_DATA!K23=0,0,Benefits_DATA!K23/ECO!U60))))</f>
        <v>8222</v>
      </c>
      <c r="M24" s="74">
        <f>IF($C$4="National Currency",IF(Benefits_DATA!L23=0,0,Benefits_DATA!L23),IF($C$4="Current Exchange rate",IF(Benefits_DATA!L23=0,0,Benefits_DATA!L23/ECO!V25),IF($C$4="Constant Exchange rate",IF(Benefits_DATA!L23=0,0,Benefits_DATA!L23/ECO!V60))))</f>
        <v>8736</v>
      </c>
      <c r="N24" s="74">
        <f>IF($C$4="National Currency",IF(Benefits_DATA!M23=0,0,Benefits_DATA!M23),IF($C$4="Current Exchange rate",IF(Benefits_DATA!M23=0,0,Benefits_DATA!M23/ECO!W25),IF($C$4="Constant Exchange rate",IF(Benefits_DATA!M23=0,0,Benefits_DATA!M23/ECO!W60))))</f>
        <v>8996</v>
      </c>
      <c r="O24" s="74">
        <f>IF($C$4="National Currency",IF(Benefits_DATA!N23=0,0,Benefits_DATA!N23),IF($C$4="Current Exchange rate",IF(Benefits_DATA!N23=0,0,Benefits_DATA!N23/ECO!X25),IF($C$4="Constant Exchange rate",IF(Benefits_DATA!N23=0,0,Benefits_DATA!N23/ECO!X60))))</f>
        <v>8923</v>
      </c>
      <c r="P24" s="74">
        <f>IF($C$4="National Currency",IF(Benefits_DATA!O23=0,0,Benefits_DATA!O23),IF($C$4="Current Exchange rate",IF(Benefits_DATA!O23=0,0,Benefits_DATA!O23/ECO!Y25),IF($C$4="Constant Exchange rate",IF(Benefits_DATA!O23=0,0,Benefits_DATA!O23/ECO!Y60))))</f>
        <v>8292</v>
      </c>
      <c r="Q24" s="77">
        <f t="shared" si="1"/>
        <v>1.3018957990160264E-2</v>
      </c>
      <c r="R24" s="77">
        <f t="shared" si="2"/>
        <v>-7.0716126863162643E-2</v>
      </c>
      <c r="S24" s="77">
        <f t="shared" si="3"/>
        <v>0.6887983706720977</v>
      </c>
    </row>
    <row r="25" spans="3:28" ht="15" x14ac:dyDescent="0.25">
      <c r="C25" s="242"/>
      <c r="D25" s="243"/>
      <c r="E25" s="72" t="s">
        <v>16</v>
      </c>
      <c r="F25" s="74">
        <f>IF($C$4="National Currency",IF(Benefits_DATA!E24=0,0,Benefits_DATA!E24),IF($C$4="Current Exchange rate",IF(Benefits_DATA!E24=0,0,Benefits_DATA!E24/ECO!O26),IF($C$4="Constant Exchange rate",IF(Benefits_DATA!E24=0,0,Benefits_DATA!E24/ECO!O61))))</f>
        <v>0</v>
      </c>
      <c r="G25" s="74">
        <f>IF($C$4="National Currency",IF(Benefits_DATA!F24=0,0,Benefits_DATA!F24),IF($C$4="Current Exchange rate",IF(Benefits_DATA!F24=0,0,Benefits_DATA!F24/ECO!P26),IF($C$4="Constant Exchange rate",IF(Benefits_DATA!F24=0,0,Benefits_DATA!F24/ECO!P61))))</f>
        <v>0</v>
      </c>
      <c r="H25" s="74">
        <f>IF($C$4="National Currency",IF(Benefits_DATA!G24=0,0,Benefits_DATA!G24),IF($C$4="Current Exchange rate",IF(Benefits_DATA!G24=0,0,Benefits_DATA!G24/ECO!Q26),IF($C$4="Constant Exchange rate",IF(Benefits_DATA!G24=0,0,Benefits_DATA!G24/ECO!Q61))))</f>
        <v>0</v>
      </c>
      <c r="I25" s="74">
        <f>IF($C$4="National Currency",IF(Benefits_DATA!H24=0,0,Benefits_DATA!H24),IF($C$4="Current Exchange rate",IF(Benefits_DATA!H24=0,0,Benefits_DATA!H24/ECO!R26),IF($C$4="Constant Exchange rate",IF(Benefits_DATA!H24=0,0,Benefits_DATA!H24/ECO!R61))))</f>
        <v>5.2245586708203531</v>
      </c>
      <c r="J25" s="74">
        <f>IF($C$4="National Currency",IF(Benefits_DATA!I24=0,0,Benefits_DATA!I24),IF($C$4="Current Exchange rate",IF(Benefits_DATA!I24=0,0,Benefits_DATA!I24/ECO!S26),IF($C$4="Constant Exchange rate",IF(Benefits_DATA!I24=0,0,Benefits_DATA!I24/ECO!S61))))</f>
        <v>6.2370197300103838</v>
      </c>
      <c r="K25" s="74">
        <f>IF($C$4="National Currency",IF(Benefits_DATA!J24=0,0,Benefits_DATA!J24),IF($C$4="Current Exchange rate",IF(Benefits_DATA!J24=0,0,Benefits_DATA!J24/ECO!T26),IF($C$4="Constant Exchange rate",IF(Benefits_DATA!J24=0,0,Benefits_DATA!J24/ECO!T61))))</f>
        <v>7.1780893042575276</v>
      </c>
      <c r="L25" s="74">
        <f>IF($C$4="National Currency",IF(Benefits_DATA!K24=0,0,Benefits_DATA!K24),IF($C$4="Current Exchange rate",IF(Benefits_DATA!K24=0,0,Benefits_DATA!K24/ECO!U26),IF($C$4="Constant Exchange rate",IF(Benefits_DATA!K24=0,0,Benefits_DATA!K24/ECO!U61))))</f>
        <v>6.9509345794392514</v>
      </c>
      <c r="M25" s="74">
        <f>IF($C$4="National Currency",IF(Benefits_DATA!L24=0,0,Benefits_DATA!L24),IF($C$4="Current Exchange rate",IF(Benefits_DATA!L24=0,0,Benefits_DATA!L24/ECO!V26),IF($C$4="Constant Exchange rate",IF(Benefits_DATA!L24=0,0,Benefits_DATA!L24/ECO!V61))))</f>
        <v>8.7551921079958461</v>
      </c>
      <c r="N25" s="74">
        <f>IF($C$4="National Currency",IF(Benefits_DATA!M24=0,0,Benefits_DATA!M24),IF($C$4="Current Exchange rate",IF(Benefits_DATA!M24=0,0,Benefits_DATA!M24/ECO!W26),IF($C$4="Constant Exchange rate",IF(Benefits_DATA!M24=0,0,Benefits_DATA!M24/ECO!W61))))</f>
        <v>8.2424714434060213</v>
      </c>
      <c r="O25" s="74">
        <f>IF($C$4="National Currency",IF(Benefits_DATA!N24=0,0,Benefits_DATA!N24),IF($C$4="Current Exchange rate",IF(Benefits_DATA!N24=0,0,Benefits_DATA!N24/ECO!X26),IF($C$4="Constant Exchange rate",IF(Benefits_DATA!N24=0,0,Benefits_DATA!N24/ECO!X61))))</f>
        <v>4.9389927310488053</v>
      </c>
      <c r="P25" s="208">
        <f>IF($C$4="National Currency",IF(Benefits_DATA!O24=0,0,Benefits_DATA!O24),IF($C$4="Current Exchange rate",IF(Benefits_DATA!O24=0,0,Benefits_DATA!O24/ECO!Y26),IF($C$4="Constant Exchange rate",IF(Benefits_DATA!O24=0,0,Benefits_DATA!O24/ECO!Y61))))</f>
        <v>4.9389927310488053</v>
      </c>
      <c r="Q25" s="77">
        <f t="shared" si="1"/>
        <v>7.7545271200230716E-6</v>
      </c>
      <c r="R25" s="77">
        <f t="shared" si="2"/>
        <v>0</v>
      </c>
      <c r="S25" s="77" t="str">
        <f t="shared" si="3"/>
        <v>-</v>
      </c>
    </row>
    <row r="26" spans="3:28" ht="15" x14ac:dyDescent="0.25">
      <c r="C26" s="242"/>
      <c r="D26" s="243"/>
      <c r="E26" s="72" t="s">
        <v>17</v>
      </c>
      <c r="F26" s="74">
        <f>IF($C$4="National Currency",IF(Benefits_DATA!E25=0,0,Benefits_DATA!E25),IF($C$4="Current Exchange rate",IF(Benefits_DATA!E25=0,0,Benefits_DATA!E25/ECO!O27),IF($C$4="Constant Exchange rate",IF(Benefits_DATA!E25=0,0,Benefits_DATA!E25/ECO!O62))))</f>
        <v>34313</v>
      </c>
      <c r="G26" s="74">
        <f>IF($C$4="National Currency",IF(Benefits_DATA!F25=0,0,Benefits_DATA!F25),IF($C$4="Current Exchange rate",IF(Benefits_DATA!F25=0,0,Benefits_DATA!F25/ECO!P27),IF($C$4="Constant Exchange rate",IF(Benefits_DATA!F25=0,0,Benefits_DATA!F25/ECO!P62))))</f>
        <v>43710</v>
      </c>
      <c r="H26" s="74">
        <f>IF($C$4="National Currency",IF(Benefits_DATA!G25=0,0,Benefits_DATA!G25),IF($C$4="Current Exchange rate",IF(Benefits_DATA!G25=0,0,Benefits_DATA!G25/ECO!Q27),IF($C$4="Constant Exchange rate",IF(Benefits_DATA!G25=0,0,Benefits_DATA!G25/ECO!Q62))))</f>
        <v>57804</v>
      </c>
      <c r="I26" s="74">
        <f>IF($C$4="National Currency",IF(Benefits_DATA!H25=0,0,Benefits_DATA!H25),IF($C$4="Current Exchange rate",IF(Benefits_DATA!H25=0,0,Benefits_DATA!H25/ECO!R27),IF($C$4="Constant Exchange rate",IF(Benefits_DATA!H25=0,0,Benefits_DATA!H25/ECO!R62))))</f>
        <v>74316.493000000002</v>
      </c>
      <c r="J26" s="74">
        <f>IF($C$4="National Currency",IF(Benefits_DATA!I25=0,0,Benefits_DATA!I25),IF($C$4="Current Exchange rate",IF(Benefits_DATA!I25=0,0,Benefits_DATA!I25/ECO!S27),IF($C$4="Constant Exchange rate",IF(Benefits_DATA!I25=0,0,Benefits_DATA!I25/ECO!S62))))</f>
        <v>65547.087</v>
      </c>
      <c r="K26" s="74">
        <f>IF($C$4="National Currency",IF(Benefits_DATA!J25=0,0,Benefits_DATA!J25),IF($C$4="Current Exchange rate",IF(Benefits_DATA!J25=0,0,Benefits_DATA!J25/ECO!T27),IF($C$4="Constant Exchange rate",IF(Benefits_DATA!J25=0,0,Benefits_DATA!J25/ECO!T62))))</f>
        <v>57198</v>
      </c>
      <c r="L26" s="74">
        <f>IF($C$4="National Currency",IF(Benefits_DATA!K25=0,0,Benefits_DATA!K25),IF($C$4="Current Exchange rate",IF(Benefits_DATA!K25=0,0,Benefits_DATA!K25/ECO!U27),IF($C$4="Constant Exchange rate",IF(Benefits_DATA!K25=0,0,Benefits_DATA!K25/ECO!U62))))</f>
        <v>66801</v>
      </c>
      <c r="M26" s="74">
        <f>IF($C$4="National Currency",IF(Benefits_DATA!L25=0,0,Benefits_DATA!L25),IF($C$4="Current Exchange rate",IF(Benefits_DATA!L25=0,0,Benefits_DATA!L25/ECO!V27),IF($C$4="Constant Exchange rate",IF(Benefits_DATA!L25=0,0,Benefits_DATA!L25/ECO!V62))))</f>
        <v>73971</v>
      </c>
      <c r="N26" s="74">
        <f>IF($C$4="National Currency",IF(Benefits_DATA!M25=0,0,Benefits_DATA!M25),IF($C$4="Current Exchange rate",IF(Benefits_DATA!M25=0,0,Benefits_DATA!M25/ECO!W27),IF($C$4="Constant Exchange rate",IF(Benefits_DATA!M25=0,0,Benefits_DATA!M25/ECO!W62))))</f>
        <v>75022</v>
      </c>
      <c r="O26" s="74">
        <f>IF($C$4="National Currency",IF(Benefits_DATA!N25=0,0,Benefits_DATA!N25),IF($C$4="Current Exchange rate",IF(Benefits_DATA!N25=0,0,Benefits_DATA!N25/ECO!X27),IF($C$4="Constant Exchange rate",IF(Benefits_DATA!N25=0,0,Benefits_DATA!N25/ECO!X62))))</f>
        <v>66788</v>
      </c>
      <c r="P26" s="74">
        <f>IF($C$4="National Currency",IF(Benefits_DATA!O25=0,0,Benefits_DATA!O25),IF($C$4="Current Exchange rate",IF(Benefits_DATA!O25=0,0,Benefits_DATA!O25/ECO!Y27),IF($C$4="Constant Exchange rate",IF(Benefits_DATA!O25=0,0,Benefits_DATA!O25/ECO!Y62))))</f>
        <v>64577</v>
      </c>
      <c r="Q26" s="77">
        <f t="shared" si="1"/>
        <v>0.10138992403890248</v>
      </c>
      <c r="R26" s="77">
        <f t="shared" si="2"/>
        <v>-3.3104749356171803E-2</v>
      </c>
      <c r="S26" s="77">
        <f t="shared" si="3"/>
        <v>0.47739647677876906</v>
      </c>
    </row>
    <row r="27" spans="3:28" ht="15" x14ac:dyDescent="0.25">
      <c r="C27" s="242"/>
      <c r="D27" s="243"/>
      <c r="E27" s="72" t="s">
        <v>18</v>
      </c>
      <c r="F27" s="74">
        <f>IF($C$4="National Currency",IF(Benefits_DATA!E26=0,0,Benefits_DATA!E26),IF($C$4="Current Exchange rate",IF(Benefits_DATA!E26=0,0,Benefits_DATA!E26/ECO!O28),IF($C$4="Constant Exchange rate",IF(Benefits_DATA!E26=0,0,Benefits_DATA!E26/ECO!O63))))</f>
        <v>0</v>
      </c>
      <c r="G27" s="74">
        <f>IF($C$4="National Currency",IF(Benefits_DATA!F26=0,0,Benefits_DATA!F26),IF($C$4="Current Exchange rate",IF(Benefits_DATA!F26=0,0,Benefits_DATA!F26/ECO!P28),IF($C$4="Constant Exchange rate",IF(Benefits_DATA!F26=0,0,Benefits_DATA!F26/ECO!P63))))</f>
        <v>0</v>
      </c>
      <c r="H27" s="74">
        <f>IF($C$4="National Currency",IF(Benefits_DATA!G26=0,0,Benefits_DATA!G26),IF($C$4="Current Exchange rate",IF(Benefits_DATA!G26=0,0,Benefits_DATA!G26/ECO!Q28),IF($C$4="Constant Exchange rate",IF(Benefits_DATA!G26=0,0,Benefits_DATA!G26/ECO!Q63))))</f>
        <v>0</v>
      </c>
      <c r="I27" s="74">
        <f>IF($C$4="National Currency",IF(Benefits_DATA!H26=0,0,Benefits_DATA!H26),IF($C$4="Current Exchange rate",IF(Benefits_DATA!H26=0,0,Benefits_DATA!H26/ECO!R28),IF($C$4="Constant Exchange rate",IF(Benefits_DATA!H26=0,0,Benefits_DATA!H26/ECO!R63))))</f>
        <v>0</v>
      </c>
      <c r="J27" s="74">
        <f>IF($C$4="National Currency",IF(Benefits_DATA!I26=0,0,Benefits_DATA!I26),IF($C$4="Current Exchange rate",IF(Benefits_DATA!I26=0,0,Benefits_DATA!I26/ECO!S28),IF($C$4="Constant Exchange rate",IF(Benefits_DATA!I26=0,0,Benefits_DATA!I26/ECO!S63))))</f>
        <v>0</v>
      </c>
      <c r="K27" s="74">
        <f>IF($C$4="National Currency",IF(Benefits_DATA!J26=0,0,Benefits_DATA!J26),IF($C$4="Current Exchange rate",IF(Benefits_DATA!J26=0,0,Benefits_DATA!J26/ECO!T28),IF($C$4="Constant Exchange rate",IF(Benefits_DATA!J26=0,0,Benefits_DATA!J26/ECO!T63))))</f>
        <v>0</v>
      </c>
      <c r="L27" s="74">
        <f>IF($C$4="National Currency",IF(Benefits_DATA!K26=0,0,Benefits_DATA!K26),IF($C$4="Current Exchange rate",IF(Benefits_DATA!K26=0,0,Benefits_DATA!K26/ECO!U28),IF($C$4="Constant Exchange rate",IF(Benefits_DATA!K26=0,0,Benefits_DATA!K26/ECO!U63))))</f>
        <v>0</v>
      </c>
      <c r="M27" s="74">
        <f>IF($C$4="National Currency",IF(Benefits_DATA!L26=0,0,Benefits_DATA!L26),IF($C$4="Current Exchange rate",IF(Benefits_DATA!L26=0,0,Benefits_DATA!L26/ECO!V28),IF($C$4="Constant Exchange rate",IF(Benefits_DATA!L26=0,0,Benefits_DATA!L26/ECO!V63))))</f>
        <v>0</v>
      </c>
      <c r="N27" s="74">
        <f>IF($C$4="National Currency",IF(Benefits_DATA!M26=0,0,Benefits_DATA!M26),IF($C$4="Current Exchange rate",IF(Benefits_DATA!M26=0,0,Benefits_DATA!M26/ECO!W28),IF($C$4="Constant Exchange rate",IF(Benefits_DATA!M26=0,0,Benefits_DATA!M26/ECO!W63))))</f>
        <v>0</v>
      </c>
      <c r="O27" s="74">
        <f>IF($C$4="National Currency",IF(Benefits_DATA!N26=0,0,Benefits_DATA!N26),IF($C$4="Current Exchange rate",IF(Benefits_DATA!N26=0,0,Benefits_DATA!N26/ECO!X28),IF($C$4="Constant Exchange rate",IF(Benefits_DATA!N26=0,0,Benefits_DATA!N26/ECO!X63))))</f>
        <v>0</v>
      </c>
      <c r="P27" s="74">
        <f>IF($C$4="National Currency",IF(Benefits_DATA!O26=0,0,Benefits_DATA!O26),IF($C$4="Current Exchange rate",IF(Benefits_DATA!O26=0,0,Benefits_DATA!O26/ECO!Y28),IF($C$4="Constant Exchange rate",IF(Benefits_DATA!O26=0,0,Benefits_DATA!O26/ECO!Y63))))</f>
        <v>0</v>
      </c>
      <c r="Q27" s="77" t="str">
        <f t="shared" si="1"/>
        <v>-</v>
      </c>
      <c r="R27" s="77" t="str">
        <f t="shared" si="2"/>
        <v>-</v>
      </c>
      <c r="S27" s="77" t="str">
        <f t="shared" si="3"/>
        <v>-</v>
      </c>
    </row>
    <row r="28" spans="3:28" ht="15" x14ac:dyDescent="0.25">
      <c r="C28" s="242"/>
      <c r="D28" s="243"/>
      <c r="E28" s="72" t="s">
        <v>19</v>
      </c>
      <c r="F28" s="74">
        <f>IF($C$4="National Currency",IF(Benefits_DATA!E27=0,0,Benefits_DATA!E27),IF($C$4="Current Exchange rate",IF(Benefits_DATA!E27=0,0,Benefits_DATA!E27/ECO!O29),IF($C$4="Constant Exchange rate",IF(Benefits_DATA!E27=0,0,Benefits_DATA!E27/ECO!O64))))</f>
        <v>0</v>
      </c>
      <c r="G28" s="74">
        <f>IF($C$4="National Currency",IF(Benefits_DATA!F27=0,0,Benefits_DATA!F27),IF($C$4="Current Exchange rate",IF(Benefits_DATA!F27=0,0,Benefits_DATA!F27/ECO!P29),IF($C$4="Constant Exchange rate",IF(Benefits_DATA!F27=0,0,Benefits_DATA!F27/ECO!P64))))</f>
        <v>0</v>
      </c>
      <c r="H28" s="74">
        <f>IF($C$4="National Currency",IF(Benefits_DATA!G27=0,0,Benefits_DATA!G27),IF($C$4="Current Exchange rate",IF(Benefits_DATA!G27=0,0,Benefits_DATA!G27/ECO!Q29),IF($C$4="Constant Exchange rate",IF(Benefits_DATA!G27=0,0,Benefits_DATA!G27/ECO!Q64))))</f>
        <v>0</v>
      </c>
      <c r="I28" s="74">
        <f>IF($C$4="National Currency",IF(Benefits_DATA!H27=0,0,Benefits_DATA!H27),IF($C$4="Current Exchange rate",IF(Benefits_DATA!H27=0,0,Benefits_DATA!H27/ECO!R29),IF($C$4="Constant Exchange rate",IF(Benefits_DATA!H27=0,0,Benefits_DATA!H27/ECO!R64))))</f>
        <v>0</v>
      </c>
      <c r="J28" s="74">
        <f>IF($C$4="National Currency",IF(Benefits_DATA!I27=0,0,Benefits_DATA!I27),IF($C$4="Current Exchange rate",IF(Benefits_DATA!I27=0,0,Benefits_DATA!I27/ECO!S29),IF($C$4="Constant Exchange rate",IF(Benefits_DATA!I27=0,0,Benefits_DATA!I27/ECO!S64))))</f>
        <v>0</v>
      </c>
      <c r="K28" s="74">
        <f>IF($C$4="National Currency",IF(Benefits_DATA!J27=0,0,Benefits_DATA!J27),IF($C$4="Current Exchange rate",IF(Benefits_DATA!J27=0,0,Benefits_DATA!J27/ECO!T29),IF($C$4="Constant Exchange rate",IF(Benefits_DATA!J27=0,0,Benefits_DATA!J27/ECO!T64))))</f>
        <v>0</v>
      </c>
      <c r="L28" s="74">
        <f>IF($C$4="National Currency",IF(Benefits_DATA!K27=0,0,Benefits_DATA!K27),IF($C$4="Current Exchange rate",IF(Benefits_DATA!K27=0,0,Benefits_DATA!K27/ECO!U29),IF($C$4="Constant Exchange rate",IF(Benefits_DATA!K27=0,0,Benefits_DATA!K27/ECO!U64))))</f>
        <v>0</v>
      </c>
      <c r="M28" s="74">
        <f>IF($C$4="National Currency",IF(Benefits_DATA!L27=0,0,Benefits_DATA!L27),IF($C$4="Current Exchange rate",IF(Benefits_DATA!L27=0,0,Benefits_DATA!L27/ECO!V29),IF($C$4="Constant Exchange rate",IF(Benefits_DATA!L27=0,0,Benefits_DATA!L27/ECO!V64))))</f>
        <v>0</v>
      </c>
      <c r="N28" s="74">
        <f>IF($C$4="National Currency",IF(Benefits_DATA!M27=0,0,Benefits_DATA!M27),IF($C$4="Current Exchange rate",IF(Benefits_DATA!M27=0,0,Benefits_DATA!M27/ECO!W29),IF($C$4="Constant Exchange rate",IF(Benefits_DATA!M27=0,0,Benefits_DATA!M27/ECO!W64))))</f>
        <v>0</v>
      </c>
      <c r="O28" s="74">
        <f>IF($C$4="National Currency",IF(Benefits_DATA!N27=0,0,Benefits_DATA!N27),IF($C$4="Current Exchange rate",IF(Benefits_DATA!N27=0,0,Benefits_DATA!N27/ECO!X29),IF($C$4="Constant Exchange rate",IF(Benefits_DATA!N27=0,0,Benefits_DATA!N27/ECO!X64))))</f>
        <v>719</v>
      </c>
      <c r="P28" s="74">
        <f>IF($C$4="National Currency",IF(Benefits_DATA!O27=0,0,Benefits_DATA!O27),IF($C$4="Current Exchange rate",IF(Benefits_DATA!O27=0,0,Benefits_DATA!O27/ECO!Y29),IF($C$4="Constant Exchange rate",IF(Benefits_DATA!O27=0,0,Benefits_DATA!O27/ECO!Y64))))</f>
        <v>469</v>
      </c>
      <c r="Q28" s="77">
        <f t="shared" si="1"/>
        <v>7.3635929780332412E-4</v>
      </c>
      <c r="R28" s="77">
        <f t="shared" si="2"/>
        <v>-0.34770514603616132</v>
      </c>
      <c r="S28" s="77" t="str">
        <f t="shared" si="3"/>
        <v>-</v>
      </c>
    </row>
    <row r="29" spans="3:28" ht="15" x14ac:dyDescent="0.25">
      <c r="C29" s="242"/>
      <c r="D29" s="243"/>
      <c r="E29" s="72" t="s">
        <v>20</v>
      </c>
      <c r="F29" s="74">
        <f>IF($C$4="National Currency",IF(Benefits_DATA!E28=0,0,Benefits_DATA!E28),IF($C$4="Current Exchange rate",IF(Benefits_DATA!E28=0,0,Benefits_DATA!E28/ECO!O30),IF($C$4="Constant Exchange rate",IF(Benefits_DATA!E28=0,0,Benefits_DATA!E28/ECO!O65))))</f>
        <v>10.258964143426295</v>
      </c>
      <c r="G29" s="74">
        <f>IF($C$4="National Currency",IF(Benefits_DATA!F28=0,0,Benefits_DATA!F28),IF($C$4="Current Exchange rate",IF(Benefits_DATA!F28=0,0,Benefits_DATA!F28/ECO!P30),IF($C$4="Constant Exchange rate",IF(Benefits_DATA!F28=0,0,Benefits_DATA!F28/ECO!P65))))</f>
        <v>8.2100170745589072</v>
      </c>
      <c r="H29" s="74">
        <f>IF($C$4="National Currency",IF(Benefits_DATA!G28=0,0,Benefits_DATA!G28),IF($C$4="Current Exchange rate",IF(Benefits_DATA!G28=0,0,Benefits_DATA!G28/ECO!Q30),IF($C$4="Constant Exchange rate",IF(Benefits_DATA!G28=0,0,Benefits_DATA!G28/ECO!Q65))))</f>
        <v>10.045532157085942</v>
      </c>
      <c r="I29" s="74">
        <f>IF($C$4="National Currency",IF(Benefits_DATA!H28=0,0,Benefits_DATA!H28),IF($C$4="Current Exchange rate",IF(Benefits_DATA!H28=0,0,Benefits_DATA!H28/ECO!R30),IF($C$4="Constant Exchange rate",IF(Benefits_DATA!H28=0,0,Benefits_DATA!H28/ECO!R65))))</f>
        <v>11.994877632327832</v>
      </c>
      <c r="J29" s="74">
        <f>IF($C$4="National Currency",IF(Benefits_DATA!I28=0,0,Benefits_DATA!I28),IF($C$4="Current Exchange rate",IF(Benefits_DATA!I28=0,0,Benefits_DATA!I28/ECO!S30),IF($C$4="Constant Exchange rate",IF(Benefits_DATA!I28=0,0,Benefits_DATA!I28/ECO!S65))))</f>
        <v>24.373932840068296</v>
      </c>
      <c r="K29" s="74">
        <f>IF($C$4="National Currency",IF(Benefits_DATA!J28=0,0,Benefits_DATA!J28),IF($C$4="Current Exchange rate",IF(Benefits_DATA!J28=0,0,Benefits_DATA!J28/ECO!T30),IF($C$4="Constant Exchange rate",IF(Benefits_DATA!J28=0,0,Benefits_DATA!J28/ECO!T65))))</f>
        <v>31.587933978372224</v>
      </c>
      <c r="L29" s="74">
        <f>IF($C$4="National Currency",IF(Benefits_DATA!K28=0,0,Benefits_DATA!K28),IF($C$4="Current Exchange rate",IF(Benefits_DATA!K28=0,0,Benefits_DATA!K28/ECO!U30),IF($C$4="Constant Exchange rate",IF(Benefits_DATA!K28=0,0,Benefits_DATA!K28/ECO!U65))))</f>
        <v>21.030165054069435</v>
      </c>
      <c r="M29" s="74">
        <f>IF($C$4="National Currency",IF(Benefits_DATA!L28=0,0,Benefits_DATA!L28),IF($C$4="Current Exchange rate",IF(Benefits_DATA!L28=0,0,Benefits_DATA!L28/ECO!V30),IF($C$4="Constant Exchange rate",IF(Benefits_DATA!L28=0,0,Benefits_DATA!L28/ECO!V65))))</f>
        <v>14.926010244735345</v>
      </c>
      <c r="N29" s="74">
        <f>IF($C$4="National Currency",IF(Benefits_DATA!M28=0,0,Benefits_DATA!M28),IF($C$4="Current Exchange rate",IF(Benefits_DATA!M28=0,0,Benefits_DATA!M28/ECO!W30),IF($C$4="Constant Exchange rate",IF(Benefits_DATA!M28=0,0,Benefits_DATA!M28/ECO!W65))))</f>
        <v>19.180421172453045</v>
      </c>
      <c r="O29" s="74">
        <f>IF($C$4="National Currency",IF(Benefits_DATA!N28=0,0,Benefits_DATA!N28),IF($C$4="Current Exchange rate",IF(Benefits_DATA!N28=0,0,Benefits_DATA!N28/ECO!Y30),IF($C$4="Constant Exchange rate",IF(Benefits_DATA!N28=0,0,Benefits_DATA!N28/ECO!Y65))))</f>
        <v>27.45</v>
      </c>
      <c r="P29" s="74">
        <f>IF($C$4="National Currency",IF(Benefits_DATA!O28=0,0,Benefits_DATA!O28),IF($C$4="Current Exchange rate",IF(Benefits_DATA!O28=0,0,Benefits_DATA!O28/ECO!Y30),IF($C$4="Constant Exchange rate",IF(Benefits_DATA!O28=0,0,Benefits_DATA!O28/ECO!Y65))))</f>
        <v>25.7</v>
      </c>
      <c r="Q29" s="77">
        <f t="shared" si="1"/>
        <v>4.0350605444659764E-5</v>
      </c>
      <c r="R29" s="77">
        <f t="shared" si="2"/>
        <v>-6.3752276867030999E-2</v>
      </c>
      <c r="S29" s="77">
        <f t="shared" si="3"/>
        <v>2.1303223570190641</v>
      </c>
    </row>
    <row r="30" spans="3:28" ht="15" x14ac:dyDescent="0.25">
      <c r="C30" s="242"/>
      <c r="D30" s="243"/>
      <c r="E30" s="72" t="s">
        <v>21</v>
      </c>
      <c r="F30" s="74">
        <f>IF($C$4="National Currency",IF(Benefits_DATA!E29=0,0,Benefits_DATA!E29),IF($C$4="Current Exchange rate",IF(Benefits_DATA!E29=0,0,Benefits_DATA!E29/ECO!O31),IF($C$4="Constant Exchange rate",IF(Benefits_DATA!E29=0,0,Benefits_DATA!E29/ECO!O66))))</f>
        <v>34.241788958770087</v>
      </c>
      <c r="G30" s="74">
        <f>IF($C$4="National Currency",IF(Benefits_DATA!F29=0,0,Benefits_DATA!F29),IF($C$4="Current Exchange rate",IF(Benefits_DATA!F29=0,0,Benefits_DATA!F29/ECO!P31),IF($C$4="Constant Exchange rate",IF(Benefits_DATA!F29=0,0,Benefits_DATA!F29/ECO!P66))))</f>
        <v>55.206149545772185</v>
      </c>
      <c r="H30" s="74">
        <f>IF($C$4="National Currency",IF(Benefits_DATA!G29=0,0,Benefits_DATA!G29),IF($C$4="Current Exchange rate",IF(Benefits_DATA!G29=0,0,Benefits_DATA!G29/ECO!Q31),IF($C$4="Constant Exchange rate",IF(Benefits_DATA!G29=0,0,Benefits_DATA!G29/ECO!Q66))))</f>
        <v>91.544374563242485</v>
      </c>
      <c r="I30" s="74">
        <f>IF($C$4="National Currency",IF(Benefits_DATA!H29=0,0,Benefits_DATA!H29),IF($C$4="Current Exchange rate",IF(Benefits_DATA!H29=0,0,Benefits_DATA!H29/ECO!R31),IF($C$4="Constant Exchange rate",IF(Benefits_DATA!H29=0,0,Benefits_DATA!H29/ECO!R66))))</f>
        <v>156.53389238294898</v>
      </c>
      <c r="J30" s="74">
        <f>IF($C$4="National Currency",IF(Benefits_DATA!I29=0,0,Benefits_DATA!I29),IF($C$4="Current Exchange rate",IF(Benefits_DATA!I29=0,0,Benefits_DATA!I29/ECO!S31),IF($C$4="Constant Exchange rate",IF(Benefits_DATA!I29=0,0,Benefits_DATA!I29/ECO!S66))))</f>
        <v>56.2</v>
      </c>
      <c r="K30" s="74">
        <f>IF($C$4="National Currency",IF(Benefits_DATA!J29=0,0,Benefits_DATA!J29),IF($C$4="Current Exchange rate",IF(Benefits_DATA!J29=0,0,Benefits_DATA!J29/ECO!T31),IF($C$4="Constant Exchange rate",IF(Benefits_DATA!J29=0,0,Benefits_DATA!J29/ECO!T66))))</f>
        <v>73.400000000000006</v>
      </c>
      <c r="L30" s="74">
        <f>IF($C$4="National Currency",IF(Benefits_DATA!K29=0,0,Benefits_DATA!K29),IF($C$4="Current Exchange rate",IF(Benefits_DATA!K29=0,0,Benefits_DATA!K29/ECO!U31),IF($C$4="Constant Exchange rate",IF(Benefits_DATA!K29=0,0,Benefits_DATA!K29/ECO!U66))))</f>
        <v>109.4</v>
      </c>
      <c r="M30" s="74">
        <f>IF($C$4="National Currency",IF(Benefits_DATA!L29=0,0,Benefits_DATA!L29),IF($C$4="Current Exchange rate",IF(Benefits_DATA!L29=0,0,Benefits_DATA!L29/ECO!V31),IF($C$4="Constant Exchange rate",IF(Benefits_DATA!L29=0,0,Benefits_DATA!L29/ECO!V66))))</f>
        <v>118.7</v>
      </c>
      <c r="N30" s="74">
        <f>IF($C$4="National Currency",IF(Benefits_DATA!M29=0,0,Benefits_DATA!M29),IF($C$4="Current Exchange rate",IF(Benefits_DATA!M29=0,0,Benefits_DATA!M29/ECO!W31),IF($C$4="Constant Exchange rate",IF(Benefits_DATA!M29=0,0,Benefits_DATA!M29/ECO!W66))))</f>
        <v>146.69999999999999</v>
      </c>
      <c r="O30" s="74">
        <f>IF($C$4="National Currency",IF(Benefits_DATA!N29=0,0,Benefits_DATA!N29),IF($C$4="Current Exchange rate",IF(Benefits_DATA!N29=0,0,Benefits_DATA!N29/ECO!X31),IF($C$4="Constant Exchange rate",IF(Benefits_DATA!N29=0,0,Benefits_DATA!N29/ECO!X66))))</f>
        <v>139.80000000000001</v>
      </c>
      <c r="P30" s="74">
        <f>IF($C$4="National Currency",IF(Benefits_DATA!O29=0,0,Benefits_DATA!O29),IF($C$4="Current Exchange rate",IF(Benefits_DATA!O29=0,0,Benefits_DATA!O29/ECO!Y31),IF($C$4="Constant Exchange rate",IF(Benefits_DATA!O29=0,0,Benefits_DATA!O29/ECO!Y66))))</f>
        <v>157.30000000000001</v>
      </c>
      <c r="Q30" s="77">
        <f t="shared" si="1"/>
        <v>2.4697082632081641E-4</v>
      </c>
      <c r="R30" s="77">
        <f t="shared" si="2"/>
        <v>0.12517882689556514</v>
      </c>
      <c r="S30" s="77">
        <f t="shared" si="3"/>
        <v>1.8493202531645574</v>
      </c>
      <c r="W30" s="33"/>
      <c r="X30" s="33"/>
      <c r="Y30" s="33"/>
      <c r="Z30" s="33"/>
      <c r="AA30" s="33"/>
      <c r="AB30" s="33"/>
    </row>
    <row r="31" spans="3:28" ht="15" x14ac:dyDescent="0.25">
      <c r="C31" s="242"/>
      <c r="D31" s="243"/>
      <c r="E31" s="72" t="s">
        <v>22</v>
      </c>
      <c r="F31" s="74">
        <f>IF($C$4="National Currency",IF(Benefits_DATA!E30=0,0,Benefits_DATA!E30),IF($C$4="Current Exchange rate",IF(Benefits_DATA!E30=0,0,Benefits_DATA!E30/ECO!O32),IF($C$4="Constant Exchange rate",IF(Benefits_DATA!E30=0,0,Benefits_DATA!E30/ECO!O67))))</f>
        <v>17585</v>
      </c>
      <c r="G31" s="74">
        <f>IF($C$4="National Currency",IF(Benefits_DATA!F30=0,0,Benefits_DATA!F30),IF($C$4="Current Exchange rate",IF(Benefits_DATA!F30=0,0,Benefits_DATA!F30/ECO!P32),IF($C$4="Constant Exchange rate",IF(Benefits_DATA!F30=0,0,Benefits_DATA!F30/ECO!P67))))</f>
        <v>16738</v>
      </c>
      <c r="H31" s="74">
        <f>IF($C$4="National Currency",IF(Benefits_DATA!G30=0,0,Benefits_DATA!G30),IF($C$4="Current Exchange rate",IF(Benefits_DATA!G30=0,0,Benefits_DATA!G30/ECO!Q32),IF($C$4="Constant Exchange rate",IF(Benefits_DATA!G30=0,0,Benefits_DATA!G30/ECO!Q67))))</f>
        <v>20477</v>
      </c>
      <c r="I31" s="74">
        <f>IF($C$4="National Currency",IF(Benefits_DATA!H30=0,0,Benefits_DATA!H30),IF($C$4="Current Exchange rate",IF(Benefits_DATA!H30=0,0,Benefits_DATA!H30/ECO!R32),IF($C$4="Constant Exchange rate",IF(Benefits_DATA!H30=0,0,Benefits_DATA!H30/ECO!R67))))</f>
        <v>21881</v>
      </c>
      <c r="J31" s="74">
        <f>IF($C$4="National Currency",IF(Benefits_DATA!I30=0,0,Benefits_DATA!I30),IF($C$4="Current Exchange rate",IF(Benefits_DATA!I30=0,0,Benefits_DATA!I30/ECO!S32),IF($C$4="Constant Exchange rate",IF(Benefits_DATA!I30=0,0,Benefits_DATA!I30/ECO!S67))))</f>
        <v>22017</v>
      </c>
      <c r="K31" s="74">
        <f>IF($C$4="National Currency",IF(Benefits_DATA!J30=0,0,Benefits_DATA!J30),IF($C$4="Current Exchange rate",IF(Benefits_DATA!J30=0,0,Benefits_DATA!J30/ECO!T32),IF($C$4="Constant Exchange rate",IF(Benefits_DATA!J30=0,0,Benefits_DATA!J30/ECO!T67))))</f>
        <v>21201</v>
      </c>
      <c r="L31" s="74">
        <f>IF($C$4="National Currency",IF(Benefits_DATA!K30=0,0,Benefits_DATA!K30),IF($C$4="Current Exchange rate",IF(Benefits_DATA!K30=0,0,Benefits_DATA!K30/ECO!U32),IF($C$4="Constant Exchange rate",IF(Benefits_DATA!K30=0,0,Benefits_DATA!K30/ECO!U67))))</f>
        <v>23761.406000000003</v>
      </c>
      <c r="M31" s="74">
        <f>IF($C$4="National Currency",IF(Benefits_DATA!L30=0,0,Benefits_DATA!L30),IF($C$4="Current Exchange rate",IF(Benefits_DATA!L30=0,0,Benefits_DATA!L30/ECO!V32),IF($C$4="Constant Exchange rate",IF(Benefits_DATA!L30=0,0,Benefits_DATA!L30/ECO!V67))))</f>
        <v>23130</v>
      </c>
      <c r="N31" s="74">
        <f>IF($C$4="National Currency",IF(Benefits_DATA!M30=0,0,Benefits_DATA!M30),IF($C$4="Current Exchange rate",IF(Benefits_DATA!M30=0,0,Benefits_DATA!M30/ECO!W32),IF($C$4="Constant Exchange rate",IF(Benefits_DATA!M30=0,0,Benefits_DATA!M30/ECO!W67))))</f>
        <v>24219</v>
      </c>
      <c r="O31" s="74">
        <f>IF($C$4="National Currency",IF(Benefits_DATA!N30=0,0,Benefits_DATA!N30),IF($C$4="Current Exchange rate",IF(Benefits_DATA!N30=0,0,Benefits_DATA!N30/ECO!X32),IF($C$4="Constant Exchange rate",IF(Benefits_DATA!N30=0,0,Benefits_DATA!N30/ECO!X67))))</f>
        <v>23842</v>
      </c>
      <c r="P31" s="74">
        <f>IF($C$4="National Currency",IF(Benefits_DATA!O30=0,0,Benefits_DATA!O30),IF($C$4="Current Exchange rate",IF(Benefits_DATA!O30=0,0,Benefits_DATA!O30/ECO!Y32),IF($C$4="Constant Exchange rate",IF(Benefits_DATA!O30=0,0,Benefits_DATA!O30/ECO!Y67))))</f>
        <v>25487</v>
      </c>
      <c r="Q31" s="77">
        <f t="shared" si="1"/>
        <v>4.0016182138834379E-2</v>
      </c>
      <c r="R31" s="77">
        <f t="shared" si="2"/>
        <v>6.8995889606576544E-2</v>
      </c>
      <c r="S31" s="77">
        <f t="shared" si="3"/>
        <v>0.52270283187955546</v>
      </c>
    </row>
    <row r="32" spans="3:28" ht="15" x14ac:dyDescent="0.25">
      <c r="C32" s="242"/>
      <c r="D32" s="243"/>
      <c r="E32" s="72" t="s">
        <v>23</v>
      </c>
      <c r="F32" s="74">
        <f>IF($C$4="National Currency",IF(Benefits_DATA!E31=0,0,Benefits_DATA!E31),IF($C$4="Current Exchange rate",IF(Benefits_DATA!E31=0,0,Benefits_DATA!E31/ECO!O33),IF($C$4="Constant Exchange rate",IF(Benefits_DATA!E31=0,0,Benefits_DATA!E31/ECO!O68))))</f>
        <v>7178.6109267861093</v>
      </c>
      <c r="G32" s="74">
        <f>IF($C$4="National Currency",IF(Benefits_DATA!F31=0,0,Benefits_DATA!F31),IF($C$4="Current Exchange rate",IF(Benefits_DATA!F31=0,0,Benefits_DATA!F31/ECO!P33),IF($C$4="Constant Exchange rate",IF(Benefits_DATA!F31=0,0,Benefits_DATA!F31/ECO!P68))))</f>
        <v>8760.1194426011953</v>
      </c>
      <c r="H32" s="74">
        <f>IF($C$4="National Currency",IF(Benefits_DATA!G31=0,0,Benefits_DATA!G31),IF($C$4="Current Exchange rate",IF(Benefits_DATA!G31=0,0,Benefits_DATA!G31/ECO!Q33),IF($C$4="Constant Exchange rate",IF(Benefits_DATA!G31=0,0,Benefits_DATA!G31/ECO!Q68))))</f>
        <v>9049.1041804910419</v>
      </c>
      <c r="I32" s="74">
        <f>IF($C$4="National Currency",IF(Benefits_DATA!H31=0,0,Benefits_DATA!H31),IF($C$4="Current Exchange rate",IF(Benefits_DATA!H31=0,0,Benefits_DATA!H31/ECO!R33),IF($C$4="Constant Exchange rate",IF(Benefits_DATA!H31=0,0,Benefits_DATA!H31/ECO!R68))))</f>
        <v>10438.730369387304</v>
      </c>
      <c r="J32" s="74">
        <f>IF($C$4="National Currency",IF(Benefits_DATA!I31=0,0,Benefits_DATA!I31),IF($C$4="Current Exchange rate",IF(Benefits_DATA!I31=0,0,Benefits_DATA!I31/ECO!S33),IF($C$4="Constant Exchange rate",IF(Benefits_DATA!I31=0,0,Benefits_DATA!I31/ECO!S68))))</f>
        <v>5941.0528644105289</v>
      </c>
      <c r="K32" s="74">
        <f>IF($C$4="National Currency",IF(Benefits_DATA!J31=0,0,Benefits_DATA!J31),IF($C$4="Current Exchange rate",IF(Benefits_DATA!J31=0,0,Benefits_DATA!J31/ECO!T33),IF($C$4="Constant Exchange rate",IF(Benefits_DATA!J31=0,0,Benefits_DATA!J31/ECO!T68))))</f>
        <v>4889.8473788984738</v>
      </c>
      <c r="L32" s="74">
        <f>IF($C$4="National Currency",IF(Benefits_DATA!K31=0,0,Benefits_DATA!K31),IF($C$4="Current Exchange rate",IF(Benefits_DATA!K31=0,0,Benefits_DATA!K31/ECO!U33),IF($C$4="Constant Exchange rate",IF(Benefits_DATA!K31=0,0,Benefits_DATA!K31/ECO!U68))))</f>
        <v>5564.9192656491932</v>
      </c>
      <c r="M32" s="74">
        <f>IF($C$4="National Currency",IF(Benefits_DATA!L31=0,0,Benefits_DATA!L31),IF($C$4="Current Exchange rate",IF(Benefits_DATA!L31=0,0,Benefits_DATA!L31/ECO!V33),IF($C$4="Constant Exchange rate",IF(Benefits_DATA!L31=0,0,Benefits_DATA!L31/ECO!V68))))</f>
        <v>5969.1439946914397</v>
      </c>
      <c r="N32" s="74">
        <f>IF($C$4="National Currency",IF(Benefits_DATA!M31=0,0,Benefits_DATA!M31),IF($C$4="Current Exchange rate",IF(Benefits_DATA!M31=0,0,Benefits_DATA!M31/ECO!W33),IF($C$4="Constant Exchange rate",IF(Benefits_DATA!M31=0,0,Benefits_DATA!M31/ECO!W68))))</f>
        <v>5858.9913735899136</v>
      </c>
      <c r="O32" s="74">
        <f>IF($C$4="National Currency",IF(Benefits_DATA!N31=0,0,Benefits_DATA!N31),IF($C$4="Current Exchange rate",IF(Benefits_DATA!N31=0,0,Benefits_DATA!N31/ECO!X33),IF($C$4="Constant Exchange rate",IF(Benefits_DATA!N31=0,0,Benefits_DATA!N31/ECO!X68))))</f>
        <v>6510.5065251050655</v>
      </c>
      <c r="P32" s="74">
        <f>IF($C$4="National Currency",IF(Benefits_DATA!O31=0,0,Benefits_DATA!O31),IF($C$4="Current Exchange rate",IF(Benefits_DATA!O31=0,0,Benefits_DATA!O31/ECO!Y33),IF($C$4="Constant Exchange rate",IF(Benefits_DATA!O31=0,0,Benefits_DATA!O31/ECO!Y68))))</f>
        <v>10185.799601857996</v>
      </c>
      <c r="Q32" s="77">
        <f t="shared" si="1"/>
        <v>1.5992341668207958E-2</v>
      </c>
      <c r="R32" s="77">
        <f t="shared" si="2"/>
        <v>0.56451722497791668</v>
      </c>
      <c r="S32" s="77">
        <f t="shared" si="3"/>
        <v>0.16274665757679041</v>
      </c>
    </row>
    <row r="33" spans="3:22" ht="15" x14ac:dyDescent="0.25">
      <c r="C33" s="242"/>
      <c r="D33" s="243"/>
      <c r="E33" s="72" t="s">
        <v>24</v>
      </c>
      <c r="F33" s="74">
        <f>IF($C$4="National Currency",IF(Benefits_DATA!E32=0,0,Benefits_DATA!E32),IF($C$4="Current Exchange rate",IF(Benefits_DATA!E32=0,0,Benefits_DATA!E32/ECO!O34),IF($C$4="Constant Exchange rate",IF(Benefits_DATA!E32=0,0,Benefits_DATA!E32/ECO!O69))))</f>
        <v>1418.1409716371804</v>
      </c>
      <c r="G33" s="74">
        <f>IF($C$4="National Currency",IF(Benefits_DATA!F32=0,0,Benefits_DATA!F32),IF($C$4="Current Exchange rate",IF(Benefits_DATA!F32=0,0,Benefits_DATA!F32/ECO!P34),IF($C$4="Constant Exchange rate",IF(Benefits_DATA!F32=0,0,Benefits_DATA!F32/ECO!P69))))</f>
        <v>1756.061031545446</v>
      </c>
      <c r="H33" s="74">
        <f>IF($C$4="National Currency",IF(Benefits_DATA!G32=0,0,Benefits_DATA!G32),IF($C$4="Current Exchange rate",IF(Benefits_DATA!G32=0,0,Benefits_DATA!G32/ECO!Q34),IF($C$4="Constant Exchange rate",IF(Benefits_DATA!G32=0,0,Benefits_DATA!G32/ECO!Q69))))</f>
        <v>1973.4625105307498</v>
      </c>
      <c r="I33" s="74">
        <f>IF($C$4="National Currency",IF(Benefits_DATA!H32=0,0,Benefits_DATA!H32),IF($C$4="Current Exchange rate",IF(Benefits_DATA!H32=0,0,Benefits_DATA!H32/ECO!R34),IF($C$4="Constant Exchange rate",IF(Benefits_DATA!H32=0,0,Benefits_DATA!H32/ECO!R69))))</f>
        <v>2434.8956285687541</v>
      </c>
      <c r="J33" s="74">
        <f>IF($C$4="National Currency",IF(Benefits_DATA!I32=0,0,Benefits_DATA!I32),IF($C$4="Current Exchange rate",IF(Benefits_DATA!I32=0,0,Benefits_DATA!I32/ECO!S34),IF($C$4="Constant Exchange rate",IF(Benefits_DATA!I32=0,0,Benefits_DATA!I32/ECO!S69))))</f>
        <v>4525.4142094917161</v>
      </c>
      <c r="K33" s="74">
        <f>IF($C$4="National Currency",IF(Benefits_DATA!J32=0,0,Benefits_DATA!J32),IF($C$4="Current Exchange rate",IF(Benefits_DATA!J32=0,0,Benefits_DATA!J32/ECO!T34),IF($C$4="Constant Exchange rate",IF(Benefits_DATA!J32=0,0,Benefits_DATA!J32/ECO!T69))))</f>
        <v>6478.9853037536268</v>
      </c>
      <c r="L33" s="74">
        <f>IF($C$4="National Currency",IF(Benefits_DATA!K32=0,0,Benefits_DATA!K32),IF($C$4="Current Exchange rate",IF(Benefits_DATA!K32=0,0,Benefits_DATA!K32/ECO!U34),IF($C$4="Constant Exchange rate",IF(Benefits_DATA!K32=0,0,Benefits_DATA!K32/ECO!U69))))</f>
        <v>5283.6281943274362</v>
      </c>
      <c r="M33" s="74">
        <f>IF($C$4="National Currency",IF(Benefits_DATA!L32=0,0,Benefits_DATA!L32),IF($C$4="Current Exchange rate",IF(Benefits_DATA!L32=0,0,Benefits_DATA!L32/ECO!V34),IF($C$4="Constant Exchange rate",IF(Benefits_DATA!L32=0,0,Benefits_DATA!L32/ECO!V69))))</f>
        <v>6100.5803613217258</v>
      </c>
      <c r="N33" s="74">
        <f>IF($C$4="National Currency",IF(Benefits_DATA!M32=0,0,Benefits_DATA!M32),IF($C$4="Current Exchange rate",IF(Benefits_DATA!M32=0,0,Benefits_DATA!M32/ECO!W34),IF($C$4="Constant Exchange rate",IF(Benefits_DATA!M32=0,0,Benefits_DATA!M32/ECO!W69))))</f>
        <v>6066.8819619956939</v>
      </c>
      <c r="O33" s="74">
        <f>IF($C$4="National Currency",IF(Benefits_DATA!N32=0,0,Benefits_DATA!N32),IF($C$4="Current Exchange rate",IF(Benefits_DATA!N32=0,0,Benefits_DATA!N32/ECO!X34),IF($C$4="Constant Exchange rate",IF(Benefits_DATA!N32=0,0,Benefits_DATA!N32/ECO!X69))))</f>
        <v>5401.3385753065613</v>
      </c>
      <c r="P33" s="74">
        <f>IF($C$4="National Currency",IF(Benefits_DATA!O32=0,0,Benefits_DATA!O32),IF($C$4="Current Exchange rate",IF(Benefits_DATA!O32=0,0,Benefits_DATA!O32/ECO!Y34),IF($C$4="Constant Exchange rate",IF(Benefits_DATA!O32=0,0,Benefits_DATA!O32/ECO!Y69))))</f>
        <v>4761.5370214359264</v>
      </c>
      <c r="Q33" s="77">
        <f t="shared" si="1"/>
        <v>7.4759105705097875E-3</v>
      </c>
      <c r="R33" s="77">
        <f t="shared" si="2"/>
        <v>-0.11845240674147561</v>
      </c>
      <c r="S33" s="77">
        <f t="shared" si="3"/>
        <v>1.711487206823028</v>
      </c>
    </row>
    <row r="34" spans="3:22" ht="15" x14ac:dyDescent="0.25">
      <c r="C34" s="242"/>
      <c r="D34" s="243"/>
      <c r="E34" s="72" t="s">
        <v>25</v>
      </c>
      <c r="F34" s="74">
        <f>IF($C$4="National Currency",IF(Benefits_DATA!E33=0,0,Benefits_DATA!E33),IF($C$4="Current Exchange rate",IF(Benefits_DATA!E33=0,0,Benefits_DATA!E33/ECO!O35),IF($C$4="Constant Exchange rate",IF(Benefits_DATA!E33=0,0,Benefits_DATA!E33/ECO!O70))))</f>
        <v>3352.556</v>
      </c>
      <c r="G34" s="74">
        <f>IF($C$4="National Currency",IF(Benefits_DATA!F33=0,0,Benefits_DATA!F33),IF($C$4="Current Exchange rate",IF(Benefits_DATA!F33=0,0,Benefits_DATA!F33/ECO!P35),IF($C$4="Constant Exchange rate",IF(Benefits_DATA!F33=0,0,Benefits_DATA!F33/ECO!P70))))</f>
        <v>3608.1446136981317</v>
      </c>
      <c r="H34" s="74">
        <f>IF($C$4="National Currency",IF(Benefits_DATA!G33=0,0,Benefits_DATA!G33),IF($C$4="Current Exchange rate",IF(Benefits_DATA!G33=0,0,Benefits_DATA!G33/ECO!Q35),IF($C$4="Constant Exchange rate",IF(Benefits_DATA!G33=0,0,Benefits_DATA!G33/ECO!Q70))))</f>
        <v>4852.0180629819388</v>
      </c>
      <c r="I34" s="74">
        <f>IF($C$4="National Currency",IF(Benefits_DATA!H33=0,0,Benefits_DATA!H33),IF($C$4="Current Exchange rate",IF(Benefits_DATA!H33=0,0,Benefits_DATA!H33/ECO!R35),IF($C$4="Constant Exchange rate",IF(Benefits_DATA!H33=0,0,Benefits_DATA!H33/ECO!R70))))</f>
        <v>6638.3698491565019</v>
      </c>
      <c r="J34" s="74">
        <f>IF($C$4="National Currency",IF(Benefits_DATA!I33=0,0,Benefits_DATA!I33),IF($C$4="Current Exchange rate",IF(Benefits_DATA!I33=0,0,Benefits_DATA!I33/ECO!S35),IF($C$4="Constant Exchange rate",IF(Benefits_DATA!I33=0,0,Benefits_DATA!I33/ECO!S70))))</f>
        <v>9913.6359384598018</v>
      </c>
      <c r="K34" s="74">
        <f>IF($C$4="National Currency",IF(Benefits_DATA!J33=0,0,Benefits_DATA!J33),IF($C$4="Current Exchange rate",IF(Benefits_DATA!J33=0,0,Benefits_DATA!J33/ECO!T35),IF($C$4="Constant Exchange rate",IF(Benefits_DATA!J33=0,0,Benefits_DATA!J33/ECO!T70))))</f>
        <v>8330.9673018230187</v>
      </c>
      <c r="L34" s="74">
        <f>IF($C$4="National Currency",IF(Benefits_DATA!K33=0,0,Benefits_DATA!K33),IF($C$4="Current Exchange rate",IF(Benefits_DATA!K33=0,0,Benefits_DATA!K33/ECO!U35),IF($C$4="Constant Exchange rate",IF(Benefits_DATA!K33=0,0,Benefits_DATA!K33/ECO!U70))))</f>
        <v>9909.2575125185831</v>
      </c>
      <c r="M34" s="74">
        <f>IF($C$4="National Currency",IF(Benefits_DATA!L33=0,0,Benefits_DATA!L33),IF($C$4="Current Exchange rate",IF(Benefits_DATA!L33=0,0,Benefits_DATA!L33/ECO!V35),IF($C$4="Constant Exchange rate",IF(Benefits_DATA!L33=0,0,Benefits_DATA!L33/ECO!V70))))</f>
        <v>13462.970268213112</v>
      </c>
      <c r="N34" s="74">
        <f>IF($C$4="National Currency",IF(Benefits_DATA!M33=0,0,Benefits_DATA!M33),IF($C$4="Current Exchange rate",IF(Benefits_DATA!M33=0,0,Benefits_DATA!M33/ECO!W35),IF($C$4="Constant Exchange rate",IF(Benefits_DATA!M33=0,0,Benefits_DATA!M33/ECO!W70))))</f>
        <v>9461.9662842502821</v>
      </c>
      <c r="O34" s="74">
        <f>IF($C$4="National Currency",IF(Benefits_DATA!N33=0,0,Benefits_DATA!N33),IF($C$4="Current Exchange rate",IF(Benefits_DATA!N33=0,0,Benefits_DATA!N33/ECO!X35),IF($C$4="Constant Exchange rate",IF(Benefits_DATA!N33=0,0,Benefits_DATA!N33/ECO!X70))))</f>
        <v>8473.8728851314736</v>
      </c>
      <c r="P34" s="74">
        <f>IF($C$4="National Currency",IF(Benefits_DATA!O33=0,0,Benefits_DATA!O33),IF($C$4="Current Exchange rate",IF(Benefits_DATA!O33=0,0,Benefits_DATA!O33/ECO!Y35),IF($C$4="Constant Exchange rate",IF(Benefits_DATA!O33=0,0,Benefits_DATA!O33/ECO!Y70))))</f>
        <v>8966.8982663568295</v>
      </c>
      <c r="Q34" s="77">
        <f t="shared" si="1"/>
        <v>1.407859042833339E-2</v>
      </c>
      <c r="R34" s="77">
        <f t="shared" si="2"/>
        <v>5.8181824050067332E-2</v>
      </c>
      <c r="S34" s="77">
        <f t="shared" si="3"/>
        <v>1.4851826149967691</v>
      </c>
    </row>
    <row r="35" spans="3:22" ht="15" x14ac:dyDescent="0.25">
      <c r="C35" s="242"/>
      <c r="D35" s="243"/>
      <c r="E35" s="72" t="s">
        <v>26</v>
      </c>
      <c r="F35" s="74">
        <f>IF($C$4="National Currency",IF(Benefits_DATA!E34=0,0,Benefits_DATA!E34),IF($C$4="Current Exchange rate",IF(Benefits_DATA!E34=0,0,Benefits_DATA!E34/ECO!O36),IF($C$4="Constant Exchange rate",IF(Benefits_DATA!E34=0,0,Benefits_DATA!E34/ECO!O71))))</f>
        <v>53.196211184973677</v>
      </c>
      <c r="G35" s="74">
        <f>IF($C$4="National Currency",IF(Benefits_DATA!F34=0,0,Benefits_DATA!F34),IF($C$4="Current Exchange rate",IF(Benefits_DATA!F34=0,0,Benefits_DATA!F34/ECO!P36),IF($C$4="Constant Exchange rate",IF(Benefits_DATA!F34=0,0,Benefits_DATA!F34/ECO!P71))))</f>
        <v>46.78181977038161</v>
      </c>
      <c r="H35" s="74">
        <f>IF($C$4="National Currency",IF(Benefits_DATA!G34=0,0,Benefits_DATA!G34),IF($C$4="Current Exchange rate",IF(Benefits_DATA!G34=0,0,Benefits_DATA!G34/ECO!Q36),IF($C$4="Constant Exchange rate",IF(Benefits_DATA!G34=0,0,Benefits_DATA!G34/ECO!Q71))))</f>
        <v>49.98376429909878</v>
      </c>
      <c r="I35" s="74">
        <f>IF($C$4="National Currency",IF(Benefits_DATA!H34=0,0,Benefits_DATA!H34),IF($C$4="Current Exchange rate",IF(Benefits_DATA!H34=0,0,Benefits_DATA!H34/ECO!R36),IF($C$4="Constant Exchange rate",IF(Benefits_DATA!H34=0,0,Benefits_DATA!H34/ECO!R71))))</f>
        <v>41.86892120995806</v>
      </c>
      <c r="J35" s="74">
        <f>IF($C$4="National Currency",IF(Benefits_DATA!I34=0,0,Benefits_DATA!I34),IF($C$4="Current Exchange rate",IF(Benefits_DATA!I34=0,0,Benefits_DATA!I34/ECO!S36),IF($C$4="Constant Exchange rate",IF(Benefits_DATA!I34=0,0,Benefits_DATA!I34/ECO!S71))))</f>
        <v>48.853395199428924</v>
      </c>
      <c r="K35" s="74">
        <f>IF($C$4="National Currency",IF(Benefits_DATA!J34=0,0,Benefits_DATA!J34),IF($C$4="Current Exchange rate",IF(Benefits_DATA!J34=0,0,Benefits_DATA!J34/ECO!T36),IF($C$4="Constant Exchange rate",IF(Benefits_DATA!J34=0,0,Benefits_DATA!J34/ECO!T71))))</f>
        <v>55.322566253234584</v>
      </c>
      <c r="L35" s="74">
        <f>IF($C$4="National Currency",IF(Benefits_DATA!K34=0,0,Benefits_DATA!K34),IF($C$4="Current Exchange rate",IF(Benefits_DATA!K34=0,0,Benefits_DATA!K34/ECO!U36),IF($C$4="Constant Exchange rate",IF(Benefits_DATA!K34=0,0,Benefits_DATA!K34/ECO!U71))))</f>
        <v>98.152940126706525</v>
      </c>
      <c r="M35" s="74">
        <f>IF($C$4="National Currency",IF(Benefits_DATA!L34=0,0,Benefits_DATA!L34),IF($C$4="Current Exchange rate",IF(Benefits_DATA!L34=0,0,Benefits_DATA!L34/ECO!V36),IF($C$4="Constant Exchange rate",IF(Benefits_DATA!L34=0,0,Benefits_DATA!L34/ECO!V71))))</f>
        <v>99.714464174176854</v>
      </c>
      <c r="N35" s="208">
        <f>IF($C$4="National Currency",IF(Benefits_DATA!M34=0,0,Benefits_DATA!M34),IF($C$4="Current Exchange rate",IF(Benefits_DATA!M34=0,0,Benefits_DATA!M34/ECO!W36),IF($C$4="Constant Exchange rate",IF(Benefits_DATA!M34=0,0,Benefits_DATA!M34/ECO!W71))))</f>
        <v>86.441509770679033</v>
      </c>
      <c r="O35" s="74">
        <f>IF($C$4="National Currency",IF(Benefits_DATA!N34=0,0,Benefits_DATA!N34),IF($C$4="Current Exchange rate",IF(Benefits_DATA!N34=0,0,Benefits_DATA!N34/ECO!X36),IF($C$4="Constant Exchange rate",IF(Benefits_DATA!N34=0,0,Benefits_DATA!N34/ECO!X71))))</f>
        <v>73.168555367181227</v>
      </c>
      <c r="P35" s="74">
        <f>IF($C$4="National Currency",IF(Benefits_DATA!O34=0,0,Benefits_DATA!O34),IF($C$4="Current Exchange rate",IF(Benefits_DATA!O34=0,0,Benefits_DATA!O34/ECO!Y36),IF($C$4="Constant Exchange rate",IF(Benefits_DATA!O34=0,0,Benefits_DATA!O34/ECO!Y71))))</f>
        <v>98.152940126706525</v>
      </c>
      <c r="Q35" s="77">
        <f t="shared" si="1"/>
        <v>1.5410624748194742E-4</v>
      </c>
      <c r="R35" s="77">
        <f t="shared" si="2"/>
        <v>0.34146341463414642</v>
      </c>
      <c r="S35" s="77">
        <f t="shared" si="3"/>
        <v>1.0981000869241275</v>
      </c>
    </row>
    <row r="36" spans="3:22" ht="15" x14ac:dyDescent="0.25">
      <c r="C36" s="242"/>
      <c r="D36" s="243"/>
      <c r="E36" s="72" t="s">
        <v>27</v>
      </c>
      <c r="F36" s="74">
        <f>IF($C$4="National Currency",IF(Benefits_DATA!E35=0,0,Benefits_DATA!E35),IF($C$4="Current Exchange rate",IF(Benefits_DATA!E35=0,0,Benefits_DATA!E35/ECO!O37),IF($C$4="Constant Exchange rate",IF(Benefits_DATA!E35=0,0,Benefits_DATA!E35/ECO!O72))))</f>
        <v>6279.9957415096342</v>
      </c>
      <c r="G36" s="74">
        <f>IF($C$4="National Currency",IF(Benefits_DATA!F35=0,0,Benefits_DATA!F35),IF($C$4="Current Exchange rate",IF(Benefits_DATA!F35=0,0,Benefits_DATA!F35/ECO!P37),IF($C$4="Constant Exchange rate",IF(Benefits_DATA!F35=0,0,Benefits_DATA!F35/ECO!P72))))</f>
        <v>8179.1759821143396</v>
      </c>
      <c r="H36" s="74">
        <f>IF($C$4="National Currency",IF(Benefits_DATA!G35=0,0,Benefits_DATA!G35),IF($C$4="Current Exchange rate",IF(Benefits_DATA!G35=0,0,Benefits_DATA!G35/ECO!Q37),IF($C$4="Constant Exchange rate",IF(Benefits_DATA!G35=0,0,Benefits_DATA!G35/ECO!Q72))))</f>
        <v>6984.5629724262744</v>
      </c>
      <c r="I36" s="74">
        <f>IF($C$4="National Currency",IF(Benefits_DATA!H35=0,0,Benefits_DATA!H35),IF($C$4="Current Exchange rate",IF(Benefits_DATA!H35=0,0,Benefits_DATA!H35/ECO!R37),IF($C$4="Constant Exchange rate",IF(Benefits_DATA!H35=0,0,Benefits_DATA!H35/ECO!R72))))</f>
        <v>5606.0896412221864</v>
      </c>
      <c r="J36" s="74">
        <f>IF($C$4="National Currency",IF(Benefits_DATA!I35=0,0,Benefits_DATA!I35),IF($C$4="Current Exchange rate",IF(Benefits_DATA!I35=0,0,Benefits_DATA!I35/ECO!S37),IF($C$4="Constant Exchange rate",IF(Benefits_DATA!I35=0,0,Benefits_DATA!I35/ECO!S72))))</f>
        <v>6413.6058767167033</v>
      </c>
      <c r="K36" s="74">
        <f>IF($C$4="National Currency",IF(Benefits_DATA!J35=0,0,Benefits_DATA!J35),IF($C$4="Current Exchange rate",IF(Benefits_DATA!J35=0,0,Benefits_DATA!J35/ECO!T37),IF($C$4="Constant Exchange rate",IF(Benefits_DATA!J35=0,0,Benefits_DATA!J35/ECO!T72))))</f>
        <v>7336.8465878845946</v>
      </c>
      <c r="L36" s="74">
        <f>IF($C$4="National Currency",IF(Benefits_DATA!K35=0,0,Benefits_DATA!K35),IF($C$4="Current Exchange rate",IF(Benefits_DATA!K35=0,0,Benefits_DATA!K35/ECO!U37),IF($C$4="Constant Exchange rate",IF(Benefits_DATA!K35=0,0,Benefits_DATA!K35/ECO!U72))))</f>
        <v>6275.0984775896941</v>
      </c>
      <c r="M36" s="74">
        <f>IF($C$4="National Currency",IF(Benefits_DATA!L35=0,0,Benefits_DATA!L35),IF($C$4="Current Exchange rate",IF(Benefits_DATA!L35=0,0,Benefits_DATA!L35/ECO!V37),IF($C$4="Constant Exchange rate",IF(Benefits_DATA!L35=0,0,Benefits_DATA!L35/ECO!V72))))</f>
        <v>6629.2984137123385</v>
      </c>
      <c r="N36" s="74">
        <f>IF($C$4="National Currency",IF(Benefits_DATA!M35=0,0,Benefits_DATA!M35),IF($C$4="Current Exchange rate",IF(Benefits_DATA!M35=0,0,Benefits_DATA!M35/ECO!W37),IF($C$4="Constant Exchange rate",IF(Benefits_DATA!M35=0,0,Benefits_DATA!M35/ECO!W72))))</f>
        <v>7251.570318322154</v>
      </c>
      <c r="O36" s="74">
        <f>IF($C$4="National Currency",IF(Benefits_DATA!N35=0,0,Benefits_DATA!N35),IF($C$4="Current Exchange rate",IF(Benefits_DATA!N35=0,0,Benefits_DATA!N35/ECO!X37),IF($C$4="Constant Exchange rate",IF(Benefits_DATA!N35=0,0,Benefits_DATA!N35/ECO!X72))))</f>
        <v>8140.6366443095912</v>
      </c>
      <c r="P36" s="74">
        <f>IF($C$4="National Currency",IF(Benefits_DATA!O35=0,0,Benefits_DATA!O35),IF($C$4="Current Exchange rate",IF(Benefits_DATA!O35=0,0,Benefits_DATA!O35/ECO!Y37),IF($C$4="Constant Exchange rate",IF(Benefits_DATA!O35=0,0,Benefits_DATA!O35/ECO!Y72))))</f>
        <v>8392.9521984456496</v>
      </c>
      <c r="Q36" s="77">
        <f t="shared" si="1"/>
        <v>1.3177459248068879E-2</v>
      </c>
      <c r="R36" s="77">
        <f t="shared" si="2"/>
        <v>3.0994572680311139E-2</v>
      </c>
      <c r="S36" s="77">
        <f t="shared" si="3"/>
        <v>2.6136644669191744E-2</v>
      </c>
    </row>
    <row r="37" spans="3:22" ht="15" x14ac:dyDescent="0.25">
      <c r="C37" s="242"/>
      <c r="D37" s="243"/>
      <c r="E37" s="72" t="s">
        <v>28</v>
      </c>
      <c r="F37" s="74">
        <f>IF($C$4="National Currency",IF(Benefits_DATA!E36=0,0,Benefits_DATA!E36),IF($C$4="Current Exchange rate",IF(Benefits_DATA!E36=0,0,Benefits_DATA!E36/ECO!O38),IF($C$4="Constant Exchange rate",IF(Benefits_DATA!E36=0,0,Benefits_DATA!E36/ECO!O73))))</f>
        <v>188.6079118678017</v>
      </c>
      <c r="G37" s="74">
        <f>IF($C$4="National Currency",IF(Benefits_DATA!F36=0,0,Benefits_DATA!F36),IF($C$4="Current Exchange rate",IF(Benefits_DATA!F36=0,0,Benefits_DATA!F36/ECO!P38),IF($C$4="Constant Exchange rate",IF(Benefits_DATA!F36=0,0,Benefits_DATA!F36/ECO!P73))))</f>
        <v>135.70772825905524</v>
      </c>
      <c r="H37" s="74">
        <f>IF($C$4="National Currency",IF(Benefits_DATA!G36=0,0,Benefits_DATA!G36),IF($C$4="Current Exchange rate",IF(Benefits_DATA!G36=0,0,Benefits_DATA!G36/ECO!Q38),IF($C$4="Constant Exchange rate",IF(Benefits_DATA!G36=0,0,Benefits_DATA!G36/ECO!Q73))))</f>
        <v>149.39492572191622</v>
      </c>
      <c r="I37" s="74">
        <f>IF($C$4="National Currency",IF(Benefits_DATA!H36=0,0,Benefits_DATA!H36),IF($C$4="Current Exchange rate",IF(Benefits_DATA!H36=0,0,Benefits_DATA!H36/ECO!R38),IF($C$4="Constant Exchange rate",IF(Benefits_DATA!H36=0,0,Benefits_DATA!H36/ECO!R73))))</f>
        <v>162</v>
      </c>
      <c r="J37" s="74">
        <f>IF($C$4="National Currency",IF(Benefits_DATA!I36=0,0,Benefits_DATA!I36),IF($C$4="Current Exchange rate",IF(Benefits_DATA!I36=0,0,Benefits_DATA!I36/ECO!S38),IF($C$4="Constant Exchange rate",IF(Benefits_DATA!I36=0,0,Benefits_DATA!I36/ECO!S73))))</f>
        <v>178</v>
      </c>
      <c r="K37" s="74">
        <f>IF($C$4="National Currency",IF(Benefits_DATA!J36=0,0,Benefits_DATA!J36),IF($C$4="Current Exchange rate",IF(Benefits_DATA!J36=0,0,Benefits_DATA!J36/ECO!T38),IF($C$4="Constant Exchange rate",IF(Benefits_DATA!J36=0,0,Benefits_DATA!J36/ECO!T73))))</f>
        <v>188</v>
      </c>
      <c r="L37" s="74">
        <f>IF($C$4="National Currency",IF(Benefits_DATA!K36=0,0,Benefits_DATA!K36),IF($C$4="Current Exchange rate",IF(Benefits_DATA!K36=0,0,Benefits_DATA!K36/ECO!U38),IF($C$4="Constant Exchange rate",IF(Benefits_DATA!K36=0,0,Benefits_DATA!K36/ECO!U73))))</f>
        <v>246</v>
      </c>
      <c r="M37" s="74">
        <f>IF($C$4="National Currency",IF(Benefits_DATA!L36=0,0,Benefits_DATA!L36),IF($C$4="Current Exchange rate",IF(Benefits_DATA!L36=0,0,Benefits_DATA!L36/ECO!V38),IF($C$4="Constant Exchange rate",IF(Benefits_DATA!L36=0,0,Benefits_DATA!L36/ECO!V73))))</f>
        <v>345</v>
      </c>
      <c r="N37" s="74">
        <f>IF($C$4="National Currency",IF(Benefits_DATA!M36=0,0,Benefits_DATA!M36),IF($C$4="Current Exchange rate",IF(Benefits_DATA!M36=0,0,Benefits_DATA!M36/ECO!W38),IF($C$4="Constant Exchange rate",IF(Benefits_DATA!M36=0,0,Benefits_DATA!M36/ECO!W73))))</f>
        <v>431</v>
      </c>
      <c r="O37" s="74">
        <f>IF($C$4="National Currency",IF(Benefits_DATA!N36=0,0,Benefits_DATA!N36),IF($C$4="Current Exchange rate",IF(Benefits_DATA!N36=0,0,Benefits_DATA!N36/ECO!X38),IF($C$4="Constant Exchange rate",IF(Benefits_DATA!N36=0,0,Benefits_DATA!N36/ECO!X73))))</f>
        <v>388.26191799999998</v>
      </c>
      <c r="P37" s="74">
        <f>IF($C$4="National Currency",IF(Benefits_DATA!O36=0,0,Benefits_DATA!O36),IF($C$4="Current Exchange rate",IF(Benefits_DATA!O36=0,0,Benefits_DATA!O36/ECO!Y38),IF($C$4="Constant Exchange rate",IF(Benefits_DATA!O36=0,0,Benefits_DATA!O36/ECO!Y73))))</f>
        <v>378.65830999999997</v>
      </c>
      <c r="Q37" s="77">
        <f t="shared" si="1"/>
        <v>5.9451720097866397E-4</v>
      </c>
      <c r="R37" s="77">
        <f t="shared" si="2"/>
        <v>-2.4734869825682959E-2</v>
      </c>
      <c r="S37" s="77">
        <f t="shared" si="3"/>
        <v>1.790248682648135</v>
      </c>
    </row>
    <row r="38" spans="3:22" ht="15" x14ac:dyDescent="0.25">
      <c r="C38" s="242"/>
      <c r="D38" s="243"/>
      <c r="E38" s="72" t="s">
        <v>183</v>
      </c>
      <c r="F38" s="74">
        <f>IF($C$4="National Currency",IF(Benefits_DATA!E37=0,0,Benefits_DATA!E37),IF($C$4="Current Exchange rate",IF(Benefits_DATA!E37=0,0,Benefits_DATA!E37/ECO!O39),IF($C$4="Constant Exchange rate",IF(Benefits_DATA!E37=0,0,Benefits_DATA!E37/ECO!O74))))</f>
        <v>218.74520347872269</v>
      </c>
      <c r="G38" s="74">
        <f>IF($C$4="National Currency",IF(Benefits_DATA!F37=0,0,Benefits_DATA!F37),IF($C$4="Current Exchange rate",IF(Benefits_DATA!F37=0,0,Benefits_DATA!F37/ECO!P39),IF($C$4="Constant Exchange rate",IF(Benefits_DATA!F37=0,0,Benefits_DATA!F37/ECO!P74))))</f>
        <v>241.31388169687312</v>
      </c>
      <c r="H38" s="74">
        <f>IF($C$4="National Currency",IF(Benefits_DATA!G37=0,0,Benefits_DATA!G37),IF($C$4="Current Exchange rate",IF(Benefits_DATA!G37=0,0,Benefits_DATA!G37/ECO!Q39),IF($C$4="Constant Exchange rate",IF(Benefits_DATA!G37=0,0,Benefits_DATA!G37/ECO!Q74))))</f>
        <v>311.30053774148575</v>
      </c>
      <c r="I38" s="208">
        <f>IF($C$4="National Currency",IF(Benefits_DATA!H37=0,0,Benefits_DATA!H37),IF($C$4="Current Exchange rate",IF(Benefits_DATA!H37=0,0,Benefits_DATA!H37/ECO!R39),IF($C$4="Constant Exchange rate",IF(Benefits_DATA!H37=0,0,Benefits_DATA!H37/ECO!R74))))</f>
        <v>397.41958952810592</v>
      </c>
      <c r="J38" s="208">
        <f>IF($C$4="National Currency",IF(Benefits_DATA!I37=0,0,Benefits_DATA!I37),IF($C$4="Current Exchange rate",IF(Benefits_DATA!I37=0,0,Benefits_DATA!I37/ECO!S39),IF($C$4="Constant Exchange rate",IF(Benefits_DATA!I37=0,0,Benefits_DATA!I37/ECO!S74))))</f>
        <v>440.673079715406</v>
      </c>
      <c r="K38" s="208">
        <f>IF($C$4="National Currency",IF(Benefits_DATA!J37=0,0,Benefits_DATA!J37),IF($C$4="Current Exchange rate",IF(Benefits_DATA!J37=0,0,Benefits_DATA!J37/ECO!T39),IF($C$4="Constant Exchange rate",IF(Benefits_DATA!J37=0,0,Benefits_DATA!J37/ECO!T74))))</f>
        <v>524.83653985770286</v>
      </c>
      <c r="L38" s="74">
        <f>IF($C$4="National Currency",IF(Benefits_DATA!K37=0,0,Benefits_DATA!K37),IF($C$4="Current Exchange rate",IF(Benefits_DATA!K37=0,0,Benefits_DATA!K37/ECO!U39),IF($C$4="Constant Exchange rate",IF(Benefits_DATA!K37=0,0,Benefits_DATA!K37/ECO!U74))))</f>
        <v>609</v>
      </c>
      <c r="M38" s="74">
        <f>IF($C$4="National Currency",IF(Benefits_DATA!L37=0,0,Benefits_DATA!L37),IF($C$4="Current Exchange rate",IF(Benefits_DATA!L37=0,0,Benefits_DATA!L37/ECO!V39),IF($C$4="Constant Exchange rate",IF(Benefits_DATA!L37=0,0,Benefits_DATA!L37/ECO!V74))))</f>
        <v>659</v>
      </c>
      <c r="N38" s="74">
        <f>IF($C$4="National Currency",IF(Benefits_DATA!M37=0,0,Benefits_DATA!M37),IF($C$4="Current Exchange rate",IF(Benefits_DATA!M37=0,0,Benefits_DATA!M37/ECO!W39),IF($C$4="Constant Exchange rate",IF(Benefits_DATA!M37=0,0,Benefits_DATA!M37/ECO!W74))))</f>
        <v>725</v>
      </c>
      <c r="O38" s="74">
        <f>IF($C$4="National Currency",IF(Benefits_DATA!N37=0,0,Benefits_DATA!N37),IF($C$4="Current Exchange rate",IF(Benefits_DATA!N37=0,0,Benefits_DATA!N37/ECO!X39),IF($C$4="Constant Exchange rate",IF(Benefits_DATA!N37=0,0,Benefits_DATA!N37/ECO!X74))))</f>
        <v>738</v>
      </c>
      <c r="P38" s="74">
        <f>IF($C$4="National Currency",IF(Benefits_DATA!O37=0,0,Benefits_DATA!O37),IF($C$4="Current Exchange rate",IF(Benefits_DATA!O37=0,0,Benefits_DATA!O37/ECO!Y39),IF($C$4="Constant Exchange rate",IF(Benefits_DATA!O37=0,0,Benefits_DATA!O37/ECO!Y74))))</f>
        <v>741</v>
      </c>
      <c r="Q38" s="77">
        <f t="shared" si="1"/>
        <v>1.1634162892798789E-3</v>
      </c>
      <c r="R38" s="77">
        <f t="shared" si="2"/>
        <v>4.0650406504065817E-3</v>
      </c>
      <c r="S38" s="77">
        <f t="shared" si="3"/>
        <v>2.0706894886834921</v>
      </c>
    </row>
    <row r="39" spans="3:22" ht="15" x14ac:dyDescent="0.25">
      <c r="C39" s="242"/>
      <c r="D39" s="243"/>
      <c r="E39" s="72" t="s">
        <v>30</v>
      </c>
      <c r="F39" s="74">
        <f>IF($C$4="National Currency",IF(Benefits_DATA!E38=0,0,Benefits_DATA!E38),IF($C$4="Current Exchange rate",IF(Benefits_DATA!E38=0,0,Benefits_DATA!E38/ECO!O40),IF($C$4="Constant Exchange rate",IF(Benefits_DATA!E38=0,0,Benefits_DATA!E38/ECO!O75))))</f>
        <v>316.32415254237293</v>
      </c>
      <c r="G39" s="74">
        <f>IF($C$4="National Currency",IF(Benefits_DATA!F38=0,0,Benefits_DATA!F38),IF($C$4="Current Exchange rate",IF(Benefits_DATA!F38=0,0,Benefits_DATA!F38/ECO!P40),IF($C$4="Constant Exchange rate",IF(Benefits_DATA!F38=0,0,Benefits_DATA!F38/ECO!P75))))</f>
        <v>382.41525423728814</v>
      </c>
      <c r="H39" s="74">
        <f>IF($C$4="National Currency",IF(Benefits_DATA!G38=0,0,Benefits_DATA!G38),IF($C$4="Current Exchange rate",IF(Benefits_DATA!G38=0,0,Benefits_DATA!G38/ECO!Q40),IF($C$4="Constant Exchange rate",IF(Benefits_DATA!G38=0,0,Benefits_DATA!G38/ECO!Q75))))</f>
        <v>516.63135593220341</v>
      </c>
      <c r="I39" s="74">
        <f>IF($C$4="National Currency",IF(Benefits_DATA!H38=0,0,Benefits_DATA!H38),IF($C$4="Current Exchange rate",IF(Benefits_DATA!H38=0,0,Benefits_DATA!H38/ECO!R40),IF($C$4="Constant Exchange rate",IF(Benefits_DATA!H38=0,0,Benefits_DATA!H38/ECO!R75))))</f>
        <v>355.79449152542378</v>
      </c>
      <c r="J39" s="74">
        <f>IF($C$4="National Currency",IF(Benefits_DATA!I38=0,0,Benefits_DATA!I38),IF($C$4="Current Exchange rate",IF(Benefits_DATA!I38=0,0,Benefits_DATA!I38/ECO!S40),IF($C$4="Constant Exchange rate",IF(Benefits_DATA!I38=0,0,Benefits_DATA!I38/ECO!S75))))</f>
        <v>439.61864406779665</v>
      </c>
      <c r="K39" s="74">
        <f>IF($C$4="National Currency",IF(Benefits_DATA!J38=0,0,Benefits_DATA!J38),IF($C$4="Current Exchange rate",IF(Benefits_DATA!J38=0,0,Benefits_DATA!J38/ECO!T40),IF($C$4="Constant Exchange rate",IF(Benefits_DATA!J38=0,0,Benefits_DATA!J38/ECO!T75))))</f>
        <v>508.47457627118649</v>
      </c>
      <c r="L39" s="74">
        <f>IF($C$4="National Currency",IF(Benefits_DATA!K38=0,0,Benefits_DATA!K38),IF($C$4="Current Exchange rate",IF(Benefits_DATA!K38=0,0,Benefits_DATA!K38/ECO!U40),IF($C$4="Constant Exchange rate",IF(Benefits_DATA!K38=0,0,Benefits_DATA!K38/ECO!U75))))</f>
        <v>524.36440677966107</v>
      </c>
      <c r="M39" s="74">
        <f>IF($C$4="National Currency",IF(Benefits_DATA!L38=0,0,Benefits_DATA!L38),IF($C$4="Current Exchange rate",IF(Benefits_DATA!L38=0,0,Benefits_DATA!L38/ECO!V40),IF($C$4="Constant Exchange rate",IF(Benefits_DATA!L38=0,0,Benefits_DATA!L38/ECO!V75))))</f>
        <v>566.0310734463277</v>
      </c>
      <c r="N39" s="74">
        <f>IF($C$4="National Currency",IF(Benefits_DATA!M38=0,0,Benefits_DATA!M38),IF($C$4="Current Exchange rate",IF(Benefits_DATA!M38=0,0,Benefits_DATA!M38/ECO!W40),IF($C$4="Constant Exchange rate",IF(Benefits_DATA!M38=0,0,Benefits_DATA!M38/ECO!W75))))</f>
        <v>629.2372881355933</v>
      </c>
      <c r="O39" s="74">
        <f>IF($C$4="National Currency",IF(Benefits_DATA!N38=0,0,Benefits_DATA!N38),IF($C$4="Current Exchange rate",IF(Benefits_DATA!N38=0,0,Benefits_DATA!N38/ECO!X40),IF($C$4="Constant Exchange rate",IF(Benefits_DATA!N38=0,0,Benefits_DATA!N38/ECO!X75))))</f>
        <v>724.22316384180795</v>
      </c>
      <c r="P39" s="74">
        <f>IF($C$4="National Currency",IF(Benefits_DATA!O38=0,0,Benefits_DATA!O38),IF($C$4="Current Exchange rate",IF(Benefits_DATA!O38=0,0,Benefits_DATA!O38/ECO!Y40),IF($C$4="Constant Exchange rate",IF(Benefits_DATA!O38=0,0,Benefits_DATA!O38/ECO!Y75))))</f>
        <v>736.58192090395482</v>
      </c>
      <c r="Q39" s="77">
        <f t="shared" si="1"/>
        <v>1.1564796291075902E-3</v>
      </c>
      <c r="R39" s="77">
        <f t="shared" si="2"/>
        <v>1.7064846416382284E-2</v>
      </c>
      <c r="S39" s="77">
        <f t="shared" si="3"/>
        <v>0.92613111726685138</v>
      </c>
    </row>
    <row r="40" spans="3:22" ht="15" x14ac:dyDescent="0.25">
      <c r="C40" s="242"/>
      <c r="D40" s="243"/>
      <c r="E40" s="72" t="s">
        <v>180</v>
      </c>
      <c r="F40" s="75">
        <f>IF($C$4="National Currency",IF(Benefits_DATA!E39=0,0,Benefits_DATA!E39),IF($C$4="Current Exchange rate",IF(Benefits_DATA!E39=0,0,Benefits_DATA!E39/ECO!O41),IF($C$4="Constant Exchange rate",IF(Benefits_DATA!E39=0,0,Benefits_DATA!E39/ECO!O76))))</f>
        <v>120727.94967261521</v>
      </c>
      <c r="G40" s="75">
        <f>IF($C$4="National Currency",IF(Benefits_DATA!F39=0,0,Benefits_DATA!F39),IF($C$4="Current Exchange rate",IF(Benefits_DATA!F39=0,0,Benefits_DATA!F39/ECO!P41),IF($C$4="Constant Exchange rate",IF(Benefits_DATA!F39=0,0,Benefits_DATA!F39/ECO!P76))))</f>
        <v>139745.79535242007</v>
      </c>
      <c r="H40" s="75">
        <f>IF($C$4="National Currency",IF(Benefits_DATA!G39=0,0,Benefits_DATA!G39),IF($C$4="Current Exchange rate",IF(Benefits_DATA!G39=0,0,Benefits_DATA!G39/ECO!Q41),IF($C$4="Constant Exchange rate",IF(Benefits_DATA!G39=0,0,Benefits_DATA!G39/ECO!Q76))))</f>
        <v>185162.35973809217</v>
      </c>
      <c r="I40" s="75">
        <f>IF($C$4="National Currency",IF(Benefits_DATA!H39=0,0,Benefits_DATA!H39),IF($C$4="Current Exchange rate",IF(Benefits_DATA!H39=0,0,Benefits_DATA!H39/ECO!R41),IF($C$4="Constant Exchange rate",IF(Benefits_DATA!H39=0,0,Benefits_DATA!H39/ECO!R76))))</f>
        <v>218454.15329310566</v>
      </c>
      <c r="J40" s="75">
        <f>IF($C$4="National Currency",IF(Benefits_DATA!I39=0,0,Benefits_DATA!I39),IF($C$4="Current Exchange rate",IF(Benefits_DATA!I39=0,0,Benefits_DATA!I39/ECO!S41),IF($C$4="Constant Exchange rate",IF(Benefits_DATA!I39=0,0,Benefits_DATA!I39/ECO!S76))))</f>
        <v>231847.22043908073</v>
      </c>
      <c r="K40" s="75">
        <f>IF($C$4="National Currency",IF(Benefits_DATA!J39=0,0,Benefits_DATA!J39),IF($C$4="Current Exchange rate",IF(Benefits_DATA!J39=0,0,Benefits_DATA!J39/ECO!T41),IF($C$4="Constant Exchange rate",IF(Benefits_DATA!J39=0,0,Benefits_DATA!J39/ECO!T76))))</f>
        <v>196458.5831173707</v>
      </c>
      <c r="L40" s="75">
        <f>IF($C$4="National Currency",IF(Benefits_DATA!K39=0,0,Benefits_DATA!K39),IF($C$4="Current Exchange rate",IF(Benefits_DATA!K39=0,0,Benefits_DATA!K39/ECO!U41),IF($C$4="Constant Exchange rate",IF(Benefits_DATA!K39=0,0,Benefits_DATA!K39/ECO!U76))))</f>
        <v>194099.2109384872</v>
      </c>
      <c r="M40" s="75">
        <f>IF($C$4="National Currency",IF(Benefits_DATA!L39=0,0,Benefits_DATA!L39),IF($C$4="Current Exchange rate",IF(Benefits_DATA!L39=0,0,Benefits_DATA!L39/ECO!V41),IF($C$4="Constant Exchange rate",IF(Benefits_DATA!L39=0,0,Benefits_DATA!L39/ECO!V76))))</f>
        <v>198905.11144008988</v>
      </c>
      <c r="N40" s="75">
        <f>IF($C$4="National Currency",IF(Benefits_DATA!M39=0,0,Benefits_DATA!M39),IF($C$4="Current Exchange rate",IF(Benefits_DATA!M39=0,0,Benefits_DATA!M39/ECO!W41),IF($C$4="Constant Exchange rate",IF(Benefits_DATA!M39=0,0,Benefits_DATA!M39/ECO!W76))))</f>
        <v>213288.76622626523</v>
      </c>
      <c r="O40" s="75">
        <f>IF($C$4="National Currency",IF(Benefits_DATA!N39=0,0,Benefits_DATA!N39),IF($C$4="Current Exchange rate",IF(Benefits_DATA!N39=0,0,Benefits_DATA!N39/ECO!X41),IF($C$4="Constant Exchange rate",IF(Benefits_DATA!N39=0,0,Benefits_DATA!N39/ECO!X76))))</f>
        <v>213557.58120426242</v>
      </c>
      <c r="P40" s="75">
        <f>IF($C$4="National Currency",IF(Benefits_DATA!O39=0,0,Benefits_DATA!O39),IF($C$4="Current Exchange rate",IF(Benefits_DATA!O39=0,0,Benefits_DATA!O39/ECO!Y41),IF($C$4="Constant Exchange rate",IF(Benefits_DATA!O39=0,0,Benefits_DATA!O39/ECO!Y76))))</f>
        <v>197730.28223731721</v>
      </c>
      <c r="Q40" s="77">
        <f t="shared" si="1"/>
        <v>0.31044889505911299</v>
      </c>
      <c r="R40" s="77">
        <f t="shared" si="2"/>
        <v>-7.4112559608955242E-2</v>
      </c>
      <c r="S40" s="77">
        <f t="shared" si="3"/>
        <v>0.41492831135754793</v>
      </c>
      <c r="T40" s="33"/>
      <c r="U40" s="33"/>
      <c r="V40" s="33"/>
    </row>
    <row r="41" spans="3:22" ht="15.75" thickBot="1" x14ac:dyDescent="0.3">
      <c r="C41" s="246"/>
      <c r="D41" s="247"/>
      <c r="E41" s="78" t="s">
        <v>221</v>
      </c>
      <c r="F41" s="86">
        <f t="shared" ref="F41:P41" si="4">SUM(F9:F40)</f>
        <v>398386.73176886339</v>
      </c>
      <c r="G41" s="86">
        <f t="shared" si="4"/>
        <v>434754.93852114771</v>
      </c>
      <c r="H41" s="86">
        <f t="shared" si="4"/>
        <v>522318.72573896829</v>
      </c>
      <c r="I41" s="86">
        <f t="shared" si="4"/>
        <v>590090.08486124</v>
      </c>
      <c r="J41" s="86">
        <f t="shared" si="4"/>
        <v>619546.86403930711</v>
      </c>
      <c r="K41" s="86">
        <f t="shared" si="4"/>
        <v>564345.10722861509</v>
      </c>
      <c r="L41" s="86">
        <f t="shared" si="4"/>
        <v>581113.05315606366</v>
      </c>
      <c r="M41" s="86">
        <f t="shared" si="4"/>
        <v>641453.61040802649</v>
      </c>
      <c r="N41" s="86">
        <f t="shared" si="4"/>
        <v>654900.98879354144</v>
      </c>
      <c r="O41" s="86">
        <f t="shared" si="4"/>
        <v>640789.17033196473</v>
      </c>
      <c r="P41" s="86">
        <f t="shared" si="4"/>
        <v>636917.33288233192</v>
      </c>
      <c r="Q41" s="77">
        <f t="shared" si="1"/>
        <v>1</v>
      </c>
      <c r="R41" s="231"/>
      <c r="S41" s="231"/>
    </row>
    <row r="42" spans="3:22" ht="16.5" thickTop="1" thickBot="1" x14ac:dyDescent="0.3">
      <c r="C42" s="248"/>
      <c r="D42" s="249"/>
      <c r="E42" s="113" t="s">
        <v>222</v>
      </c>
      <c r="F42" s="233">
        <f>F9+F10+F12+F14+F15+F16+F17+F18+F19+F20+F21+F23+F24+F26+F29+F30+F31+F32+F33+F34+F35+F36+F37+F38+F39+F40+F13</f>
        <v>398220.76154165005</v>
      </c>
      <c r="G42" s="233">
        <f t="shared" ref="G42:P42" si="5">G9+G10+G12+G14+G15+G16+G17+G18+G19+G20+G21+G23+G24+G26+G29+G30+G31+G32+G33+G34+G35+G36+G37+G38+G39+G40+G13</f>
        <v>434587.40130516439</v>
      </c>
      <c r="H42" s="233">
        <f t="shared" si="5"/>
        <v>522096.9968280255</v>
      </c>
      <c r="I42" s="233">
        <f t="shared" si="5"/>
        <v>589801.18706958881</v>
      </c>
      <c r="J42" s="233">
        <f t="shared" si="5"/>
        <v>619245.20471630758</v>
      </c>
      <c r="K42" s="233">
        <f t="shared" si="5"/>
        <v>564025.64769687818</v>
      </c>
      <c r="L42" s="233">
        <f t="shared" si="5"/>
        <v>580775.20175912639</v>
      </c>
      <c r="M42" s="233">
        <f t="shared" si="5"/>
        <v>641098.20624813635</v>
      </c>
      <c r="N42" s="233">
        <f t="shared" si="5"/>
        <v>654554.6734490816</v>
      </c>
      <c r="O42" s="233">
        <f t="shared" si="5"/>
        <v>639800.15580241103</v>
      </c>
      <c r="P42" s="233">
        <f t="shared" si="5"/>
        <v>636171.64014276466</v>
      </c>
      <c r="Q42" s="77">
        <f t="shared" si="1"/>
        <v>0.99882921581645034</v>
      </c>
      <c r="R42" s="77">
        <f>IF(OR(P42=0,O42=0),"-",P42/O42-1)</f>
        <v>-5.6713266271334328E-3</v>
      </c>
      <c r="S42" s="77">
        <f>IF(OR(P42=0,G42=0),"-",P42/G42-1)</f>
        <v>0.46385200820869898</v>
      </c>
    </row>
    <row r="43" spans="3:22" ht="15.75" thickTop="1" x14ac:dyDescent="0.25">
      <c r="E43" s="121" t="s">
        <v>223</v>
      </c>
      <c r="F43" s="111"/>
      <c r="G43" s="111">
        <f t="shared" ref="G43:P43" si="6">G42/F42-1</f>
        <v>9.1322812057127667E-2</v>
      </c>
      <c r="H43" s="111">
        <f t="shared" si="6"/>
        <v>0.20136247682295894</v>
      </c>
      <c r="I43" s="111">
        <f t="shared" si="6"/>
        <v>0.12967741751608752</v>
      </c>
      <c r="J43" s="111">
        <f t="shared" si="6"/>
        <v>4.9921936903875253E-2</v>
      </c>
      <c r="K43" s="111">
        <f t="shared" si="6"/>
        <v>-8.9172361124260857E-2</v>
      </c>
      <c r="L43" s="111">
        <f t="shared" si="6"/>
        <v>2.9696440455576401E-2</v>
      </c>
      <c r="M43" s="111">
        <f t="shared" si="6"/>
        <v>0.1038663570798064</v>
      </c>
      <c r="N43" s="111">
        <f t="shared" si="6"/>
        <v>2.0989712761319002E-2</v>
      </c>
      <c r="O43" s="111">
        <f t="shared" si="6"/>
        <v>-2.2541306700819663E-2</v>
      </c>
      <c r="P43" s="112">
        <f t="shared" si="6"/>
        <v>-5.6713266271334328E-3</v>
      </c>
    </row>
    <row r="44" spans="3:22" x14ac:dyDescent="0.15">
      <c r="G44" s="120"/>
      <c r="Q44" s="119"/>
    </row>
    <row r="46" spans="3:22" ht="18.75" x14ac:dyDescent="0.15">
      <c r="C46" s="253" t="s">
        <v>344</v>
      </c>
      <c r="D46" s="254"/>
      <c r="E46" s="234" t="s">
        <v>246</v>
      </c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6"/>
    </row>
    <row r="47" spans="3:22" ht="15" x14ac:dyDescent="0.15">
      <c r="C47" s="244" t="s">
        <v>230</v>
      </c>
      <c r="D47" s="245"/>
      <c r="E47" s="50">
        <v>2</v>
      </c>
      <c r="F47" s="51">
        <v>2004</v>
      </c>
      <c r="G47" s="51">
        <f t="shared" ref="G47:P47" si="7">F47+1</f>
        <v>2005</v>
      </c>
      <c r="H47" s="51">
        <f t="shared" si="7"/>
        <v>2006</v>
      </c>
      <c r="I47" s="51">
        <f t="shared" si="7"/>
        <v>2007</v>
      </c>
      <c r="J47" s="51">
        <f t="shared" si="7"/>
        <v>2008</v>
      </c>
      <c r="K47" s="51">
        <f t="shared" si="7"/>
        <v>2009</v>
      </c>
      <c r="L47" s="51">
        <f t="shared" si="7"/>
        <v>2010</v>
      </c>
      <c r="M47" s="51">
        <f t="shared" si="7"/>
        <v>2011</v>
      </c>
      <c r="N47" s="51">
        <f t="shared" si="7"/>
        <v>2012</v>
      </c>
      <c r="O47" s="51">
        <f t="shared" si="7"/>
        <v>2013</v>
      </c>
      <c r="P47" s="51">
        <f t="shared" si="7"/>
        <v>2014</v>
      </c>
      <c r="Q47" s="53" t="s">
        <v>224</v>
      </c>
      <c r="R47" s="54" t="s">
        <v>225</v>
      </c>
      <c r="S47" s="53" t="s">
        <v>281</v>
      </c>
    </row>
    <row r="48" spans="3:22" ht="15" x14ac:dyDescent="0.25">
      <c r="C48" s="242"/>
      <c r="D48" s="243"/>
      <c r="E48" s="72" t="s">
        <v>0</v>
      </c>
      <c r="F48" s="73">
        <f>IF($C$4="National Currency",IF(Benefits_DATA!E46=0,0,Benefits_DATA!E46),IF($C$4="Current Exchange rate",IF(Benefits_DATA!E46=0,0,Benefits_DATA!E46/ECO!O10),IF($C$4="Constant Exchange rate",IF(Benefits_DATA!E46=0,0,Benefits_DATA!E46/ECO!O45))))</f>
        <v>0</v>
      </c>
      <c r="G48" s="73">
        <f>IF($C$4="National Currency",IF(Benefits_DATA!F46=0,0,Benefits_DATA!F46),IF($C$4="Current Exchange rate",IF(Benefits_DATA!F46=0,0,Benefits_DATA!F46/ECO!P10),IF($C$4="Constant Exchange rate",IF(Benefits_DATA!F46=0,0,Benefits_DATA!F46/ECO!P45))))</f>
        <v>0</v>
      </c>
      <c r="H48" s="73">
        <f>IF($C$4="National Currency",IF(Benefits_DATA!G46=0,0,Benefits_DATA!G46),IF($C$4="Current Exchange rate",IF(Benefits_DATA!G46=0,0,Benefits_DATA!G46/ECO!Q10),IF($C$4="Constant Exchange rate",IF(Benefits_DATA!G46=0,0,Benefits_DATA!G46/ECO!Q45))))</f>
        <v>0</v>
      </c>
      <c r="I48" s="73">
        <f>IF($C$4="National Currency",IF(Benefits_DATA!H46=0,0,Benefits_DATA!H46),IF($C$4="Current Exchange rate",IF(Benefits_DATA!H46=0,0,Benefits_DATA!H46/ECO!R10),IF($C$4="Constant Exchange rate",IF(Benefits_DATA!H46=0,0,Benefits_DATA!H46/ECO!R45))))</f>
        <v>0</v>
      </c>
      <c r="J48" s="73">
        <f>IF($C$4="National Currency",IF(Benefits_DATA!I46=0,0,Benefits_DATA!I46),IF($C$4="Current Exchange rate",IF(Benefits_DATA!I46=0,0,Benefits_DATA!I46/ECO!S10),IF($C$4="Constant Exchange rate",IF(Benefits_DATA!I46=0,0,Benefits_DATA!I46/ECO!S45))))</f>
        <v>0</v>
      </c>
      <c r="K48" s="73">
        <f>IF($C$4="National Currency",IF(Benefits_DATA!J46=0,0,Benefits_DATA!J46),IF($C$4="Current Exchange rate",IF(Benefits_DATA!J46=0,0,Benefits_DATA!J46/ECO!T10),IF($C$4="Constant Exchange rate",IF(Benefits_DATA!J46=0,0,Benefits_DATA!J46/ECO!T45))))</f>
        <v>0</v>
      </c>
      <c r="L48" s="73">
        <f>IF($C$4="National Currency",IF(Benefits_DATA!K46=0,0,Benefits_DATA!K46),IF($C$4="Current Exchange rate",IF(Benefits_DATA!K46=0,0,Benefits_DATA!K46/ECO!U10),IF($C$4="Constant Exchange rate",IF(Benefits_DATA!K46=0,0,Benefits_DATA!K46/ECO!U45))))</f>
        <v>0</v>
      </c>
      <c r="M48" s="73">
        <f>IF($C$4="National Currency",IF(Benefits_DATA!L46=0,0,Benefits_DATA!L46),IF($C$4="Current Exchange rate",IF(Benefits_DATA!L46=0,0,Benefits_DATA!L46/ECO!V10),IF($C$4="Constant Exchange rate",IF(Benefits_DATA!L46=0,0,Benefits_DATA!L46/ECO!V45))))</f>
        <v>0</v>
      </c>
      <c r="N48" s="73">
        <f>IF($C$4="National Currency",IF(Benefits_DATA!M46=0,0,Benefits_DATA!M46),IF($C$4="Current Exchange rate",IF(Benefits_DATA!M46=0,0,Benefits_DATA!M46/ECO!W10),IF($C$4="Constant Exchange rate",IF(Benefits_DATA!M46=0,0,Benefits_DATA!M46/ECO!W45))))</f>
        <v>0</v>
      </c>
      <c r="O48" s="73">
        <f>IF($C$4="National Currency",IF(Benefits_DATA!N46=0,0,Benefits_DATA!N46),IF($C$4="Current Exchange rate",IF(Benefits_DATA!N46=0,0,Benefits_DATA!N46/ECO!X10),IF($C$4="Constant Exchange rate",IF(Benefits_DATA!N46=0,0,Benefits_DATA!N46/ECO!X45))))</f>
        <v>0</v>
      </c>
      <c r="P48" s="209">
        <f>IF($C$4="National Currency",IF(Benefits_DATA!O46=0,0,Benefits_DATA!O46),IF($C$4="Current Exchange rate",IF(Benefits_DATA!O46=0,0,Benefits_DATA!O46/ECO!Y10),IF($C$4="Constant Exchange rate",IF(Benefits_DATA!O46=0,0,Benefits_DATA!O46/ECO!Y45))))</f>
        <v>0</v>
      </c>
      <c r="Q48" s="77" t="str">
        <f>IF((O48=0),"-",O48/$O$80)</f>
        <v>-</v>
      </c>
      <c r="R48" s="77" t="str">
        <f>IF(OR(O48=0, N48=0),"-",O48/N48-1)</f>
        <v>-</v>
      </c>
      <c r="S48" s="77" t="str">
        <f>IF(OR(O48=0, F48=0),"-",O48/F48-1)</f>
        <v>-</v>
      </c>
    </row>
    <row r="49" spans="3:19" ht="15" x14ac:dyDescent="0.25">
      <c r="C49" s="242"/>
      <c r="D49" s="243"/>
      <c r="E49" s="72" t="s">
        <v>1</v>
      </c>
      <c r="F49" s="74">
        <f>IF($C$4="National Currency",IF(Benefits_DATA!E47=0,0,Benefits_DATA!E47),IF($C$4="Current Exchange rate",IF(Benefits_DATA!E47=0,0,Benefits_DATA!E47/ECO!O11),IF($C$4="Constant Exchange rate",IF(Benefits_DATA!E47=0,0,Benefits_DATA!E47/ECO!O46))))</f>
        <v>8271.1541757500017</v>
      </c>
      <c r="G49" s="74">
        <f>IF($C$4="National Currency",IF(Benefits_DATA!F47=0,0,Benefits_DATA!F47),IF($C$4="Current Exchange rate",IF(Benefits_DATA!F47=0,0,Benefits_DATA!F47/ECO!P11),IF($C$4="Constant Exchange rate",IF(Benefits_DATA!F47=0,0,Benefits_DATA!F47/ECO!P46))))</f>
        <v>9870.8040528999991</v>
      </c>
      <c r="H49" s="74">
        <f>IF($C$4="National Currency",IF(Benefits_DATA!G47=0,0,Benefits_DATA!G47),IF($C$4="Current Exchange rate",IF(Benefits_DATA!G47=0,0,Benefits_DATA!G47/ECO!Q11),IF($C$4="Constant Exchange rate",IF(Benefits_DATA!G47=0,0,Benefits_DATA!G47/ECO!Q46))))</f>
        <v>12778.887642869999</v>
      </c>
      <c r="I49" s="74">
        <f>IF($C$4="National Currency",IF(Benefits_DATA!H47=0,0,Benefits_DATA!H47),IF($C$4="Current Exchange rate",IF(Benefits_DATA!H47=0,0,Benefits_DATA!H47/ECO!R11),IF($C$4="Constant Exchange rate",IF(Benefits_DATA!H47=0,0,Benefits_DATA!H47/ECO!R46))))</f>
        <v>12725.934059680001</v>
      </c>
      <c r="J49" s="74">
        <f>IF($C$4="National Currency",IF(Benefits_DATA!I47=0,0,Benefits_DATA!I47),IF($C$4="Current Exchange rate",IF(Benefits_DATA!I47=0,0,Benefits_DATA!I47/ECO!S11),IF($C$4="Constant Exchange rate",IF(Benefits_DATA!I47=0,0,Benefits_DATA!I47/ECO!S46))))</f>
        <v>15147.59104954</v>
      </c>
      <c r="K49" s="74">
        <f>IF($C$4="National Currency",IF(Benefits_DATA!J47=0,0,Benefits_DATA!J47),IF($C$4="Current Exchange rate",IF(Benefits_DATA!J47=0,0,Benefits_DATA!J47/ECO!T11),IF($C$4="Constant Exchange rate",IF(Benefits_DATA!J47=0,0,Benefits_DATA!J47/ECO!T46))))</f>
        <v>13186.572670510001</v>
      </c>
      <c r="L49" s="74">
        <f>IF($C$4="National Currency",IF(Benefits_DATA!K47=0,0,Benefits_DATA!K47),IF($C$4="Current Exchange rate",IF(Benefits_DATA!K47=0,0,Benefits_DATA!K47/ECO!U11),IF($C$4="Constant Exchange rate",IF(Benefits_DATA!K47=0,0,Benefits_DATA!K47/ECO!U46))))</f>
        <v>12363.815482309999</v>
      </c>
      <c r="M49" s="74">
        <f>IF($C$4="National Currency",IF(Benefits_DATA!L47=0,0,Benefits_DATA!L47),IF($C$4="Current Exchange rate",IF(Benefits_DATA!L47=0,0,Benefits_DATA!L47/ECO!V11),IF($C$4="Constant Exchange rate",IF(Benefits_DATA!L47=0,0,Benefits_DATA!L47/ECO!V46))))</f>
        <v>15467.09261087</v>
      </c>
      <c r="N49" s="74">
        <f>IF($C$4="National Currency",IF(Benefits_DATA!M47=0,0,Benefits_DATA!M47),IF($C$4="Current Exchange rate",IF(Benefits_DATA!M47=0,0,Benefits_DATA!M47/ECO!W11),IF($C$4="Constant Exchange rate",IF(Benefits_DATA!M47=0,0,Benefits_DATA!M47/ECO!W46))))</f>
        <v>17611.33405795</v>
      </c>
      <c r="O49" s="74">
        <f>IF($C$4="National Currency",IF(Benefits_DATA!N47=0,0,Benefits_DATA!N47),IF($C$4="Current Exchange rate",IF(Benefits_DATA!N47=0,0,Benefits_DATA!N47/ECO!X11),IF($C$4="Constant Exchange rate",IF(Benefits_DATA!N47=0,0,Benefits_DATA!N47/ECO!X46))))</f>
        <v>17754.933144729999</v>
      </c>
      <c r="P49" s="210">
        <f>IF($C$4="National Currency",IF(Benefits_DATA!O47=0,0,Benefits_DATA!O47),IF($C$4="Current Exchange rate",IF(Benefits_DATA!O47=0,0,Benefits_DATA!O47/ECO!Y11),IF($C$4="Constant Exchange rate",IF(Benefits_DATA!O47=0,0,Benefits_DATA!O47/ECO!Y46))))</f>
        <v>17361.664241229999</v>
      </c>
      <c r="Q49" s="77">
        <f t="shared" ref="Q49:Q81" si="8">IF((O49=0),"-",O49/$O$80)</f>
        <v>3.2138121664848585E-2</v>
      </c>
      <c r="R49" s="77">
        <f t="shared" ref="R49:R79" si="9">IF(OR(O49=0, N49=0),"-",O49/N49-1)</f>
        <v>8.1537881404945001E-3</v>
      </c>
      <c r="S49" s="77">
        <f t="shared" ref="S49:S79" si="10">IF(OR(O49=0, F49=0),"-",O49/F49-1)</f>
        <v>1.1466088973151125</v>
      </c>
    </row>
    <row r="50" spans="3:19" ht="15" x14ac:dyDescent="0.25">
      <c r="C50" s="242"/>
      <c r="D50" s="243"/>
      <c r="E50" s="72" t="s">
        <v>2</v>
      </c>
      <c r="F50" s="74">
        <f>IF($C$4="National Currency",IF(Benefits_DATA!E48=0,0,Benefits_DATA!E48),IF($C$4="Current Exchange rate",IF(Benefits_DATA!E48=0,0,Benefits_DATA!E48/ECO!O12),IF($C$4="Constant Exchange rate",IF(Benefits_DATA!E48=0,0,Benefits_DATA!E48/ECO!O47))))</f>
        <v>0</v>
      </c>
      <c r="G50" s="74">
        <f>IF($C$4="National Currency",IF(Benefits_DATA!F48=0,0,Benefits_DATA!F48),IF($C$4="Current Exchange rate",IF(Benefits_DATA!F48=0,0,Benefits_DATA!F48/ECO!P12),IF($C$4="Constant Exchange rate",IF(Benefits_DATA!F48=0,0,Benefits_DATA!F48/ECO!P47))))</f>
        <v>0</v>
      </c>
      <c r="H50" s="74">
        <f>IF($C$4="National Currency",IF(Benefits_DATA!G48=0,0,Benefits_DATA!G48),IF($C$4="Current Exchange rate",IF(Benefits_DATA!G48=0,0,Benefits_DATA!G48/ECO!Q12),IF($C$4="Constant Exchange rate",IF(Benefits_DATA!G48=0,0,Benefits_DATA!G48/ECO!Q47))))</f>
        <v>0</v>
      </c>
      <c r="I50" s="74">
        <f>IF($C$4="National Currency",IF(Benefits_DATA!H48=0,0,Benefits_DATA!H48),IF($C$4="Current Exchange rate",IF(Benefits_DATA!H48=0,0,Benefits_DATA!H48/ECO!R12),IF($C$4="Constant Exchange rate",IF(Benefits_DATA!H48=0,0,Benefits_DATA!H48/ECO!R47))))</f>
        <v>35.170078438490641</v>
      </c>
      <c r="J50" s="74">
        <f>IF($C$4="National Currency",IF(Benefits_DATA!I48=0,0,Benefits_DATA!I48),IF($C$4="Current Exchange rate",IF(Benefits_DATA!I48=0,0,Benefits_DATA!I48/ECO!S12),IF($C$4="Constant Exchange rate",IF(Benefits_DATA!I48=0,0,Benefits_DATA!I48/ECO!S47))))</f>
        <v>42.613333382758981</v>
      </c>
      <c r="K50" s="74">
        <f>IF($C$4="National Currency",IF(Benefits_DATA!J48=0,0,Benefits_DATA!J48),IF($C$4="Current Exchange rate",IF(Benefits_DATA!J48=0,0,Benefits_DATA!J48/ECO!T12),IF($C$4="Constant Exchange rate",IF(Benefits_DATA!J48=0,0,Benefits_DATA!J48/ECO!T47))))</f>
        <v>41.515443133244702</v>
      </c>
      <c r="L50" s="74">
        <f>IF($C$4="National Currency",IF(Benefits_DATA!K48=0,0,Benefits_DATA!K48),IF($C$4="Current Exchange rate",IF(Benefits_DATA!K48=0,0,Benefits_DATA!K48/ECO!U12),IF($C$4="Constant Exchange rate",IF(Benefits_DATA!K48=0,0,Benefits_DATA!K48/ECO!U47))))</f>
        <v>45.963634997266439</v>
      </c>
      <c r="M50" s="74">
        <f>IF($C$4="National Currency",IF(Benefits_DATA!L48=0,0,Benefits_DATA!L48),IF($C$4="Current Exchange rate",IF(Benefits_DATA!L48=0,0,Benefits_DATA!L48/ECO!V12),IF($C$4="Constant Exchange rate",IF(Benefits_DATA!L48=0,0,Benefits_DATA!L48/ECO!V47))))</f>
        <v>48.062174046426016</v>
      </c>
      <c r="N50" s="74">
        <f>IF($C$4="National Currency",IF(Benefits_DATA!M48=0,0,Benefits_DATA!M48),IF($C$4="Current Exchange rate",IF(Benefits_DATA!M48=0,0,Benefits_DATA!M48/ECO!W12),IF($C$4="Constant Exchange rate",IF(Benefits_DATA!M48=0,0,Benefits_DATA!M48/ECO!W47))))</f>
        <v>52.152571837611205</v>
      </c>
      <c r="O50" s="208">
        <f>IF($C$4="National Currency",IF(Benefits_DATA!N48=0,0,Benefits_DATA!N48),IF($C$4="Current Exchange rate",IF(Benefits_DATA!N48=0,0,Benefits_DATA!N48/ECO!X12),IF($C$4="Constant Exchange rate",IF(Benefits_DATA!N48=0,0,Benefits_DATA!N48/ECO!X47))))</f>
        <v>52.152571837611205</v>
      </c>
      <c r="P50" s="210">
        <f>IF($C$4="National Currency",IF(Benefits_DATA!O48=0,0,Benefits_DATA!O48),IF($C$4="Current Exchange rate",IF(Benefits_DATA!O48=0,0,Benefits_DATA!O48/ECO!Y12),IF($C$4="Constant Exchange rate",IF(Benefits_DATA!O48=0,0,Benefits_DATA!O48/ECO!Y47))))</f>
        <v>0</v>
      </c>
      <c r="Q50" s="77">
        <f t="shared" si="8"/>
        <v>9.4401127010123332E-5</v>
      </c>
      <c r="R50" s="77">
        <f t="shared" si="9"/>
        <v>0</v>
      </c>
      <c r="S50" s="77" t="str">
        <f t="shared" si="10"/>
        <v>-</v>
      </c>
    </row>
    <row r="51" spans="3:19" ht="15" x14ac:dyDescent="0.25">
      <c r="C51" s="242"/>
      <c r="D51" s="243"/>
      <c r="E51" s="72" t="s">
        <v>3</v>
      </c>
      <c r="F51" s="74">
        <f>IF($C$4="National Currency",IF(Benefits_DATA!E49=0,0,Benefits_DATA!E49),IF($C$4="Current Exchange rate",IF(Benefits_DATA!E49=0,0,Benefits_DATA!E49/ECO!O13),IF($C$4="Constant Exchange rate",IF(Benefits_DATA!E49=0,0,Benefits_DATA!E49/ECO!O48))))</f>
        <v>30297.607285429145</v>
      </c>
      <c r="G51" s="74">
        <f>IF($C$4="National Currency",IF(Benefits_DATA!F49=0,0,Benefits_DATA!F49),IF($C$4="Current Exchange rate",IF(Benefits_DATA!F49=0,0,Benefits_DATA!F49/ECO!P13),IF($C$4="Constant Exchange rate",IF(Benefits_DATA!F49=0,0,Benefits_DATA!F49/ECO!P48))))</f>
        <v>25197.485029940119</v>
      </c>
      <c r="H51" s="74">
        <f>IF($C$4="National Currency",IF(Benefits_DATA!G49=0,0,Benefits_DATA!G49),IF($C$4="Current Exchange rate",IF(Benefits_DATA!G49=0,0,Benefits_DATA!G49/ECO!Q13),IF($C$4="Constant Exchange rate",IF(Benefits_DATA!G49=0,0,Benefits_DATA!G49/ECO!Q48))))</f>
        <v>26851.642548236861</v>
      </c>
      <c r="I51" s="74">
        <f>IF($C$4="National Currency",IF(Benefits_DATA!H49=0,0,Benefits_DATA!H49),IF($C$4="Current Exchange rate",IF(Benefits_DATA!H49=0,0,Benefits_DATA!H49/ECO!R13),IF($C$4="Constant Exchange rate",IF(Benefits_DATA!H49=0,0,Benefits_DATA!H49/ECO!R48))))</f>
        <v>25557.663007318697</v>
      </c>
      <c r="J51" s="74">
        <f>IF($C$4="National Currency",IF(Benefits_DATA!I49=0,0,Benefits_DATA!I49),IF($C$4="Current Exchange rate",IF(Benefits_DATA!I49=0,0,Benefits_DATA!I49/ECO!S13),IF($C$4="Constant Exchange rate",IF(Benefits_DATA!I49=0,0,Benefits_DATA!I49/ECO!S48))))</f>
        <v>25880.459081836329</v>
      </c>
      <c r="K51" s="74">
        <f>IF($C$4="National Currency",IF(Benefits_DATA!J49=0,0,Benefits_DATA!J49),IF($C$4="Current Exchange rate",IF(Benefits_DATA!J49=0,0,Benefits_DATA!J49/ECO!T13),IF($C$4="Constant Exchange rate",IF(Benefits_DATA!J49=0,0,Benefits_DATA!J49/ECO!T48))))</f>
        <v>23498.517964071856</v>
      </c>
      <c r="L51" s="74">
        <f>IF($C$4="National Currency",IF(Benefits_DATA!K49=0,0,Benefits_DATA!K49),IF($C$4="Current Exchange rate",IF(Benefits_DATA!K49=0,0,Benefits_DATA!K49/ECO!U13),IF($C$4="Constant Exchange rate",IF(Benefits_DATA!K49=0,0,Benefits_DATA!K49/ECO!U48))))</f>
        <v>21177.783599467733</v>
      </c>
      <c r="M51" s="74">
        <f>IF($C$4="National Currency",IF(Benefits_DATA!L49=0,0,Benefits_DATA!L49),IF($C$4="Current Exchange rate",IF(Benefits_DATA!L49=0,0,Benefits_DATA!L49/ECO!V13),IF($C$4="Constant Exchange rate",IF(Benefits_DATA!L49=0,0,Benefits_DATA!L49/ECO!V48))))</f>
        <v>22693.082168995345</v>
      </c>
      <c r="N51" s="74">
        <f>IF($C$4="National Currency",IF(Benefits_DATA!M49=0,0,Benefits_DATA!M49),IF($C$4="Current Exchange rate",IF(Benefits_DATA!M49=0,0,Benefits_DATA!M49/ECO!W13),IF($C$4="Constant Exchange rate",IF(Benefits_DATA!M49=0,0,Benefits_DATA!M49/ECO!W48))))</f>
        <v>21447.190618762477</v>
      </c>
      <c r="O51" s="74">
        <f>IF($C$4="National Currency",IF(Benefits_DATA!N49=0,0,Benefits_DATA!N49),IF($C$4="Current Exchange rate",IF(Benefits_DATA!N49=0,0,Benefits_DATA!N49/ECO!X13),IF($C$4="Constant Exchange rate",IF(Benefits_DATA!N49=0,0,Benefits_DATA!N49/ECO!X48))))</f>
        <v>22967.188123752498</v>
      </c>
      <c r="P51" s="210">
        <f>IF($C$4="National Currency",IF(Benefits_DATA!O49=0,0,Benefits_DATA!O49),IF($C$4="Current Exchange rate",IF(Benefits_DATA!O49=0,0,Benefits_DATA!O49/ECO!Y13),IF($C$4="Constant Exchange rate",IF(Benefits_DATA!O49=0,0,Benefits_DATA!O49/ECO!Y48))))</f>
        <v>23017.123253493017</v>
      </c>
      <c r="Q51" s="77">
        <f t="shared" si="8"/>
        <v>4.1572800089067753E-2</v>
      </c>
      <c r="R51" s="77">
        <f t="shared" si="9"/>
        <v>7.0871636850203368E-2</v>
      </c>
      <c r="S51" s="77">
        <f t="shared" si="10"/>
        <v>-0.24194713109249466</v>
      </c>
    </row>
    <row r="52" spans="3:19" ht="15" x14ac:dyDescent="0.25">
      <c r="C52" s="242"/>
      <c r="D52" s="243"/>
      <c r="E52" s="72" t="s">
        <v>4</v>
      </c>
      <c r="F52" s="74">
        <f>IF($C$4="National Currency",IF(Benefits_DATA!E50=0,0,Benefits_DATA!E50),IF($C$4="Current Exchange rate",IF(Benefits_DATA!E50=0,0,Benefits_DATA!E50/ECO!O14),IF($C$4="Constant Exchange rate",IF(Benefits_DATA!E50=0,0,Benefits_DATA!E50/ECO!O49))))</f>
        <v>322.92787944025838</v>
      </c>
      <c r="G52" s="74">
        <f>IF($C$4="National Currency",IF(Benefits_DATA!F50=0,0,Benefits_DATA!F50),IF($C$4="Current Exchange rate",IF(Benefits_DATA!F50=0,0,Benefits_DATA!F50/ECO!P14),IF($C$4="Constant Exchange rate",IF(Benefits_DATA!F50=0,0,Benefits_DATA!F50/ECO!P49))))</f>
        <v>316.09342696533224</v>
      </c>
      <c r="H52" s="74">
        <f>IF($C$4="National Currency",IF(Benefits_DATA!G50=0,0,Benefits_DATA!G50),IF($C$4="Current Exchange rate",IF(Benefits_DATA!G50=0,0,Benefits_DATA!G50/ECO!Q14),IF($C$4="Constant Exchange rate",IF(Benefits_DATA!G50=0,0,Benefits_DATA!G50/ECO!Q49))))</f>
        <v>316.09342696533224</v>
      </c>
      <c r="I52" s="74">
        <f>IF($C$4="National Currency",IF(Benefits_DATA!H50=0,0,Benefits_DATA!H50),IF($C$4="Current Exchange rate",IF(Benefits_DATA!H50=0,0,Benefits_DATA!H50/ECO!R14),IF($C$4="Constant Exchange rate",IF(Benefits_DATA!H50=0,0,Benefits_DATA!H50/ECO!R49))))</f>
        <v>357.1001418148889</v>
      </c>
      <c r="J52" s="74">
        <f>IF($C$4="National Currency",IF(Benefits_DATA!I50=0,0,Benefits_DATA!I50),IF($C$4="Current Exchange rate",IF(Benefits_DATA!I50=0,0,Benefits_DATA!I50/ECO!S14),IF($C$4="Constant Exchange rate",IF(Benefits_DATA!I50=0,0,Benefits_DATA!I50/ECO!S49))))</f>
        <v>215</v>
      </c>
      <c r="K52" s="74">
        <f>IF($C$4="National Currency",IF(Benefits_DATA!J50=0,0,Benefits_DATA!J50),IF($C$4="Current Exchange rate",IF(Benefits_DATA!J50=0,0,Benefits_DATA!J50/ECO!T14),IF($C$4="Constant Exchange rate",IF(Benefits_DATA!J50=0,0,Benefits_DATA!J50/ECO!T49))))</f>
        <v>240</v>
      </c>
      <c r="L52" s="74">
        <f>IF($C$4="National Currency",IF(Benefits_DATA!K50=0,0,Benefits_DATA!K50),IF($C$4="Current Exchange rate",IF(Benefits_DATA!K50=0,0,Benefits_DATA!K50/ECO!U14),IF($C$4="Constant Exchange rate",IF(Benefits_DATA!K50=0,0,Benefits_DATA!K50/ECO!U49))))</f>
        <v>251</v>
      </c>
      <c r="M52" s="74">
        <f>IF($C$4="National Currency",IF(Benefits_DATA!L50=0,0,Benefits_DATA!L50),IF($C$4="Current Exchange rate",IF(Benefits_DATA!L50=0,0,Benefits_DATA!L50/ECO!V14),IF($C$4="Constant Exchange rate",IF(Benefits_DATA!L50=0,0,Benefits_DATA!L50/ECO!V49))))</f>
        <v>285</v>
      </c>
      <c r="N52" s="74">
        <f>IF($C$4="National Currency",IF(Benefits_DATA!M50=0,0,Benefits_DATA!M50),IF($C$4="Current Exchange rate",IF(Benefits_DATA!M50=0,0,Benefits_DATA!M50/ECO!W14),IF($C$4="Constant Exchange rate",IF(Benefits_DATA!M50=0,0,Benefits_DATA!M50/ECO!W49))))</f>
        <v>362</v>
      </c>
      <c r="O52" s="208">
        <f>IF($C$4="National Currency",IF(Benefits_DATA!N50=0,0,Benefits_DATA!N50),IF($C$4="Current Exchange rate",IF(Benefits_DATA!N50=0,0,Benefits_DATA!N50/ECO!X14),IF($C$4="Constant Exchange rate",IF(Benefits_DATA!N50=0,0,Benefits_DATA!N50/ECO!X49))))</f>
        <v>362</v>
      </c>
      <c r="P52" s="210">
        <f>IF($C$4="National Currency",IF(Benefits_DATA!O50=0,0,Benefits_DATA!O50),IF($C$4="Current Exchange rate",IF(Benefits_DATA!O50=0,0,Benefits_DATA!O50/ECO!Y14),IF($C$4="Constant Exchange rate",IF(Benefits_DATA!O50=0,0,Benefits_DATA!O50/ECO!Y49))))</f>
        <v>0</v>
      </c>
      <c r="Q52" s="77">
        <f t="shared" si="8"/>
        <v>6.5525451139918155E-4</v>
      </c>
      <c r="R52" s="77">
        <f t="shared" si="9"/>
        <v>0</v>
      </c>
      <c r="S52" s="77">
        <f t="shared" si="10"/>
        <v>0.12099333333333329</v>
      </c>
    </row>
    <row r="53" spans="3:19" ht="15" x14ac:dyDescent="0.25">
      <c r="C53" s="242"/>
      <c r="D53" s="243"/>
      <c r="E53" s="72" t="s">
        <v>5</v>
      </c>
      <c r="F53" s="74">
        <f>IF($C$4="National Currency",IF(Benefits_DATA!E51=0,0,Benefits_DATA!E51),IF($C$4="Current Exchange rate",IF(Benefits_DATA!E51=0,0,Benefits_DATA!E51/ECO!O15),IF($C$4="Constant Exchange rate",IF(Benefits_DATA!E51=0,0,Benefits_DATA!E51/ECO!O50))))</f>
        <v>737.27640165855405</v>
      </c>
      <c r="G53" s="74">
        <f>IF($C$4="National Currency",IF(Benefits_DATA!F51=0,0,Benefits_DATA!F51),IF($C$4="Current Exchange rate",IF(Benefits_DATA!F51=0,0,Benefits_DATA!F51/ECO!P15),IF($C$4="Constant Exchange rate",IF(Benefits_DATA!F51=0,0,Benefits_DATA!F51/ECO!P50))))</f>
        <v>586.82112853794843</v>
      </c>
      <c r="H53" s="74">
        <f>IF($C$4="National Currency",IF(Benefits_DATA!G51=0,0,Benefits_DATA!G51),IF($C$4="Current Exchange rate",IF(Benefits_DATA!G51=0,0,Benefits_DATA!G51/ECO!Q15),IF($C$4="Constant Exchange rate",IF(Benefits_DATA!G51=0,0,Benefits_DATA!G51/ECO!Q50))))</f>
        <v>538.76333153055714</v>
      </c>
      <c r="I53" s="74">
        <f>IF($C$4="National Currency",IF(Benefits_DATA!H51=0,0,Benefits_DATA!H51),IF($C$4="Current Exchange rate",IF(Benefits_DATA!H51=0,0,Benefits_DATA!H51/ECO!R15),IF($C$4="Constant Exchange rate",IF(Benefits_DATA!H51=0,0,Benefits_DATA!H51/ECO!R50))))</f>
        <v>744.24016585541733</v>
      </c>
      <c r="J53" s="74">
        <f>IF($C$4="National Currency",IF(Benefits_DATA!I51=0,0,Benefits_DATA!I51),IF($C$4="Current Exchange rate",IF(Benefits_DATA!I51=0,0,Benefits_DATA!I51/ECO!S15),IF($C$4="Constant Exchange rate",IF(Benefits_DATA!I51=0,0,Benefits_DATA!I51/ECO!S50))))</f>
        <v>926.01406165494859</v>
      </c>
      <c r="K53" s="74">
        <f>IF($C$4="National Currency",IF(Benefits_DATA!J51=0,0,Benefits_DATA!J51),IF($C$4="Current Exchange rate",IF(Benefits_DATA!J51=0,0,Benefits_DATA!J51/ECO!T15),IF($C$4="Constant Exchange rate",IF(Benefits_DATA!J51=0,0,Benefits_DATA!J51/ECO!T50))))</f>
        <v>998.01694609698939</v>
      </c>
      <c r="L53" s="74">
        <f>IF($C$4="National Currency",IF(Benefits_DATA!K51=0,0,Benefits_DATA!K51),IF($C$4="Current Exchange rate",IF(Benefits_DATA!K51=0,0,Benefits_DATA!K51/ECO!U15),IF($C$4="Constant Exchange rate",IF(Benefits_DATA!K51=0,0,Benefits_DATA!K51/ECO!U50))))</f>
        <v>1085.8121507120966</v>
      </c>
      <c r="M53" s="74">
        <f>IF($C$4="National Currency",IF(Benefits_DATA!L51=0,0,Benefits_DATA!L51),IF($C$4="Current Exchange rate",IF(Benefits_DATA!L51=0,0,Benefits_DATA!L51/ECO!V15),IF($C$4="Constant Exchange rate",IF(Benefits_DATA!L51=0,0,Benefits_DATA!L51/ECO!V50))))</f>
        <v>1396.2141698215253</v>
      </c>
      <c r="N53" s="74">
        <f>IF($C$4="National Currency",IF(Benefits_DATA!M51=0,0,Benefits_DATA!M51),IF($C$4="Current Exchange rate",IF(Benefits_DATA!M51=0,0,Benefits_DATA!M51/ECO!W15),IF($C$4="Constant Exchange rate",IF(Benefits_DATA!M51=0,0,Benefits_DATA!M51/ECO!W50))))</f>
        <v>1657.94122949342</v>
      </c>
      <c r="O53" s="74">
        <f>IF($C$4="National Currency",IF(Benefits_DATA!N51=0,0,Benefits_DATA!N51),IF($C$4="Current Exchange rate",IF(Benefits_DATA!N51=0,0,Benefits_DATA!N51/ECO!X15),IF($C$4="Constant Exchange rate",IF(Benefits_DATA!N51=0,0,Benefits_DATA!N51/ECO!X50))))</f>
        <v>1830.8274743104382</v>
      </c>
      <c r="P53" s="210">
        <f>IF($C$4="National Currency",IF(Benefits_DATA!O51=0,0,Benefits_DATA!O51),IF($C$4="Current Exchange rate",IF(Benefits_DATA!O51=0,0,Benefits_DATA!O51/ECO!Y15),IF($C$4="Constant Exchange rate",IF(Benefits_DATA!O51=0,0,Benefits_DATA!O51/ECO!Y50))))</f>
        <v>2076.8343248602851</v>
      </c>
      <c r="Q53" s="77">
        <f t="shared" si="8"/>
        <v>3.3139722710924966E-3</v>
      </c>
      <c r="R53" s="77">
        <f t="shared" si="9"/>
        <v>0.10427766783376469</v>
      </c>
      <c r="S53" s="77">
        <f t="shared" si="10"/>
        <v>1.4832308075938219</v>
      </c>
    </row>
    <row r="54" spans="3:19" ht="15" x14ac:dyDescent="0.25">
      <c r="C54" s="242"/>
      <c r="D54" s="243"/>
      <c r="E54" s="72" t="s">
        <v>6</v>
      </c>
      <c r="F54" s="74">
        <f>IF($C$4="National Currency",IF(Benefits_DATA!E52=0,0,Benefits_DATA!E52),IF($C$4="Current Exchange rate",IF(Benefits_DATA!E52=0,0,Benefits_DATA!E52/ECO!O16),IF($C$4="Constant Exchange rate",IF(Benefits_DATA!E52=0,0,Benefits_DATA!E52/ECO!O51))))</f>
        <v>62369</v>
      </c>
      <c r="G54" s="74">
        <f>IF($C$4="National Currency",IF(Benefits_DATA!F52=0,0,Benefits_DATA!F52),IF($C$4="Current Exchange rate",IF(Benefits_DATA!F52=0,0,Benefits_DATA!F52/ECO!P16),IF($C$4="Constant Exchange rate",IF(Benefits_DATA!F52=0,0,Benefits_DATA!F52/ECO!P51))))</f>
        <v>61857</v>
      </c>
      <c r="H54" s="74">
        <f>IF($C$4="National Currency",IF(Benefits_DATA!G52=0,0,Benefits_DATA!G52),IF($C$4="Current Exchange rate",IF(Benefits_DATA!G52=0,0,Benefits_DATA!G52/ECO!Q16),IF($C$4="Constant Exchange rate",IF(Benefits_DATA!G52=0,0,Benefits_DATA!G52/ECO!Q51))))</f>
        <v>64104</v>
      </c>
      <c r="I54" s="74">
        <f>IF($C$4="National Currency",IF(Benefits_DATA!H52=0,0,Benefits_DATA!H52),IF($C$4="Current Exchange rate",IF(Benefits_DATA!H52=0,0,Benefits_DATA!H52/ECO!R16),IF($C$4="Constant Exchange rate",IF(Benefits_DATA!H52=0,0,Benefits_DATA!H52/ECO!R51))))</f>
        <v>63587</v>
      </c>
      <c r="J54" s="74">
        <f>IF($C$4="National Currency",IF(Benefits_DATA!I52=0,0,Benefits_DATA!I52),IF($C$4="Current Exchange rate",IF(Benefits_DATA!I52=0,0,Benefits_DATA!I52/ECO!S16),IF($C$4="Constant Exchange rate",IF(Benefits_DATA!I52=0,0,Benefits_DATA!I52/ECO!S51))))</f>
        <v>68921</v>
      </c>
      <c r="K54" s="74">
        <f>IF($C$4="National Currency",IF(Benefits_DATA!J52=0,0,Benefits_DATA!J52),IF($C$4="Current Exchange rate",IF(Benefits_DATA!J52=0,0,Benefits_DATA!J52/ECO!T16),IF($C$4="Constant Exchange rate",IF(Benefits_DATA!J52=0,0,Benefits_DATA!J52/ECO!T51))))</f>
        <v>67987</v>
      </c>
      <c r="L54" s="74">
        <f>IF($C$4="National Currency",IF(Benefits_DATA!K52=0,0,Benefits_DATA!K52),IF($C$4="Current Exchange rate",IF(Benefits_DATA!K52=0,0,Benefits_DATA!K52/ECO!U16),IF($C$4="Constant Exchange rate",IF(Benefits_DATA!K52=0,0,Benefits_DATA!K52/ECO!U51))))</f>
        <v>67920</v>
      </c>
      <c r="M54" s="74">
        <f>IF($C$4="National Currency",IF(Benefits_DATA!L52=0,0,Benefits_DATA!L52),IF($C$4="Current Exchange rate",IF(Benefits_DATA!L52=0,0,Benefits_DATA!L52/ECO!V16),IF($C$4="Constant Exchange rate",IF(Benefits_DATA!L52=0,0,Benefits_DATA!L52/ECO!V51))))</f>
        <v>81498</v>
      </c>
      <c r="N54" s="74">
        <f>IF($C$4="National Currency",IF(Benefits_DATA!M52=0,0,Benefits_DATA!M52),IF($C$4="Current Exchange rate",IF(Benefits_DATA!M52=0,0,Benefits_DATA!M52/ECO!W16),IF($C$4="Constant Exchange rate",IF(Benefits_DATA!M52=0,0,Benefits_DATA!M52/ECO!W51))))</f>
        <v>72057</v>
      </c>
      <c r="O54" s="74">
        <f>IF($C$4="National Currency",IF(Benefits_DATA!N52=0,0,Benefits_DATA!N52),IF($C$4="Current Exchange rate",IF(Benefits_DATA!N52=0,0,Benefits_DATA!N52/ECO!X16),IF($C$4="Constant Exchange rate",IF(Benefits_DATA!N52=0,0,Benefits_DATA!N52/ECO!X51))))</f>
        <v>75868</v>
      </c>
      <c r="P54" s="210">
        <f>IF($C$4="National Currency",IF(Benefits_DATA!O52=0,0,Benefits_DATA!O52),IF($C$4="Current Exchange rate",IF(Benefits_DATA!O52=0,0,Benefits_DATA!O52/ECO!Y16),IF($C$4="Constant Exchange rate",IF(Benefits_DATA!O52=0,0,Benefits_DATA!O52/ECO!Y51))))</f>
        <v>80377</v>
      </c>
      <c r="Q54" s="77">
        <f t="shared" si="8"/>
        <v>0.13732831290285388</v>
      </c>
      <c r="R54" s="77">
        <f t="shared" si="9"/>
        <v>5.2888685346323072E-2</v>
      </c>
      <c r="S54" s="77">
        <f t="shared" si="10"/>
        <v>0.21643765332136167</v>
      </c>
    </row>
    <row r="55" spans="3:19" ht="15" x14ac:dyDescent="0.25">
      <c r="C55" s="242"/>
      <c r="D55" s="243"/>
      <c r="E55" s="72" t="s">
        <v>7</v>
      </c>
      <c r="F55" s="74">
        <f>IF($C$4="National Currency",IF(Benefits_DATA!E53=0,0,Benefits_DATA!E53),IF($C$4="Current Exchange rate",IF(Benefits_DATA!E53=0,0,Benefits_DATA!E53/ECO!O17),IF($C$4="Constant Exchange rate",IF(Benefits_DATA!E53=0,0,Benefits_DATA!E53/ECO!O52))))</f>
        <v>5418.0489704914517</v>
      </c>
      <c r="G55" s="74">
        <f>IF($C$4="National Currency",IF(Benefits_DATA!F53=0,0,Benefits_DATA!F53),IF($C$4="Current Exchange rate",IF(Benefits_DATA!F53=0,0,Benefits_DATA!F53/ECO!P17),IF($C$4="Constant Exchange rate",IF(Benefits_DATA!F53=0,0,Benefits_DATA!F53/ECO!P52))))</f>
        <v>6031.4560863900715</v>
      </c>
      <c r="H55" s="74">
        <f>IF($C$4="National Currency",IF(Benefits_DATA!G53=0,0,Benefits_DATA!G53),IF($C$4="Current Exchange rate",IF(Benefits_DATA!G53=0,0,Benefits_DATA!G53/ECO!Q17),IF($C$4="Constant Exchange rate",IF(Benefits_DATA!G53=0,0,Benefits_DATA!G53/ECO!Q52))))</f>
        <v>7284.3270251030854</v>
      </c>
      <c r="I55" s="74">
        <f>IF($C$4="National Currency",IF(Benefits_DATA!H53=0,0,Benefits_DATA!H53),IF($C$4="Current Exchange rate",IF(Benefits_DATA!H53=0,0,Benefits_DATA!H53/ECO!R17),IF($C$4="Constant Exchange rate",IF(Benefits_DATA!H53=0,0,Benefits_DATA!H53/ECO!R52))))</f>
        <v>8508.7236242998952</v>
      </c>
      <c r="J55" s="74">
        <f>IF($C$4="National Currency",IF(Benefits_DATA!I53=0,0,Benefits_DATA!I53),IF($C$4="Current Exchange rate",IF(Benefits_DATA!I53=0,0,Benefits_DATA!I53/ECO!S17),IF($C$4="Constant Exchange rate",IF(Benefits_DATA!I53=0,0,Benefits_DATA!I53/ECO!S52))))</f>
        <v>8416.0477079499815</v>
      </c>
      <c r="K55" s="74">
        <f>IF($C$4="National Currency",IF(Benefits_DATA!J53=0,0,Benefits_DATA!J53),IF($C$4="Current Exchange rate",IF(Benefits_DATA!J53=0,0,Benefits_DATA!J53/ECO!T17),IF($C$4="Constant Exchange rate",IF(Benefits_DATA!J53=0,0,Benefits_DATA!J53/ECO!T52))))</f>
        <v>8250.4398748203566</v>
      </c>
      <c r="L55" s="74">
        <f>IF($C$4="National Currency",IF(Benefits_DATA!K53=0,0,Benefits_DATA!K53),IF($C$4="Current Exchange rate",IF(Benefits_DATA!K53=0,0,Benefits_DATA!K53/ECO!U17),IF($C$4="Constant Exchange rate",IF(Benefits_DATA!K53=0,0,Benefits_DATA!K53/ECO!U52))))</f>
        <v>9289.2160154728499</v>
      </c>
      <c r="M55" s="74">
        <f>IF($C$4="National Currency",IF(Benefits_DATA!L53=0,0,Benefits_DATA!L53),IF($C$4="Current Exchange rate",IF(Benefits_DATA!L53=0,0,Benefits_DATA!L53/ECO!V17),IF($C$4="Constant Exchange rate",IF(Benefits_DATA!L53=0,0,Benefits_DATA!L53/ECO!V52))))</f>
        <v>10510.657730380241</v>
      </c>
      <c r="N55" s="74">
        <f>IF($C$4="National Currency",IF(Benefits_DATA!M53=0,0,Benefits_DATA!M53),IF($C$4="Current Exchange rate",IF(Benefits_DATA!M53=0,0,Benefits_DATA!M53/ECO!W17),IF($C$4="Constant Exchange rate",IF(Benefits_DATA!M53=0,0,Benefits_DATA!M53/ECO!W52))))</f>
        <v>11064.429908801527</v>
      </c>
      <c r="O55" s="208">
        <f>IF($C$4="National Currency",IF(Benefits_DATA!N53=0,0,Benefits_DATA!N53),IF($C$4="Current Exchange rate",IF(Benefits_DATA!N53=0,0,Benefits_DATA!N53/ECO!X17),IF($C$4="Constant Exchange rate",IF(Benefits_DATA!N53=0,0,Benefits_DATA!N53/ECO!X52))))</f>
        <v>11064.429908801527</v>
      </c>
      <c r="P55" s="210">
        <f>IF($C$4="National Currency",IF(Benefits_DATA!O53=0,0,Benefits_DATA!O53),IF($C$4="Current Exchange rate",IF(Benefits_DATA!O53=0,0,Benefits_DATA!O53/ECO!Y17),IF($C$4="Constant Exchange rate",IF(Benefits_DATA!O53=0,0,Benefits_DATA!O53/ECO!Y52))))</f>
        <v>0</v>
      </c>
      <c r="Q55" s="77">
        <f t="shared" si="8"/>
        <v>2.0027672966304515E-2</v>
      </c>
      <c r="R55" s="77">
        <f t="shared" si="9"/>
        <v>0</v>
      </c>
      <c r="S55" s="77">
        <f t="shared" si="10"/>
        <v>1.0421428394357819</v>
      </c>
    </row>
    <row r="56" spans="3:19" ht="15" x14ac:dyDescent="0.25">
      <c r="C56" s="242"/>
      <c r="D56" s="243"/>
      <c r="E56" s="72" t="s">
        <v>8</v>
      </c>
      <c r="F56" s="74">
        <f>IF($C$4="National Currency",IF(Benefits_DATA!E54=0,0,Benefits_DATA!E54),IF($C$4="Current Exchange rate",IF(Benefits_DATA!E54=0,0,Benefits_DATA!E54/ECO!O18),IF($C$4="Constant Exchange rate",IF(Benefits_DATA!E54=0,0,Benefits_DATA!E54/ECO!O53))))</f>
        <v>6.749070085513786</v>
      </c>
      <c r="G56" s="74">
        <f>IF($C$4="National Currency",IF(Benefits_DATA!F54=0,0,Benefits_DATA!F54),IF($C$4="Current Exchange rate",IF(Benefits_DATA!F54=0,0,Benefits_DATA!F54/ECO!P18),IF($C$4="Constant Exchange rate",IF(Benefits_DATA!F54=0,0,Benefits_DATA!F54/ECO!P53))))</f>
        <v>11.772525660526888</v>
      </c>
      <c r="H56" s="74">
        <f>IF($C$4="National Currency",IF(Benefits_DATA!G54=0,0,Benefits_DATA!G54),IF($C$4="Current Exchange rate",IF(Benefits_DATA!G54=0,0,Benefits_DATA!G54/ECO!Q18),IF($C$4="Constant Exchange rate",IF(Benefits_DATA!G54=0,0,Benefits_DATA!G54/ECO!Q53))))</f>
        <v>19.997954827246815</v>
      </c>
      <c r="I56" s="74">
        <f>IF($C$4="National Currency",IF(Benefits_DATA!H54=0,0,Benefits_DATA!H54),IF($C$4="Current Exchange rate",IF(Benefits_DATA!H54=0,0,Benefits_DATA!H54/ECO!R18),IF($C$4="Constant Exchange rate",IF(Benefits_DATA!H54=0,0,Benefits_DATA!H54/ECO!R53))))</f>
        <v>39.307325553155316</v>
      </c>
      <c r="J56" s="74">
        <f>IF($C$4="National Currency",IF(Benefits_DATA!I54=0,0,Benefits_DATA!I54),IF($C$4="Current Exchange rate",IF(Benefits_DATA!I54=0,0,Benefits_DATA!I54/ECO!S18),IF($C$4="Constant Exchange rate",IF(Benefits_DATA!I54=0,0,Benefits_DATA!I54/ECO!S53))))</f>
        <v>4.5182339933276232</v>
      </c>
      <c r="K56" s="74">
        <f>IF($C$4="National Currency",IF(Benefits_DATA!J54=0,0,Benefits_DATA!J54),IF($C$4="Current Exchange rate",IF(Benefits_DATA!J54=0,0,Benefits_DATA!J54/ECO!T18),IF($C$4="Constant Exchange rate",IF(Benefits_DATA!J54=0,0,Benefits_DATA!J54/ECO!T53))))</f>
        <v>2.8330116447023634</v>
      </c>
      <c r="L56" s="74">
        <f>IF($C$4="National Currency",IF(Benefits_DATA!K54=0,0,Benefits_DATA!K54),IF($C$4="Current Exchange rate",IF(Benefits_DATA!K54=0,0,Benefits_DATA!K54/ECO!U18),IF($C$4="Constant Exchange rate",IF(Benefits_DATA!K54=0,0,Benefits_DATA!K54/ECO!U53))))</f>
        <v>2.8568506896066879</v>
      </c>
      <c r="M56" s="74">
        <f>IF($C$4="National Currency",IF(Benefits_DATA!L54=0,0,Benefits_DATA!L54),IF($C$4="Current Exchange rate",IF(Benefits_DATA!L54=0,0,Benefits_DATA!L54/ECO!V18),IF($C$4="Constant Exchange rate",IF(Benefits_DATA!L54=0,0,Benefits_DATA!L54/ECO!V53))))</f>
        <v>44.719000000000001</v>
      </c>
      <c r="N56" s="74">
        <f>IF($C$4="National Currency",IF(Benefits_DATA!M54=0,0,Benefits_DATA!M54),IF($C$4="Current Exchange rate",IF(Benefits_DATA!M54=0,0,Benefits_DATA!M54/ECO!W18),IF($C$4="Constant Exchange rate",IF(Benefits_DATA!M54=0,0,Benefits_DATA!M54/ECO!W53))))</f>
        <v>41.015999999999998</v>
      </c>
      <c r="O56" s="74">
        <f>IF($C$4="National Currency",IF(Benefits_DATA!N54=0,0,Benefits_DATA!N54),IF($C$4="Current Exchange rate",IF(Benefits_DATA!N54=0,0,Benefits_DATA!N54/ECO!X18),IF($C$4="Constant Exchange rate",IF(Benefits_DATA!N54=0,0,Benefits_DATA!N54/ECO!X53))))</f>
        <v>41.6</v>
      </c>
      <c r="P56" s="210">
        <f>IF($C$4="National Currency",IF(Benefits_DATA!O54=0,0,Benefits_DATA!O54),IF($C$4="Current Exchange rate",IF(Benefits_DATA!O54=0,0,Benefits_DATA!O54/ECO!Y18),IF($C$4="Constant Exchange rate",IF(Benefits_DATA!O54=0,0,Benefits_DATA!O54/ECO!Y53))))</f>
        <v>0</v>
      </c>
      <c r="Q56" s="77">
        <f t="shared" si="8"/>
        <v>7.5299965950845175E-5</v>
      </c>
      <c r="R56" s="77">
        <f t="shared" si="9"/>
        <v>1.4238346011312686E-2</v>
      </c>
      <c r="S56" s="77">
        <f>IF(OR(O56=0, F56=0),"-",O56/F56-1)</f>
        <v>5.1638121212121213</v>
      </c>
    </row>
    <row r="57" spans="3:19" ht="15" x14ac:dyDescent="0.25">
      <c r="C57" s="242"/>
      <c r="D57" s="243"/>
      <c r="E57" s="72" t="s">
        <v>9</v>
      </c>
      <c r="F57" s="74">
        <f>IF($C$4="National Currency",IF(Benefits_DATA!E55=0,0,Benefits_DATA!E55),IF($C$4="Current Exchange rate",IF(Benefits_DATA!E55=0,0,Benefits_DATA!E55/ECO!O19),IF($C$4="Constant Exchange rate",IF(Benefits_DATA!E55=0,0,Benefits_DATA!E55/ECO!O54))))</f>
        <v>16382</v>
      </c>
      <c r="G57" s="74">
        <f>IF($C$4="National Currency",IF(Benefits_DATA!F55=0,0,Benefits_DATA!F55),IF($C$4="Current Exchange rate",IF(Benefits_DATA!F55=0,0,Benefits_DATA!F55/ECO!P19),IF($C$4="Constant Exchange rate",IF(Benefits_DATA!F55=0,0,Benefits_DATA!F55/ECO!P54))))</f>
        <v>17369</v>
      </c>
      <c r="H57" s="74">
        <f>IF($C$4="National Currency",IF(Benefits_DATA!G55=0,0,Benefits_DATA!G55),IF($C$4="Current Exchange rate",IF(Benefits_DATA!G55=0,0,Benefits_DATA!G55/ECO!Q19),IF($C$4="Constant Exchange rate",IF(Benefits_DATA!G55=0,0,Benefits_DATA!G55/ECO!Q54))))</f>
        <v>20122.643941614693</v>
      </c>
      <c r="I57" s="74">
        <f>IF($C$4="National Currency",IF(Benefits_DATA!H55=0,0,Benefits_DATA!H55),IF($C$4="Current Exchange rate",IF(Benefits_DATA!H55=0,0,Benefits_DATA!H55/ECO!R19),IF($C$4="Constant Exchange rate",IF(Benefits_DATA!H55=0,0,Benefits_DATA!H55/ECO!R54))))</f>
        <v>23080.218352529999</v>
      </c>
      <c r="J57" s="74">
        <f>IF($C$4="National Currency",IF(Benefits_DATA!I55=0,0,Benefits_DATA!I55),IF($C$4="Current Exchange rate",IF(Benefits_DATA!I55=0,0,Benefits_DATA!I55/ECO!S19),IF($C$4="Constant Exchange rate",IF(Benefits_DATA!I55=0,0,Benefits_DATA!I55/ECO!S54))))</f>
        <v>25833.77732397</v>
      </c>
      <c r="K57" s="74">
        <f>IF($C$4="National Currency",IF(Benefits_DATA!J55=0,0,Benefits_DATA!J55),IF($C$4="Current Exchange rate",IF(Benefits_DATA!J55=0,0,Benefits_DATA!J55/ECO!T19),IF($C$4="Constant Exchange rate",IF(Benefits_DATA!J55=0,0,Benefits_DATA!J55/ECO!T54))))</f>
        <v>24966.452037958908</v>
      </c>
      <c r="L57" s="74">
        <f>IF($C$4="National Currency",IF(Benefits_DATA!K55=0,0,Benefits_DATA!K55),IF($C$4="Current Exchange rate",IF(Benefits_DATA!K55=0,0,Benefits_DATA!K55/ECO!U19),IF($C$4="Constant Exchange rate",IF(Benefits_DATA!K55=0,0,Benefits_DATA!K55/ECO!U54))))</f>
        <v>25972.463904935696</v>
      </c>
      <c r="M57" s="74">
        <f>IF($C$4="National Currency",IF(Benefits_DATA!L55=0,0,Benefits_DATA!L55),IF($C$4="Current Exchange rate",IF(Benefits_DATA!L55=0,0,Benefits_DATA!L55/ECO!V19),IF($C$4="Constant Exchange rate",IF(Benefits_DATA!L55=0,0,Benefits_DATA!L55/ECO!V54))))</f>
        <v>24540.203698846424</v>
      </c>
      <c r="N57" s="74">
        <f>IF($C$4="National Currency",IF(Benefits_DATA!M55=0,0,Benefits_DATA!M55),IF($C$4="Current Exchange rate",IF(Benefits_DATA!M55=0,0,Benefits_DATA!M55/ECO!W19),IF($C$4="Constant Exchange rate",IF(Benefits_DATA!M55=0,0,Benefits_DATA!M55/ECO!W54))))</f>
        <v>27450.804430476783</v>
      </c>
      <c r="O57" s="74">
        <f>IF($C$4="National Currency",IF(Benefits_DATA!N55=0,0,Benefits_DATA!N55),IF($C$4="Current Exchange rate",IF(Benefits_DATA!N55=0,0,Benefits_DATA!N55/ECO!X19),IF($C$4="Constant Exchange rate",IF(Benefits_DATA!N55=0,0,Benefits_DATA!N55/ECO!X54))))</f>
        <v>23814.598247862992</v>
      </c>
      <c r="P57" s="210">
        <f>IF($C$4="National Currency",IF(Benefits_DATA!O55=0,0,Benefits_DATA!O55),IF($C$4="Current Exchange rate",IF(Benefits_DATA!O55=0,0,Benefits_DATA!O55/ECO!Y19),IF($C$4="Constant Exchange rate",IF(Benefits_DATA!O55=0,0,Benefits_DATA!O55/ECO!Y54))))</f>
        <v>26935.507050738393</v>
      </c>
      <c r="Q57" s="77">
        <f t="shared" si="8"/>
        <v>4.3106693201854333E-2</v>
      </c>
      <c r="R57" s="77">
        <f t="shared" si="9"/>
        <v>-0.1324626457422412</v>
      </c>
      <c r="S57" s="77">
        <f t="shared" si="10"/>
        <v>0.45370517933481813</v>
      </c>
    </row>
    <row r="58" spans="3:19" ht="15" x14ac:dyDescent="0.25">
      <c r="C58" s="242"/>
      <c r="D58" s="243"/>
      <c r="E58" s="72" t="s">
        <v>10</v>
      </c>
      <c r="F58" s="74">
        <f>IF($C$4="National Currency",IF(Benefits_DATA!E56=0,0,Benefits_DATA!E56),IF($C$4="Current Exchange rate",IF(Benefits_DATA!E56=0,0,Benefits_DATA!E56/ECO!O20),IF($C$4="Constant Exchange rate",IF(Benefits_DATA!E56=0,0,Benefits_DATA!E56/ECO!O55))))</f>
        <v>8490</v>
      </c>
      <c r="G58" s="74">
        <f>IF($C$4="National Currency",IF(Benefits_DATA!F56=0,0,Benefits_DATA!F56),IF($C$4="Current Exchange rate",IF(Benefits_DATA!F56=0,0,Benefits_DATA!F56/ECO!P20),IF($C$4="Constant Exchange rate",IF(Benefits_DATA!F56=0,0,Benefits_DATA!F56/ECO!P55))))</f>
        <v>9152</v>
      </c>
      <c r="H58" s="74">
        <f>IF($C$4="National Currency",IF(Benefits_DATA!G56=0,0,Benefits_DATA!G56),IF($C$4="Current Exchange rate",IF(Benefits_DATA!G56=0,0,Benefits_DATA!G56/ECO!Q20),IF($C$4="Constant Exchange rate",IF(Benefits_DATA!G56=0,0,Benefits_DATA!G56/ECO!Q55))))</f>
        <v>10289</v>
      </c>
      <c r="I58" s="74">
        <f>IF($C$4="National Currency",IF(Benefits_DATA!H56=0,0,Benefits_DATA!H56),IF($C$4="Current Exchange rate",IF(Benefits_DATA!H56=0,0,Benefits_DATA!H56/ECO!R20),IF($C$4="Constant Exchange rate",IF(Benefits_DATA!H56=0,0,Benefits_DATA!H56/ECO!R55))))</f>
        <v>10983</v>
      </c>
      <c r="J58" s="74">
        <f>IF($C$4="National Currency",IF(Benefits_DATA!I56=0,0,Benefits_DATA!I56),IF($C$4="Current Exchange rate",IF(Benefits_DATA!I56=0,0,Benefits_DATA!I56/ECO!S20),IF($C$4="Constant Exchange rate",IF(Benefits_DATA!I56=0,0,Benefits_DATA!I56/ECO!S55))))</f>
        <v>12265</v>
      </c>
      <c r="K58" s="74">
        <f>IF($C$4="National Currency",IF(Benefits_DATA!J56=0,0,Benefits_DATA!J56),IF($C$4="Current Exchange rate",IF(Benefits_DATA!J56=0,0,Benefits_DATA!J56/ECO!T20),IF($C$4="Constant Exchange rate",IF(Benefits_DATA!J56=0,0,Benefits_DATA!J56/ECO!T55))))</f>
        <v>12506</v>
      </c>
      <c r="L58" s="74">
        <f>IF($C$4="National Currency",IF(Benefits_DATA!K56=0,0,Benefits_DATA!K56),IF($C$4="Current Exchange rate",IF(Benefits_DATA!K56=0,0,Benefits_DATA!K56/ECO!U20),IF($C$4="Constant Exchange rate",IF(Benefits_DATA!K56=0,0,Benefits_DATA!K56/ECO!U55))))</f>
        <v>14331</v>
      </c>
      <c r="M58" s="74">
        <f>IF($C$4="National Currency",IF(Benefits_DATA!L56=0,0,Benefits_DATA!L56),IF($C$4="Current Exchange rate",IF(Benefits_DATA!L56=0,0,Benefits_DATA!L56/ECO!V20),IF($C$4="Constant Exchange rate",IF(Benefits_DATA!L56=0,0,Benefits_DATA!L56/ECO!V55))))</f>
        <v>14829</v>
      </c>
      <c r="N58" s="74">
        <f>IF($C$4="National Currency",IF(Benefits_DATA!M56=0,0,Benefits_DATA!M56),IF($C$4="Current Exchange rate",IF(Benefits_DATA!M56=0,0,Benefits_DATA!M56/ECO!W20),IF($C$4="Constant Exchange rate",IF(Benefits_DATA!M56=0,0,Benefits_DATA!M56/ECO!W55))))</f>
        <v>15931</v>
      </c>
      <c r="O58" s="74">
        <f>IF($C$4="National Currency",IF(Benefits_DATA!N56=0,0,Benefits_DATA!N56),IF($C$4="Current Exchange rate",IF(Benefits_DATA!N56=0,0,Benefits_DATA!N56/ECO!X20),IF($C$4="Constant Exchange rate",IF(Benefits_DATA!N56=0,0,Benefits_DATA!N56/ECO!X55))))</f>
        <v>16730</v>
      </c>
      <c r="P58" s="210">
        <f>IF($C$4="National Currency",IF(Benefits_DATA!O56=0,0,Benefits_DATA!O56),IF($C$4="Current Exchange rate",IF(Benefits_DATA!O56=0,0,Benefits_DATA!O56/ECO!Y20),IF($C$4="Constant Exchange rate",IF(Benefits_DATA!O56=0,0,Benefits_DATA!O56/ECO!Y55))))</f>
        <v>17273</v>
      </c>
      <c r="Q58" s="77">
        <f t="shared" si="8"/>
        <v>3.0282894960520185E-2</v>
      </c>
      <c r="R58" s="77">
        <f t="shared" si="9"/>
        <v>5.015378821166272E-2</v>
      </c>
      <c r="S58" s="77">
        <f t="shared" si="10"/>
        <v>0.97055359246171968</v>
      </c>
    </row>
    <row r="59" spans="3:19" ht="15" x14ac:dyDescent="0.25">
      <c r="C59" s="242"/>
      <c r="D59" s="243"/>
      <c r="E59" s="72" t="s">
        <v>11</v>
      </c>
      <c r="F59" s="74">
        <f>IF($C$4="National Currency",IF(Benefits_DATA!E57=0,0,Benefits_DATA!E57),IF($C$4="Current Exchange rate",IF(Benefits_DATA!E57=0,0,Benefits_DATA!E57/ECO!O21),IF($C$4="Constant Exchange rate",IF(Benefits_DATA!E57=0,0,Benefits_DATA!E57/ECO!O56))))</f>
        <v>62442</v>
      </c>
      <c r="G59" s="74">
        <f>IF($C$4="National Currency",IF(Benefits_DATA!F57=0,0,Benefits_DATA!F57),IF($C$4="Current Exchange rate",IF(Benefits_DATA!F57=0,0,Benefits_DATA!F57/ECO!P21),IF($C$4="Constant Exchange rate",IF(Benefits_DATA!F57=0,0,Benefits_DATA!F57/ECO!P56))))</f>
        <v>68665</v>
      </c>
      <c r="H59" s="74">
        <f>IF($C$4="National Currency",IF(Benefits_DATA!G57=0,0,Benefits_DATA!G57),IF($C$4="Current Exchange rate",IF(Benefits_DATA!G57=0,0,Benefits_DATA!G57/ECO!Q21),IF($C$4="Constant Exchange rate",IF(Benefits_DATA!G57=0,0,Benefits_DATA!G57/ECO!Q56))))</f>
        <v>75382</v>
      </c>
      <c r="I59" s="74">
        <f>IF($C$4="National Currency",IF(Benefits_DATA!H57=0,0,Benefits_DATA!H57),IF($C$4="Current Exchange rate",IF(Benefits_DATA!H57=0,0,Benefits_DATA!H57/ECO!R21),IF($C$4="Constant Exchange rate",IF(Benefits_DATA!H57=0,0,Benefits_DATA!H57/ECO!R56))))</f>
        <v>83133</v>
      </c>
      <c r="J59" s="74">
        <f>IF($C$4="National Currency",IF(Benefits_DATA!I57=0,0,Benefits_DATA!I57),IF($C$4="Current Exchange rate",IF(Benefits_DATA!I57=0,0,Benefits_DATA!I57/ECO!S21),IF($C$4="Constant Exchange rate",IF(Benefits_DATA!I57=0,0,Benefits_DATA!I57/ECO!S56))))</f>
        <v>93978</v>
      </c>
      <c r="K59" s="74">
        <f>IF($C$4="National Currency",IF(Benefits_DATA!J57=0,0,Benefits_DATA!J57),IF($C$4="Current Exchange rate",IF(Benefits_DATA!J57=0,0,Benefits_DATA!J57/ECO!T21),IF($C$4="Constant Exchange rate",IF(Benefits_DATA!J57=0,0,Benefits_DATA!J57/ECO!T56))))</f>
        <v>87548</v>
      </c>
      <c r="L59" s="74">
        <f>IF($C$4="National Currency",IF(Benefits_DATA!K57=0,0,Benefits_DATA!K57),IF($C$4="Current Exchange rate",IF(Benefits_DATA!K57=0,0,Benefits_DATA!K57/ECO!U21),IF($C$4="Constant Exchange rate",IF(Benefits_DATA!K57=0,0,Benefits_DATA!K57/ECO!U56))))</f>
        <v>92752</v>
      </c>
      <c r="M59" s="74">
        <f>IF($C$4="National Currency",IF(Benefits_DATA!L57=0,0,Benefits_DATA!L57),IF($C$4="Current Exchange rate",IF(Benefits_DATA!L57=0,0,Benefits_DATA!L57/ECO!V21),IF($C$4="Constant Exchange rate",IF(Benefits_DATA!L57=0,0,Benefits_DATA!L57/ECO!V56))))</f>
        <v>116438</v>
      </c>
      <c r="N59" s="74">
        <f>IF($C$4="National Currency",IF(Benefits_DATA!M57=0,0,Benefits_DATA!M57),IF($C$4="Current Exchange rate",IF(Benefits_DATA!M57=0,0,Benefits_DATA!M57/ECO!W21),IF($C$4="Constant Exchange rate",IF(Benefits_DATA!M57=0,0,Benefits_DATA!M57/ECO!W56))))</f>
        <v>119594</v>
      </c>
      <c r="O59" s="74">
        <f>IF($C$4="National Currency",IF(Benefits_DATA!N57=0,0,Benefits_DATA!N57),IF($C$4="Current Exchange rate",IF(Benefits_DATA!N57=0,0,Benefits_DATA!N57/ECO!X21),IF($C$4="Constant Exchange rate",IF(Benefits_DATA!N57=0,0,Benefits_DATA!N57/ECO!X56))))</f>
        <v>108024</v>
      </c>
      <c r="P59" s="210">
        <f>IF($C$4="National Currency",IF(Benefits_DATA!O57=0,0,Benefits_DATA!O57),IF($C$4="Current Exchange rate",IF(Benefits_DATA!O57=0,0,Benefits_DATA!O57/ECO!Y21),IF($C$4="Constant Exchange rate",IF(Benefits_DATA!O57=0,0,Benefits_DATA!O57/ECO!Y56))))</f>
        <v>0</v>
      </c>
      <c r="Q59" s="77">
        <f t="shared" si="8"/>
        <v>0.19553373850658889</v>
      </c>
      <c r="R59" s="77">
        <f t="shared" si="9"/>
        <v>-9.6743983811896972E-2</v>
      </c>
      <c r="S59" s="77">
        <f t="shared" si="10"/>
        <v>0.72998943019121754</v>
      </c>
    </row>
    <row r="60" spans="3:19" ht="15" x14ac:dyDescent="0.25">
      <c r="C60" s="242"/>
      <c r="D60" s="243"/>
      <c r="E60" s="72" t="s">
        <v>12</v>
      </c>
      <c r="F60" s="74">
        <f>IF($C$4="National Currency",IF(Benefits_DATA!E58=0,0,Benefits_DATA!E58),IF($C$4="Current Exchange rate",IF(Benefits_DATA!E58=0,0,Benefits_DATA!E58/ECO!O22),IF($C$4="Constant Exchange rate",IF(Benefits_DATA!E58=0,0,Benefits_DATA!E58/ECO!O57))))</f>
        <v>547</v>
      </c>
      <c r="G60" s="74">
        <f>IF($C$4="National Currency",IF(Benefits_DATA!F58=0,0,Benefits_DATA!F58),IF($C$4="Current Exchange rate",IF(Benefits_DATA!F58=0,0,Benefits_DATA!F58/ECO!P22),IF($C$4="Constant Exchange rate",IF(Benefits_DATA!F58=0,0,Benefits_DATA!F58/ECO!P57))))</f>
        <v>543</v>
      </c>
      <c r="H60" s="74">
        <f>IF($C$4="National Currency",IF(Benefits_DATA!G58=0,0,Benefits_DATA!G58),IF($C$4="Current Exchange rate",IF(Benefits_DATA!G58=0,0,Benefits_DATA!G58/ECO!Q22),IF($C$4="Constant Exchange rate",IF(Benefits_DATA!G58=0,0,Benefits_DATA!G58/ECO!Q57))))</f>
        <v>459</v>
      </c>
      <c r="I60" s="74">
        <f>IF($C$4="National Currency",IF(Benefits_DATA!H58=0,0,Benefits_DATA!H58),IF($C$4="Current Exchange rate",IF(Benefits_DATA!H58=0,0,Benefits_DATA!H58/ECO!R22),IF($C$4="Constant Exchange rate",IF(Benefits_DATA!H58=0,0,Benefits_DATA!H58/ECO!R57))))</f>
        <v>0</v>
      </c>
      <c r="J60" s="74">
        <f>IF($C$4="National Currency",IF(Benefits_DATA!I58=0,0,Benefits_DATA!I58),IF($C$4="Current Exchange rate",IF(Benefits_DATA!I58=0,0,Benefits_DATA!I58/ECO!S22),IF($C$4="Constant Exchange rate",IF(Benefits_DATA!I58=0,0,Benefits_DATA!I58/ECO!S57))))</f>
        <v>0</v>
      </c>
      <c r="K60" s="74">
        <f>IF($C$4="National Currency",IF(Benefits_DATA!J58=0,0,Benefits_DATA!J58),IF($C$4="Current Exchange rate",IF(Benefits_DATA!J58=0,0,Benefits_DATA!J58/ECO!T22),IF($C$4="Constant Exchange rate",IF(Benefits_DATA!J58=0,0,Benefits_DATA!J58/ECO!T57))))</f>
        <v>0</v>
      </c>
      <c r="L60" s="74">
        <f>IF($C$4="National Currency",IF(Benefits_DATA!K58=0,0,Benefits_DATA!K58),IF($C$4="Current Exchange rate",IF(Benefits_DATA!K58=0,0,Benefits_DATA!K58/ECO!U22),IF($C$4="Constant Exchange rate",IF(Benefits_DATA!K58=0,0,Benefits_DATA!K58/ECO!U57))))</f>
        <v>0</v>
      </c>
      <c r="M60" s="74">
        <f>IF($C$4="National Currency",IF(Benefits_DATA!L58=0,0,Benefits_DATA!L58),IF($C$4="Current Exchange rate",IF(Benefits_DATA!L58=0,0,Benefits_DATA!L58/ECO!V22),IF($C$4="Constant Exchange rate",IF(Benefits_DATA!L58=0,0,Benefits_DATA!L58/ECO!V57))))</f>
        <v>0</v>
      </c>
      <c r="N60" s="74">
        <f>IF($C$4="National Currency",IF(Benefits_DATA!M58=0,0,Benefits_DATA!M58),IF($C$4="Current Exchange rate",IF(Benefits_DATA!M58=0,0,Benefits_DATA!M58/ECO!W22),IF($C$4="Constant Exchange rate",IF(Benefits_DATA!M58=0,0,Benefits_DATA!M58/ECO!W57))))</f>
        <v>0</v>
      </c>
      <c r="O60" s="74">
        <f>IF($C$4="National Currency",IF(Benefits_DATA!N58=0,0,Benefits_DATA!N58),IF($C$4="Current Exchange rate",IF(Benefits_DATA!N58=0,0,Benefits_DATA!N58/ECO!X22),IF($C$4="Constant Exchange rate",IF(Benefits_DATA!N58=0,0,Benefits_DATA!N58/ECO!X57))))</f>
        <v>0</v>
      </c>
      <c r="P60" s="210">
        <f>IF($C$4="National Currency",IF(Benefits_DATA!O58=0,0,Benefits_DATA!O58),IF($C$4="Current Exchange rate",IF(Benefits_DATA!O58=0,0,Benefits_DATA!O58/ECO!Y22),IF($C$4="Constant Exchange rate",IF(Benefits_DATA!O58=0,0,Benefits_DATA!O58/ECO!Y57))))</f>
        <v>0</v>
      </c>
      <c r="Q60" s="77" t="str">
        <f t="shared" si="8"/>
        <v>-</v>
      </c>
      <c r="R60" s="77" t="str">
        <f t="shared" si="9"/>
        <v>-</v>
      </c>
      <c r="S60" s="77" t="str">
        <f t="shared" si="10"/>
        <v>-</v>
      </c>
    </row>
    <row r="61" spans="3:19" ht="15" x14ac:dyDescent="0.25">
      <c r="C61" s="242"/>
      <c r="D61" s="243"/>
      <c r="E61" s="72" t="s">
        <v>13</v>
      </c>
      <c r="F61" s="74">
        <f>IF($C$4="National Currency",IF(Benefits_DATA!E59=0,0,Benefits_DATA!E59),IF($C$4="Current Exchange rate",IF(Benefits_DATA!E59=0,0,Benefits_DATA!E59/ECO!O23),IF($C$4="Constant Exchange rate",IF(Benefits_DATA!E59=0,0,Benefits_DATA!E59/ECO!O58))))</f>
        <v>34.734917733089581</v>
      </c>
      <c r="G61" s="74">
        <f>IF($C$4="National Currency",IF(Benefits_DATA!F59=0,0,Benefits_DATA!F59),IF($C$4="Current Exchange rate",IF(Benefits_DATA!F59=0,0,Benefits_DATA!F59/ECO!P23),IF($C$4="Constant Exchange rate",IF(Benefits_DATA!F59=0,0,Benefits_DATA!F59/ECO!P58))))</f>
        <v>41.133455210237656</v>
      </c>
      <c r="H61" s="74">
        <f>IF($C$4="National Currency",IF(Benefits_DATA!G59=0,0,Benefits_DATA!G59),IF($C$4="Current Exchange rate",IF(Benefits_DATA!G59=0,0,Benefits_DATA!G59/ECO!Q23),IF($C$4="Constant Exchange rate",IF(Benefits_DATA!G59=0,0,Benefits_DATA!G59/ECO!Q58))))</f>
        <v>54.975189344476362</v>
      </c>
      <c r="I61" s="74">
        <f>IF($C$4="National Currency",IF(Benefits_DATA!H59=0,0,Benefits_DATA!H59),IF($C$4="Current Exchange rate",IF(Benefits_DATA!H59=0,0,Benefits_DATA!H59/ECO!R23),IF($C$4="Constant Exchange rate",IF(Benefits_DATA!H59=0,0,Benefits_DATA!H59/ECO!R58))))</f>
        <v>83.180987202925039</v>
      </c>
      <c r="J61" s="74">
        <f>IF($C$4="National Currency",IF(Benefits_DATA!I59=0,0,Benefits_DATA!I59),IF($C$4="Current Exchange rate",IF(Benefits_DATA!I59=0,0,Benefits_DATA!I59/ECO!S23),IF($C$4="Constant Exchange rate",IF(Benefits_DATA!I59=0,0,Benefits_DATA!I59/ECO!S58))))</f>
        <v>89.187777487594673</v>
      </c>
      <c r="K61" s="74">
        <f>IF($C$4="National Currency",IF(Benefits_DATA!J59=0,0,Benefits_DATA!J59),IF($C$4="Current Exchange rate",IF(Benefits_DATA!J59=0,0,Benefits_DATA!J59/ECO!T23),IF($C$4="Constant Exchange rate",IF(Benefits_DATA!J59=0,0,Benefits_DATA!J59/ECO!T58))))</f>
        <v>121.57221206581352</v>
      </c>
      <c r="L61" s="74">
        <f>IF($C$4="National Currency",IF(Benefits_DATA!K59=0,0,Benefits_DATA!K59),IF($C$4="Current Exchange rate",IF(Benefits_DATA!K59=0,0,Benefits_DATA!K59/ECO!U23),IF($C$4="Constant Exchange rate",IF(Benefits_DATA!K59=0,0,Benefits_DATA!K59/ECO!U58))))</f>
        <v>135.54452859754505</v>
      </c>
      <c r="M61" s="74">
        <f>IF($C$4="National Currency",IF(Benefits_DATA!L59=0,0,Benefits_DATA!L59),IF($C$4="Current Exchange rate",IF(Benefits_DATA!L59=0,0,Benefits_DATA!L59/ECO!V23),IF($C$4="Constant Exchange rate",IF(Benefits_DATA!L59=0,0,Benefits_DATA!L59/ECO!V58))))</f>
        <v>169.62653434317053</v>
      </c>
      <c r="N61" s="74">
        <f>IF($C$4="National Currency",IF(Benefits_DATA!M59=0,0,Benefits_DATA!M59),IF($C$4="Current Exchange rate",IF(Benefits_DATA!M59=0,0,Benefits_DATA!M59/ECO!W23),IF($C$4="Constant Exchange rate",IF(Benefits_DATA!M59=0,0,Benefits_DATA!M59/ECO!W58))))</f>
        <v>185.55758683729434</v>
      </c>
      <c r="O61" s="208">
        <f>IF($C$4="National Currency",IF(Benefits_DATA!N59=0,0,Benefits_DATA!N59),IF($C$4="Current Exchange rate",IF(Benefits_DATA!N59=0,0,Benefits_DATA!N59/ECO!X23),IF($C$4="Constant Exchange rate",IF(Benefits_DATA!N59=0,0,Benefits_DATA!N59/ECO!X58))))</f>
        <v>185.55758683729434</v>
      </c>
      <c r="P61" s="210">
        <f>IF($C$4="National Currency",IF(Benefits_DATA!O59=0,0,Benefits_DATA!O59),IF($C$4="Current Exchange rate",IF(Benefits_DATA!O59=0,0,Benefits_DATA!O59/ECO!Y23),IF($C$4="Constant Exchange rate",IF(Benefits_DATA!O59=0,0,Benefits_DATA!O59/ECO!Y58))))</f>
        <v>0</v>
      </c>
      <c r="Q61" s="77">
        <f t="shared" si="8"/>
        <v>3.3587692237426104E-4</v>
      </c>
      <c r="R61" s="77">
        <f t="shared" si="9"/>
        <v>0</v>
      </c>
      <c r="S61" s="77">
        <f>IF(OR(O61=0, F61=0),"-",O61/F61-1)</f>
        <v>4.3421052631578947</v>
      </c>
    </row>
    <row r="62" spans="3:19" ht="15" x14ac:dyDescent="0.25">
      <c r="C62" s="242"/>
      <c r="D62" s="243"/>
      <c r="E62" s="72" t="s">
        <v>14</v>
      </c>
      <c r="F62" s="74">
        <f>IF($C$4="National Currency",IF(Benefits_DATA!E60=0,0,Benefits_DATA!E60),IF($C$4="Current Exchange rate",IF(Benefits_DATA!E60=0,0,Benefits_DATA!E60/ECO!O24),IF($C$4="Constant Exchange rate",IF(Benefits_DATA!E60=0,0,Benefits_DATA!E60/ECO!O59))))</f>
        <v>554.11992140457619</v>
      </c>
      <c r="G62" s="74">
        <f>IF($C$4="National Currency",IF(Benefits_DATA!F60=0,0,Benefits_DATA!F60),IF($C$4="Current Exchange rate",IF(Benefits_DATA!F60=0,0,Benefits_DATA!F60/ECO!P24),IF($C$4="Constant Exchange rate",IF(Benefits_DATA!F60=0,0,Benefits_DATA!F60/ECO!P59))))</f>
        <v>640.22310958990931</v>
      </c>
      <c r="H62" s="74">
        <f>IF($C$4="National Currency",IF(Benefits_DATA!G60=0,0,Benefits_DATA!G60),IF($C$4="Current Exchange rate",IF(Benefits_DATA!G60=0,0,Benefits_DATA!G60/ECO!Q24),IF($C$4="Constant Exchange rate",IF(Benefits_DATA!G60=0,0,Benefits_DATA!G60/ECO!Q59))))</f>
        <v>767.71566203967791</v>
      </c>
      <c r="I62" s="74">
        <f>IF($C$4="National Currency",IF(Benefits_DATA!H60=0,0,Benefits_DATA!H60),IF($C$4="Current Exchange rate",IF(Benefits_DATA!H60=0,0,Benefits_DATA!H60/ECO!R24),IF($C$4="Constant Exchange rate",IF(Benefits_DATA!H60=0,0,Benefits_DATA!H60/ECO!R59))))</f>
        <v>948.53901248653096</v>
      </c>
      <c r="J62" s="74">
        <f>IF($C$4="National Currency",IF(Benefits_DATA!I60=0,0,Benefits_DATA!I60),IF($C$4="Current Exchange rate",IF(Benefits_DATA!I60=0,0,Benefits_DATA!I60/ECO!S24),IF($C$4="Constant Exchange rate",IF(Benefits_DATA!I60=0,0,Benefits_DATA!I60/ECO!S59))))</f>
        <v>758.33491791848894</v>
      </c>
      <c r="K62" s="74">
        <f>IF($C$4="National Currency",IF(Benefits_DATA!J60=0,0,Benefits_DATA!J60),IF($C$4="Current Exchange rate",IF(Benefits_DATA!J60=0,0,Benefits_DATA!J60/ECO!T24),IF($C$4="Constant Exchange rate",IF(Benefits_DATA!J60=0,0,Benefits_DATA!J60/ECO!T59))))</f>
        <v>1059.6818153007541</v>
      </c>
      <c r="L62" s="74">
        <f>IF($C$4="National Currency",IF(Benefits_DATA!K60=0,0,Benefits_DATA!K60),IF($C$4="Current Exchange rate",IF(Benefits_DATA!K60=0,0,Benefits_DATA!K60/ECO!U24),IF($C$4="Constant Exchange rate",IF(Benefits_DATA!K60=0,0,Benefits_DATA!K60/ECO!U59))))</f>
        <v>1183.7136337706788</v>
      </c>
      <c r="M62" s="74">
        <f>IF($C$4="National Currency",IF(Benefits_DATA!L60=0,0,Benefits_DATA!L60),IF($C$4="Current Exchange rate",IF(Benefits_DATA!L60=0,0,Benefits_DATA!L60/ECO!V24),IF($C$4="Constant Exchange rate",IF(Benefits_DATA!L60=0,0,Benefits_DATA!L60/ECO!V59))))</f>
        <v>1150.7352475122013</v>
      </c>
      <c r="N62" s="74">
        <f>IF($C$4="National Currency",IF(Benefits_DATA!M60=0,0,Benefits_DATA!M60),IF($C$4="Current Exchange rate",IF(Benefits_DATA!M60=0,0,Benefits_DATA!M60/ECO!W24),IF($C$4="Constant Exchange rate",IF(Benefits_DATA!M60=0,0,Benefits_DATA!M60/ECO!W59))))</f>
        <v>1213.7383532991062</v>
      </c>
      <c r="O62" s="74">
        <f>IF($C$4="National Currency",IF(Benefits_DATA!N60=0,0,Benefits_DATA!N60),IF($C$4="Current Exchange rate",IF(Benefits_DATA!N60=0,0,Benefits_DATA!N60/ECO!X24),IF($C$4="Constant Exchange rate",IF(Benefits_DATA!N60=0,0,Benefits_DATA!N60/ECO!X59))))</f>
        <v>1241.3703492425682</v>
      </c>
      <c r="P62" s="210">
        <f>IF($C$4="National Currency",IF(Benefits_DATA!O60=0,0,Benefits_DATA!O60),IF($C$4="Current Exchange rate",IF(Benefits_DATA!O60=0,0,Benefits_DATA!O60/ECO!Y24),IF($C$4="Constant Exchange rate",IF(Benefits_DATA!O60=0,0,Benefits_DATA!O60/ECO!Y59))))</f>
        <v>0</v>
      </c>
      <c r="Q62" s="77">
        <f t="shared" si="8"/>
        <v>2.2469986786142824E-3</v>
      </c>
      <c r="R62" s="77">
        <f t="shared" si="9"/>
        <v>2.2766023557181381E-2</v>
      </c>
      <c r="S62" s="77">
        <f t="shared" si="10"/>
        <v>1.2402557664701139</v>
      </c>
    </row>
    <row r="63" spans="3:19" ht="15" x14ac:dyDescent="0.25">
      <c r="C63" s="242"/>
      <c r="D63" s="243"/>
      <c r="E63" s="72" t="s">
        <v>15</v>
      </c>
      <c r="F63" s="74">
        <f>IF($C$4="National Currency",IF(Benefits_DATA!E61=0,0,Benefits_DATA!E61),IF($C$4="Current Exchange rate",IF(Benefits_DATA!E61=0,0,Benefits_DATA!E61/ECO!O25),IF($C$4="Constant Exchange rate",IF(Benefits_DATA!E61=0,0,Benefits_DATA!E61/ECO!O60))))</f>
        <v>4370</v>
      </c>
      <c r="G63" s="74">
        <f>IF($C$4="National Currency",IF(Benefits_DATA!F61=0,0,Benefits_DATA!F61),IF($C$4="Current Exchange rate",IF(Benefits_DATA!F61=0,0,Benefits_DATA!F61/ECO!P25),IF($C$4="Constant Exchange rate",IF(Benefits_DATA!F61=0,0,Benefits_DATA!F61/ECO!P60))))</f>
        <v>4910</v>
      </c>
      <c r="H63" s="74">
        <f>IF($C$4="National Currency",IF(Benefits_DATA!G61=0,0,Benefits_DATA!G61),IF($C$4="Current Exchange rate",IF(Benefits_DATA!G61=0,0,Benefits_DATA!G61/ECO!Q25),IF($C$4="Constant Exchange rate",IF(Benefits_DATA!G61=0,0,Benefits_DATA!G61/ECO!Q60))))</f>
        <v>7964</v>
      </c>
      <c r="I63" s="74">
        <f>IF($C$4="National Currency",IF(Benefits_DATA!H61=0,0,Benefits_DATA!H61),IF($C$4="Current Exchange rate",IF(Benefits_DATA!H61=0,0,Benefits_DATA!H61/ECO!R25),IF($C$4="Constant Exchange rate",IF(Benefits_DATA!H61=0,0,Benefits_DATA!H61/ECO!R60))))</f>
        <v>9891</v>
      </c>
      <c r="J63" s="74">
        <f>IF($C$4="National Currency",IF(Benefits_DATA!I61=0,0,Benefits_DATA!I61),IF($C$4="Current Exchange rate",IF(Benefits_DATA!I61=0,0,Benefits_DATA!I61/ECO!S25),IF($C$4="Constant Exchange rate",IF(Benefits_DATA!I61=0,0,Benefits_DATA!I61/ECO!S60))))</f>
        <v>8688</v>
      </c>
      <c r="K63" s="74">
        <f>IF($C$4="National Currency",IF(Benefits_DATA!J61=0,0,Benefits_DATA!J61),IF($C$4="Current Exchange rate",IF(Benefits_DATA!J61=0,0,Benefits_DATA!J61/ECO!T25),IF($C$4="Constant Exchange rate",IF(Benefits_DATA!J61=0,0,Benefits_DATA!J61/ECO!T60))))</f>
        <v>8576</v>
      </c>
      <c r="L63" s="74">
        <f>IF($C$4="National Currency",IF(Benefits_DATA!K61=0,0,Benefits_DATA!K61),IF($C$4="Current Exchange rate",IF(Benefits_DATA!K61=0,0,Benefits_DATA!K61/ECO!U25),IF($C$4="Constant Exchange rate",IF(Benefits_DATA!K61=0,0,Benefits_DATA!K61/ECO!U60))))</f>
        <v>8222</v>
      </c>
      <c r="M63" s="74">
        <f>IF($C$4="National Currency",IF(Benefits_DATA!L61=0,0,Benefits_DATA!L61),IF($C$4="Current Exchange rate",IF(Benefits_DATA!L61=0,0,Benefits_DATA!L61/ECO!V25),IF($C$4="Constant Exchange rate",IF(Benefits_DATA!L61=0,0,Benefits_DATA!L61/ECO!V60))))</f>
        <v>8736</v>
      </c>
      <c r="N63" s="74">
        <f>IF($C$4="National Currency",IF(Benefits_DATA!M61=0,0,Benefits_DATA!M61),IF($C$4="Current Exchange rate",IF(Benefits_DATA!M61=0,0,Benefits_DATA!M61/ECO!W25),IF($C$4="Constant Exchange rate",IF(Benefits_DATA!M61=0,0,Benefits_DATA!M61/ECO!W60))))</f>
        <v>9007</v>
      </c>
      <c r="O63" s="208">
        <f>IF($C$4="National Currency",IF(Benefits_DATA!N61=0,0,Benefits_DATA!N61),IF($C$4="Current Exchange rate",IF(Benefits_DATA!N61=0,0,Benefits_DATA!N61/ECO!X25),IF($C$4="Constant Exchange rate",IF(Benefits_DATA!N61=0,0,Benefits_DATA!N61/ECO!X60))))</f>
        <v>9007</v>
      </c>
      <c r="P63" s="210">
        <f>IF($C$4="National Currency",IF(Benefits_DATA!O61=0,0,Benefits_DATA!O61),IF($C$4="Current Exchange rate",IF(Benefits_DATA!O61=0,0,Benefits_DATA!O61/ECO!Y25),IF($C$4="Constant Exchange rate",IF(Benefits_DATA!O61=0,0,Benefits_DATA!O61/ECO!Y60))))</f>
        <v>0</v>
      </c>
      <c r="Q63" s="77">
        <f t="shared" si="8"/>
        <v>1.6303528685559194E-2</v>
      </c>
      <c r="R63" s="77">
        <f t="shared" si="9"/>
        <v>0</v>
      </c>
      <c r="S63" s="77">
        <f t="shared" si="10"/>
        <v>1.0610983981693365</v>
      </c>
    </row>
    <row r="64" spans="3:19" ht="15" x14ac:dyDescent="0.25">
      <c r="C64" s="242"/>
      <c r="D64" s="243"/>
      <c r="E64" s="72" t="s">
        <v>16</v>
      </c>
      <c r="F64" s="74">
        <f>IF($C$4="National Currency",IF(Benefits_DATA!E62=0,0,Benefits_DATA!E62),IF($C$4="Current Exchange rate",IF(Benefits_DATA!E62=0,0,Benefits_DATA!E62/ECO!O26),IF($C$4="Constant Exchange rate",IF(Benefits_DATA!E62=0,0,Benefits_DATA!E62/ECO!O61))))</f>
        <v>0</v>
      </c>
      <c r="G64" s="74">
        <f>IF($C$4="National Currency",IF(Benefits_DATA!F62=0,0,Benefits_DATA!F62),IF($C$4="Current Exchange rate",IF(Benefits_DATA!F62=0,0,Benefits_DATA!F62/ECO!P26),IF($C$4="Constant Exchange rate",IF(Benefits_DATA!F62=0,0,Benefits_DATA!F62/ECO!P61))))</f>
        <v>0</v>
      </c>
      <c r="H64" s="74">
        <f>IF($C$4="National Currency",IF(Benefits_DATA!G62=0,0,Benefits_DATA!G62),IF($C$4="Current Exchange rate",IF(Benefits_DATA!G62=0,0,Benefits_DATA!G62/ECO!Q26),IF($C$4="Constant Exchange rate",IF(Benefits_DATA!G62=0,0,Benefits_DATA!G62/ECO!Q61))))</f>
        <v>0</v>
      </c>
      <c r="I64" s="74">
        <f>IF($C$4="National Currency",IF(Benefits_DATA!H62=0,0,Benefits_DATA!H62),IF($C$4="Current Exchange rate",IF(Benefits_DATA!H62=0,0,Benefits_DATA!H62/ECO!R26),IF($C$4="Constant Exchange rate",IF(Benefits_DATA!H62=0,0,Benefits_DATA!H62/ECO!R61))))</f>
        <v>0</v>
      </c>
      <c r="J64" s="74">
        <f>IF($C$4="National Currency",IF(Benefits_DATA!I62=0,0,Benefits_DATA!I62),IF($C$4="Current Exchange rate",IF(Benefits_DATA!I62=0,0,Benefits_DATA!I62/ECO!S26),IF($C$4="Constant Exchange rate",IF(Benefits_DATA!I62=0,0,Benefits_DATA!I62/ECO!S61))))</f>
        <v>0</v>
      </c>
      <c r="K64" s="74">
        <f>IF($C$4="National Currency",IF(Benefits_DATA!J62=0,0,Benefits_DATA!J62),IF($C$4="Current Exchange rate",IF(Benefits_DATA!J62=0,0,Benefits_DATA!J62/ECO!T26),IF($C$4="Constant Exchange rate",IF(Benefits_DATA!J62=0,0,Benefits_DATA!J62/ECO!T61))))</f>
        <v>0</v>
      </c>
      <c r="L64" s="74">
        <f>IF($C$4="National Currency",IF(Benefits_DATA!K62=0,0,Benefits_DATA!K62),IF($C$4="Current Exchange rate",IF(Benefits_DATA!K62=0,0,Benefits_DATA!K62/ECO!U26),IF($C$4="Constant Exchange rate",IF(Benefits_DATA!K62=0,0,Benefits_DATA!K62/ECO!U61))))</f>
        <v>0</v>
      </c>
      <c r="M64" s="74">
        <f>IF($C$4="National Currency",IF(Benefits_DATA!L62=0,0,Benefits_DATA!L62),IF($C$4="Current Exchange rate",IF(Benefits_DATA!L62=0,0,Benefits_DATA!L62/ECO!V26),IF($C$4="Constant Exchange rate",IF(Benefits_DATA!L62=0,0,Benefits_DATA!L62/ECO!V61))))</f>
        <v>0</v>
      </c>
      <c r="N64" s="74">
        <f>IF($C$4="National Currency",IF(Benefits_DATA!M62=0,0,Benefits_DATA!M62),IF($C$4="Current Exchange rate",IF(Benefits_DATA!M62=0,0,Benefits_DATA!M62/ECO!W26),IF($C$4="Constant Exchange rate",IF(Benefits_DATA!M62=0,0,Benefits_DATA!M62/ECO!W61))))</f>
        <v>0</v>
      </c>
      <c r="O64" s="74">
        <f>IF($C$4="National Currency",IF(Benefits_DATA!N62=0,0,Benefits_DATA!N62),IF($C$4="Current Exchange rate",IF(Benefits_DATA!N62=0,0,Benefits_DATA!N62/ECO!X26),IF($C$4="Constant Exchange rate",IF(Benefits_DATA!N62=0,0,Benefits_DATA!N62/ECO!X61))))</f>
        <v>0</v>
      </c>
      <c r="P64" s="210">
        <f>IF($C$4="National Currency",IF(Benefits_DATA!O62=0,0,Benefits_DATA!O62),IF($C$4="Current Exchange rate",IF(Benefits_DATA!O62=0,0,Benefits_DATA!O62/ECO!Y26),IF($C$4="Constant Exchange rate",IF(Benefits_DATA!O62=0,0,Benefits_DATA!O62/ECO!Y61))))</f>
        <v>0</v>
      </c>
      <c r="Q64" s="77" t="str">
        <f t="shared" si="8"/>
        <v>-</v>
      </c>
      <c r="R64" s="77" t="str">
        <f t="shared" si="9"/>
        <v>-</v>
      </c>
      <c r="S64" s="77" t="str">
        <f t="shared" si="10"/>
        <v>-</v>
      </c>
    </row>
    <row r="65" spans="3:19" ht="15" x14ac:dyDescent="0.25">
      <c r="C65" s="242"/>
      <c r="D65" s="243"/>
      <c r="E65" s="72" t="s">
        <v>17</v>
      </c>
      <c r="F65" s="74">
        <f>IF($C$4="National Currency",IF(Benefits_DATA!E63=0,0,Benefits_DATA!E63),IF($C$4="Current Exchange rate",IF(Benefits_DATA!E63=0,0,Benefits_DATA!E63/ECO!O27),IF($C$4="Constant Exchange rate",IF(Benefits_DATA!E63=0,0,Benefits_DATA!E63/ECO!O62))))</f>
        <v>0</v>
      </c>
      <c r="G65" s="74">
        <f>IF($C$4="National Currency",IF(Benefits_DATA!F63=0,0,Benefits_DATA!F63),IF($C$4="Current Exchange rate",IF(Benefits_DATA!F63=0,0,Benefits_DATA!F63/ECO!P27),IF($C$4="Constant Exchange rate",IF(Benefits_DATA!F63=0,0,Benefits_DATA!F63/ECO!P62))))</f>
        <v>0</v>
      </c>
      <c r="H65" s="74">
        <f>IF($C$4="National Currency",IF(Benefits_DATA!G63=0,0,Benefits_DATA!G63),IF($C$4="Current Exchange rate",IF(Benefits_DATA!G63=0,0,Benefits_DATA!G63/ECO!Q27),IF($C$4="Constant Exchange rate",IF(Benefits_DATA!G63=0,0,Benefits_DATA!G63/ECO!Q62))))</f>
        <v>0</v>
      </c>
      <c r="I65" s="74">
        <f>IF($C$4="National Currency",IF(Benefits_DATA!H63=0,0,Benefits_DATA!H63),IF($C$4="Current Exchange rate",IF(Benefits_DATA!H63=0,0,Benefits_DATA!H63/ECO!R27),IF($C$4="Constant Exchange rate",IF(Benefits_DATA!H63=0,0,Benefits_DATA!H63/ECO!R62))))</f>
        <v>0</v>
      </c>
      <c r="J65" s="74">
        <f>IF($C$4="National Currency",IF(Benefits_DATA!I63=0,0,Benefits_DATA!I63),IF($C$4="Current Exchange rate",IF(Benefits_DATA!I63=0,0,Benefits_DATA!I63/ECO!S27),IF($C$4="Constant Exchange rate",IF(Benefits_DATA!I63=0,0,Benefits_DATA!I63/ECO!S62))))</f>
        <v>0</v>
      </c>
      <c r="K65" s="74">
        <f>IF($C$4="National Currency",IF(Benefits_DATA!J63=0,0,Benefits_DATA!J63),IF($C$4="Current Exchange rate",IF(Benefits_DATA!J63=0,0,Benefits_DATA!J63/ECO!T27),IF($C$4="Constant Exchange rate",IF(Benefits_DATA!J63=0,0,Benefits_DATA!J63/ECO!T62))))</f>
        <v>0</v>
      </c>
      <c r="L65" s="74">
        <f>IF($C$4="National Currency",IF(Benefits_DATA!K63=0,0,Benefits_DATA!K63),IF($C$4="Current Exchange rate",IF(Benefits_DATA!K63=0,0,Benefits_DATA!K63/ECO!U27),IF($C$4="Constant Exchange rate",IF(Benefits_DATA!K63=0,0,Benefits_DATA!K63/ECO!U62))))</f>
        <v>0</v>
      </c>
      <c r="M65" s="74">
        <f>IF($C$4="National Currency",IF(Benefits_DATA!L63=0,0,Benefits_DATA!L63),IF($C$4="Current Exchange rate",IF(Benefits_DATA!L63=0,0,Benefits_DATA!L63/ECO!V27),IF($C$4="Constant Exchange rate",IF(Benefits_DATA!L63=0,0,Benefits_DATA!L63/ECO!V62))))</f>
        <v>0</v>
      </c>
      <c r="N65" s="74">
        <f>IF($C$4="National Currency",IF(Benefits_DATA!M63=0,0,Benefits_DATA!M63),IF($C$4="Current Exchange rate",IF(Benefits_DATA!M63=0,0,Benefits_DATA!M63/ECO!W27),IF($C$4="Constant Exchange rate",IF(Benefits_DATA!M63=0,0,Benefits_DATA!M63/ECO!W62))))</f>
        <v>0</v>
      </c>
      <c r="O65" s="74">
        <f>IF($C$4="National Currency",IF(Benefits_DATA!N63=0,0,Benefits_DATA!N63),IF($C$4="Current Exchange rate",IF(Benefits_DATA!N63=0,0,Benefits_DATA!N63/ECO!X27),IF($C$4="Constant Exchange rate",IF(Benefits_DATA!N63=0,0,Benefits_DATA!N63/ECO!X62))))</f>
        <v>0</v>
      </c>
      <c r="P65" s="210">
        <f>IF($C$4="National Currency",IF(Benefits_DATA!O63=0,0,Benefits_DATA!O63),IF($C$4="Current Exchange rate",IF(Benefits_DATA!O63=0,0,Benefits_DATA!O63/ECO!Y27),IF($C$4="Constant Exchange rate",IF(Benefits_DATA!O63=0,0,Benefits_DATA!O63/ECO!Y62))))</f>
        <v>0</v>
      </c>
      <c r="Q65" s="77" t="str">
        <f t="shared" si="8"/>
        <v>-</v>
      </c>
      <c r="R65" s="77" t="str">
        <f t="shared" si="9"/>
        <v>-</v>
      </c>
      <c r="S65" s="77" t="str">
        <f t="shared" si="10"/>
        <v>-</v>
      </c>
    </row>
    <row r="66" spans="3:19" ht="15" x14ac:dyDescent="0.25">
      <c r="C66" s="242"/>
      <c r="D66" s="243"/>
      <c r="E66" s="72" t="s">
        <v>18</v>
      </c>
      <c r="F66" s="74">
        <f>IF($C$4="National Currency",IF(Benefits_DATA!E64=0,0,Benefits_DATA!E64),IF($C$4="Current Exchange rate",IF(Benefits_DATA!E64=0,0,Benefits_DATA!E64/ECO!O28),IF($C$4="Constant Exchange rate",IF(Benefits_DATA!E64=0,0,Benefits_DATA!E64/ECO!O63))))</f>
        <v>0</v>
      </c>
      <c r="G66" s="74">
        <f>IF($C$4="National Currency",IF(Benefits_DATA!F64=0,0,Benefits_DATA!F64),IF($C$4="Current Exchange rate",IF(Benefits_DATA!F64=0,0,Benefits_DATA!F64/ECO!P28),IF($C$4="Constant Exchange rate",IF(Benefits_DATA!F64=0,0,Benefits_DATA!F64/ECO!P63))))</f>
        <v>0</v>
      </c>
      <c r="H66" s="74">
        <f>IF($C$4="National Currency",IF(Benefits_DATA!G64=0,0,Benefits_DATA!G64),IF($C$4="Current Exchange rate",IF(Benefits_DATA!G64=0,0,Benefits_DATA!G64/ECO!Q28),IF($C$4="Constant Exchange rate",IF(Benefits_DATA!G64=0,0,Benefits_DATA!G64/ECO!Q63))))</f>
        <v>0</v>
      </c>
      <c r="I66" s="74">
        <f>IF($C$4="National Currency",IF(Benefits_DATA!H64=0,0,Benefits_DATA!H64),IF($C$4="Current Exchange rate",IF(Benefits_DATA!H64=0,0,Benefits_DATA!H64/ECO!R28),IF($C$4="Constant Exchange rate",IF(Benefits_DATA!H64=0,0,Benefits_DATA!H64/ECO!R63))))</f>
        <v>0</v>
      </c>
      <c r="J66" s="74">
        <f>IF($C$4="National Currency",IF(Benefits_DATA!I64=0,0,Benefits_DATA!I64),IF($C$4="Current Exchange rate",IF(Benefits_DATA!I64=0,0,Benefits_DATA!I64/ECO!S28),IF($C$4="Constant Exchange rate",IF(Benefits_DATA!I64=0,0,Benefits_DATA!I64/ECO!S63))))</f>
        <v>0</v>
      </c>
      <c r="K66" s="74">
        <f>IF($C$4="National Currency",IF(Benefits_DATA!J64=0,0,Benefits_DATA!J64),IF($C$4="Current Exchange rate",IF(Benefits_DATA!J64=0,0,Benefits_DATA!J64/ECO!T28),IF($C$4="Constant Exchange rate",IF(Benefits_DATA!J64=0,0,Benefits_DATA!J64/ECO!T63))))</f>
        <v>0</v>
      </c>
      <c r="L66" s="74">
        <f>IF($C$4="National Currency",IF(Benefits_DATA!K64=0,0,Benefits_DATA!K64),IF($C$4="Current Exchange rate",IF(Benefits_DATA!K64=0,0,Benefits_DATA!K64/ECO!U28),IF($C$4="Constant Exchange rate",IF(Benefits_DATA!K64=0,0,Benefits_DATA!K64/ECO!U63))))</f>
        <v>0</v>
      </c>
      <c r="M66" s="74">
        <f>IF($C$4="National Currency",IF(Benefits_DATA!L64=0,0,Benefits_DATA!L64),IF($C$4="Current Exchange rate",IF(Benefits_DATA!L64=0,0,Benefits_DATA!L64/ECO!V28),IF($C$4="Constant Exchange rate",IF(Benefits_DATA!L64=0,0,Benefits_DATA!L64/ECO!V63))))</f>
        <v>0</v>
      </c>
      <c r="N66" s="74">
        <f>IF($C$4="National Currency",IF(Benefits_DATA!M64=0,0,Benefits_DATA!M64),IF($C$4="Current Exchange rate",IF(Benefits_DATA!M64=0,0,Benefits_DATA!M64/ECO!W28),IF($C$4="Constant Exchange rate",IF(Benefits_DATA!M64=0,0,Benefits_DATA!M64/ECO!W63))))</f>
        <v>0</v>
      </c>
      <c r="O66" s="74">
        <f>IF($C$4="National Currency",IF(Benefits_DATA!N64=0,0,Benefits_DATA!N64),IF($C$4="Current Exchange rate",IF(Benefits_DATA!N64=0,0,Benefits_DATA!N64/ECO!X28),IF($C$4="Constant Exchange rate",IF(Benefits_DATA!N64=0,0,Benefits_DATA!N64/ECO!X63))))</f>
        <v>0</v>
      </c>
      <c r="P66" s="210">
        <f>IF($C$4="National Currency",IF(Benefits_DATA!O64=0,0,Benefits_DATA!O64),IF($C$4="Current Exchange rate",IF(Benefits_DATA!O64=0,0,Benefits_DATA!O64/ECO!Y28),IF($C$4="Constant Exchange rate",IF(Benefits_DATA!O64=0,0,Benefits_DATA!O64/ECO!Y63))))</f>
        <v>0</v>
      </c>
      <c r="Q66" s="77" t="str">
        <f t="shared" si="8"/>
        <v>-</v>
      </c>
      <c r="R66" s="77" t="str">
        <f t="shared" si="9"/>
        <v>-</v>
      </c>
      <c r="S66" s="77" t="str">
        <f t="shared" si="10"/>
        <v>-</v>
      </c>
    </row>
    <row r="67" spans="3:19" ht="15" x14ac:dyDescent="0.25">
      <c r="C67" s="242"/>
      <c r="D67" s="243"/>
      <c r="E67" s="72" t="s">
        <v>19</v>
      </c>
      <c r="F67" s="74">
        <f>IF($C$4="National Currency",IF(Benefits_DATA!E65=0,0,Benefits_DATA!E65),IF($C$4="Current Exchange rate",IF(Benefits_DATA!E65=0,0,Benefits_DATA!E65/ECO!O29),IF($C$4="Constant Exchange rate",IF(Benefits_DATA!E65=0,0,Benefits_DATA!E65/ECO!O64))))</f>
        <v>0</v>
      </c>
      <c r="G67" s="74">
        <f>IF($C$4="National Currency",IF(Benefits_DATA!F65=0,0,Benefits_DATA!F65),IF($C$4="Current Exchange rate",IF(Benefits_DATA!F65=0,0,Benefits_DATA!F65/ECO!P29),IF($C$4="Constant Exchange rate",IF(Benefits_DATA!F65=0,0,Benefits_DATA!F65/ECO!P64))))</f>
        <v>0</v>
      </c>
      <c r="H67" s="74">
        <f>IF($C$4="National Currency",IF(Benefits_DATA!G65=0,0,Benefits_DATA!G65),IF($C$4="Current Exchange rate",IF(Benefits_DATA!G65=0,0,Benefits_DATA!G65/ECO!Q29),IF($C$4="Constant Exchange rate",IF(Benefits_DATA!G65=0,0,Benefits_DATA!G65/ECO!Q64))))</f>
        <v>0</v>
      </c>
      <c r="I67" s="74">
        <f>IF($C$4="National Currency",IF(Benefits_DATA!H65=0,0,Benefits_DATA!H65),IF($C$4="Current Exchange rate",IF(Benefits_DATA!H65=0,0,Benefits_DATA!H65/ECO!R29),IF($C$4="Constant Exchange rate",IF(Benefits_DATA!H65=0,0,Benefits_DATA!H65/ECO!R64))))</f>
        <v>0</v>
      </c>
      <c r="J67" s="74">
        <f>IF($C$4="National Currency",IF(Benefits_DATA!I65=0,0,Benefits_DATA!I65),IF($C$4="Current Exchange rate",IF(Benefits_DATA!I65=0,0,Benefits_DATA!I65/ECO!S29),IF($C$4="Constant Exchange rate",IF(Benefits_DATA!I65=0,0,Benefits_DATA!I65/ECO!S64))))</f>
        <v>0</v>
      </c>
      <c r="K67" s="74">
        <f>IF($C$4="National Currency",IF(Benefits_DATA!J65=0,0,Benefits_DATA!J65),IF($C$4="Current Exchange rate",IF(Benefits_DATA!J65=0,0,Benefits_DATA!J65/ECO!T29),IF($C$4="Constant Exchange rate",IF(Benefits_DATA!J65=0,0,Benefits_DATA!J65/ECO!T64))))</f>
        <v>0</v>
      </c>
      <c r="L67" s="74">
        <f>IF($C$4="National Currency",IF(Benefits_DATA!K65=0,0,Benefits_DATA!K65),IF($C$4="Current Exchange rate",IF(Benefits_DATA!K65=0,0,Benefits_DATA!K65/ECO!U29),IF($C$4="Constant Exchange rate",IF(Benefits_DATA!K65=0,0,Benefits_DATA!K65/ECO!U64))))</f>
        <v>0</v>
      </c>
      <c r="M67" s="74">
        <f>IF($C$4="National Currency",IF(Benefits_DATA!L65=0,0,Benefits_DATA!L65),IF($C$4="Current Exchange rate",IF(Benefits_DATA!L65=0,0,Benefits_DATA!L65/ECO!V29),IF($C$4="Constant Exchange rate",IF(Benefits_DATA!L65=0,0,Benefits_DATA!L65/ECO!V64))))</f>
        <v>0</v>
      </c>
      <c r="N67" s="74">
        <f>IF($C$4="National Currency",IF(Benefits_DATA!M65=0,0,Benefits_DATA!M65),IF($C$4="Current Exchange rate",IF(Benefits_DATA!M65=0,0,Benefits_DATA!M65/ECO!W29),IF($C$4="Constant Exchange rate",IF(Benefits_DATA!M65=0,0,Benefits_DATA!M65/ECO!W64))))</f>
        <v>0</v>
      </c>
      <c r="O67" s="74">
        <f>IF($C$4="National Currency",IF(Benefits_DATA!N65=0,0,Benefits_DATA!N65),IF($C$4="Current Exchange rate",IF(Benefits_DATA!N65=0,0,Benefits_DATA!N65/ECO!X29),IF($C$4="Constant Exchange rate",IF(Benefits_DATA!N65=0,0,Benefits_DATA!N65/ECO!X64))))</f>
        <v>0</v>
      </c>
      <c r="P67" s="210">
        <f>IF($C$4="National Currency",IF(Benefits_DATA!O65=0,0,Benefits_DATA!O65),IF($C$4="Current Exchange rate",IF(Benefits_DATA!O65=0,0,Benefits_DATA!O65/ECO!Y29),IF($C$4="Constant Exchange rate",IF(Benefits_DATA!O65=0,0,Benefits_DATA!O65/ECO!Y64))))</f>
        <v>0</v>
      </c>
      <c r="Q67" s="77" t="str">
        <f t="shared" si="8"/>
        <v>-</v>
      </c>
      <c r="R67" s="77" t="str">
        <f t="shared" si="9"/>
        <v>-</v>
      </c>
      <c r="S67" s="77" t="str">
        <f t="shared" si="10"/>
        <v>-</v>
      </c>
    </row>
    <row r="68" spans="3:19" ht="15" x14ac:dyDescent="0.25">
      <c r="C68" s="242"/>
      <c r="D68" s="243"/>
      <c r="E68" s="72" t="s">
        <v>20</v>
      </c>
      <c r="F68" s="74">
        <f>IF($C$4="National Currency",IF(Benefits_DATA!E66=0,0,Benefits_DATA!E66),IF($C$4="Current Exchange rate",IF(Benefits_DATA!E66=0,0,Benefits_DATA!E66/ECO!O30),IF($C$4="Constant Exchange rate",IF(Benefits_DATA!E66=0,0,Benefits_DATA!E66/ECO!O65))))</f>
        <v>8.2527034718269778</v>
      </c>
      <c r="G68" s="74">
        <f>IF($C$4="National Currency",IF(Benefits_DATA!F66=0,0,Benefits_DATA!F66),IF($C$4="Current Exchange rate",IF(Benefits_DATA!F66=0,0,Benefits_DATA!F66/ECO!P30),IF($C$4="Constant Exchange rate",IF(Benefits_DATA!F66=0,0,Benefits_DATA!F66/ECO!P65))))</f>
        <v>3.7279453614114972</v>
      </c>
      <c r="H68" s="74">
        <f>IF($C$4="National Currency",IF(Benefits_DATA!G66=0,0,Benefits_DATA!G66),IF($C$4="Current Exchange rate",IF(Benefits_DATA!G66=0,0,Benefits_DATA!G66/ECO!Q30),IF($C$4="Constant Exchange rate",IF(Benefits_DATA!G66=0,0,Benefits_DATA!G66/ECO!Q65))))</f>
        <v>3.9982925441092774</v>
      </c>
      <c r="I68" s="74">
        <f>IF($C$4="National Currency",IF(Benefits_DATA!H66=0,0,Benefits_DATA!H66),IF($C$4="Current Exchange rate",IF(Benefits_DATA!H66=0,0,Benefits_DATA!H66/ECO!R30),IF($C$4="Constant Exchange rate",IF(Benefits_DATA!H66=0,0,Benefits_DATA!H66/ECO!R65))))</f>
        <v>4.0694365395560617</v>
      </c>
      <c r="J68" s="74">
        <f>IF($C$4="National Currency",IF(Benefits_DATA!I66=0,0,Benefits_DATA!I66),IF($C$4="Current Exchange rate",IF(Benefits_DATA!I66=0,0,Benefits_DATA!I66/ECO!S30),IF($C$4="Constant Exchange rate",IF(Benefits_DATA!I66=0,0,Benefits_DATA!I66/ECO!S65))))</f>
        <v>8.9783722253841773</v>
      </c>
      <c r="K68" s="74">
        <f>IF($C$4="National Currency",IF(Benefits_DATA!J66=0,0,Benefits_DATA!J66),IF($C$4="Current Exchange rate",IF(Benefits_DATA!J66=0,0,Benefits_DATA!J66/ECO!T30),IF($C$4="Constant Exchange rate",IF(Benefits_DATA!J66=0,0,Benefits_DATA!J66/ECO!T65))))</f>
        <v>15.680136596471257</v>
      </c>
      <c r="L68" s="74">
        <f>IF($C$4="National Currency",IF(Benefits_DATA!K66=0,0,Benefits_DATA!K66),IF($C$4="Current Exchange rate",IF(Benefits_DATA!K66=0,0,Benefits_DATA!K66/ECO!U30),IF($C$4="Constant Exchange rate",IF(Benefits_DATA!K66=0,0,Benefits_DATA!K66/ECO!U65))))</f>
        <v>13.289698349459306</v>
      </c>
      <c r="M68" s="74">
        <f>IF($C$4="National Currency",IF(Benefits_DATA!L66=0,0,Benefits_DATA!L66),IF($C$4="Current Exchange rate",IF(Benefits_DATA!L66=0,0,Benefits_DATA!L66/ECO!V30),IF($C$4="Constant Exchange rate",IF(Benefits_DATA!L66=0,0,Benefits_DATA!L66/ECO!V65))))</f>
        <v>14.712578258394991</v>
      </c>
      <c r="N68" s="74">
        <f>IF($C$4="National Currency",IF(Benefits_DATA!M66=0,0,Benefits_DATA!M66),IF($C$4="Current Exchange rate",IF(Benefits_DATA!M66=0,0,Benefits_DATA!M66/ECO!W30),IF($C$4="Constant Exchange rate",IF(Benefits_DATA!M66=0,0,Benefits_DATA!M66/ECO!W65))))</f>
        <v>18.61126920887877</v>
      </c>
      <c r="O68" s="74">
        <f>IF($C$4="National Currency",IF(Benefits_DATA!N66=0,0,Benefits_DATA!N66),IF($C$4="Current Exchange rate",IF(Benefits_DATA!N66=0,0,Benefits_DATA!N66/ECO!X30),IF($C$4="Constant Exchange rate",IF(Benefits_DATA!N66=0,0,Benefits_DATA!N66/ECO!X65))))</f>
        <v>27.44735344336938</v>
      </c>
      <c r="P68" s="210">
        <f>IF($C$4="National Currency",IF(Benefits_DATA!O66=0,0,Benefits_DATA!O66),IF($C$4="Current Exchange rate",IF(Benefits_DATA!O66=0,0,Benefits_DATA!O66/ECO!Y30),IF($C$4="Constant Exchange rate",IF(Benefits_DATA!O66=0,0,Benefits_DATA!O66/ECO!Y65))))</f>
        <v>0</v>
      </c>
      <c r="Q68" s="77">
        <f t="shared" si="8"/>
        <v>4.9682326435733828E-5</v>
      </c>
      <c r="R68" s="77">
        <f t="shared" si="9"/>
        <v>0.47477064220183496</v>
      </c>
      <c r="S68" s="77">
        <f t="shared" si="10"/>
        <v>2.3258620689655172</v>
      </c>
    </row>
    <row r="69" spans="3:19" ht="15" x14ac:dyDescent="0.25">
      <c r="C69" s="242"/>
      <c r="D69" s="243"/>
      <c r="E69" s="72" t="s">
        <v>21</v>
      </c>
      <c r="F69" s="74">
        <f>IF($C$4="National Currency",IF(Benefits_DATA!E67=0,0,Benefits_DATA!E67),IF($C$4="Current Exchange rate",IF(Benefits_DATA!E67=0,0,Benefits_DATA!E67/ECO!O31),IF($C$4="Constant Exchange rate",IF(Benefits_DATA!E67=0,0,Benefits_DATA!E67/ECO!O66))))</f>
        <v>34.241788958770087</v>
      </c>
      <c r="G69" s="74">
        <f>IF($C$4="National Currency",IF(Benefits_DATA!F67=0,0,Benefits_DATA!F67),IF($C$4="Current Exchange rate",IF(Benefits_DATA!F67=0,0,Benefits_DATA!F67/ECO!P31),IF($C$4="Constant Exchange rate",IF(Benefits_DATA!F67=0,0,Benefits_DATA!F67/ECO!P66))))</f>
        <v>55.206149545772185</v>
      </c>
      <c r="H69" s="74">
        <f>IF($C$4="National Currency",IF(Benefits_DATA!G67=0,0,Benefits_DATA!G67),IF($C$4="Current Exchange rate",IF(Benefits_DATA!G67=0,0,Benefits_DATA!G67/ECO!Q31),IF($C$4="Constant Exchange rate",IF(Benefits_DATA!G67=0,0,Benefits_DATA!G67/ECO!Q66))))</f>
        <v>91.544374563242485</v>
      </c>
      <c r="I69" s="74">
        <f>IF($C$4="National Currency",IF(Benefits_DATA!H67=0,0,Benefits_DATA!H67),IF($C$4="Current Exchange rate",IF(Benefits_DATA!H67=0,0,Benefits_DATA!H67/ECO!R31),IF($C$4="Constant Exchange rate",IF(Benefits_DATA!H67=0,0,Benefits_DATA!H67/ECO!R66))))</f>
        <v>156.53389238294898</v>
      </c>
      <c r="J69" s="74">
        <f>IF($C$4="National Currency",IF(Benefits_DATA!I67=0,0,Benefits_DATA!I67),IF($C$4="Current Exchange rate",IF(Benefits_DATA!I67=0,0,Benefits_DATA!I67/ECO!S31),IF($C$4="Constant Exchange rate",IF(Benefits_DATA!I67=0,0,Benefits_DATA!I67/ECO!S66))))</f>
        <v>56.2</v>
      </c>
      <c r="K69" s="74">
        <f>IF($C$4="National Currency",IF(Benefits_DATA!J67=0,0,Benefits_DATA!J67),IF($C$4="Current Exchange rate",IF(Benefits_DATA!J67=0,0,Benefits_DATA!J67/ECO!T31),IF($C$4="Constant Exchange rate",IF(Benefits_DATA!J67=0,0,Benefits_DATA!J67/ECO!T66))))</f>
        <v>73.400000000000006</v>
      </c>
      <c r="L69" s="74">
        <f>IF($C$4="National Currency",IF(Benefits_DATA!K67=0,0,Benefits_DATA!K67),IF($C$4="Current Exchange rate",IF(Benefits_DATA!K67=0,0,Benefits_DATA!K67/ECO!U31),IF($C$4="Constant Exchange rate",IF(Benefits_DATA!K67=0,0,Benefits_DATA!K67/ECO!U66))))</f>
        <v>109.4</v>
      </c>
      <c r="M69" s="74">
        <f>IF($C$4="National Currency",IF(Benefits_DATA!L67=0,0,Benefits_DATA!L67),IF($C$4="Current Exchange rate",IF(Benefits_DATA!L67=0,0,Benefits_DATA!L67/ECO!V31),IF($C$4="Constant Exchange rate",IF(Benefits_DATA!L67=0,0,Benefits_DATA!L67/ECO!V66))))</f>
        <v>118.7</v>
      </c>
      <c r="N69" s="74">
        <f>IF($C$4="National Currency",IF(Benefits_DATA!M67=0,0,Benefits_DATA!M67),IF($C$4="Current Exchange rate",IF(Benefits_DATA!M67=0,0,Benefits_DATA!M67/ECO!W31),IF($C$4="Constant Exchange rate",IF(Benefits_DATA!M67=0,0,Benefits_DATA!M67/ECO!W66))))</f>
        <v>146.69999999999999</v>
      </c>
      <c r="O69" s="74">
        <f>IF($C$4="National Currency",IF(Benefits_DATA!N67=0,0,Benefits_DATA!N67),IF($C$4="Current Exchange rate",IF(Benefits_DATA!N67=0,0,Benefits_DATA!N67/ECO!X31),IF($C$4="Constant Exchange rate",IF(Benefits_DATA!N67=0,0,Benefits_DATA!N67/ECO!X66))))</f>
        <v>139.80000000000001</v>
      </c>
      <c r="P69" s="210">
        <f>IF($C$4="National Currency",IF(Benefits_DATA!O67=0,0,Benefits_DATA!O67),IF($C$4="Current Exchange rate",IF(Benefits_DATA!O67=0,0,Benefits_DATA!O67/ECO!Y31),IF($C$4="Constant Exchange rate",IF(Benefits_DATA!O67=0,0,Benefits_DATA!O67/ECO!Y66))))</f>
        <v>157.30000000000001</v>
      </c>
      <c r="Q69" s="77">
        <f t="shared" si="8"/>
        <v>2.5305132788288833E-4</v>
      </c>
      <c r="R69" s="77">
        <f t="shared" si="9"/>
        <v>-4.7034764826175746E-2</v>
      </c>
      <c r="S69" s="77">
        <f t="shared" si="10"/>
        <v>3.082730612244899</v>
      </c>
    </row>
    <row r="70" spans="3:19" ht="15" x14ac:dyDescent="0.25">
      <c r="C70" s="242"/>
      <c r="D70" s="243"/>
      <c r="E70" s="72" t="s">
        <v>22</v>
      </c>
      <c r="F70" s="74">
        <f>IF($C$4="National Currency",IF(Benefits_DATA!E68=0,0,Benefits_DATA!E68),IF($C$4="Current Exchange rate",IF(Benefits_DATA!E68=0,0,Benefits_DATA!E68/ECO!O32),IF($C$4="Constant Exchange rate",IF(Benefits_DATA!E68=0,0,Benefits_DATA!E68/ECO!O67))))</f>
        <v>13395</v>
      </c>
      <c r="G70" s="74">
        <f>IF($C$4="National Currency",IF(Benefits_DATA!F68=0,0,Benefits_DATA!F68),IF($C$4="Current Exchange rate",IF(Benefits_DATA!F68=0,0,Benefits_DATA!F68/ECO!P32),IF($C$4="Constant Exchange rate",IF(Benefits_DATA!F68=0,0,Benefits_DATA!F68/ECO!P67))))</f>
        <v>13841</v>
      </c>
      <c r="H70" s="74">
        <f>IF($C$4="National Currency",IF(Benefits_DATA!G68=0,0,Benefits_DATA!G68),IF($C$4="Current Exchange rate",IF(Benefits_DATA!G68=0,0,Benefits_DATA!G68/ECO!Q32),IF($C$4="Constant Exchange rate",IF(Benefits_DATA!G68=0,0,Benefits_DATA!G68/ECO!Q67))))</f>
        <v>16186</v>
      </c>
      <c r="I70" s="74">
        <f>IF($C$4="National Currency",IF(Benefits_DATA!H68=0,0,Benefits_DATA!H68),IF($C$4="Current Exchange rate",IF(Benefits_DATA!H68=0,0,Benefits_DATA!H68/ECO!R32),IF($C$4="Constant Exchange rate",IF(Benefits_DATA!H68=0,0,Benefits_DATA!H68/ECO!R67))))</f>
        <v>20982</v>
      </c>
      <c r="J70" s="74">
        <f>IF($C$4="National Currency",IF(Benefits_DATA!I68=0,0,Benefits_DATA!I68),IF($C$4="Current Exchange rate",IF(Benefits_DATA!I68=0,0,Benefits_DATA!I68/ECO!S32),IF($C$4="Constant Exchange rate",IF(Benefits_DATA!I68=0,0,Benefits_DATA!I68/ECO!S67))))</f>
        <v>21130</v>
      </c>
      <c r="K70" s="74">
        <f>IF($C$4="National Currency",IF(Benefits_DATA!J68=0,0,Benefits_DATA!J68),IF($C$4="Current Exchange rate",IF(Benefits_DATA!J68=0,0,Benefits_DATA!J68/ECO!T32),IF($C$4="Constant Exchange rate",IF(Benefits_DATA!J68=0,0,Benefits_DATA!J68/ECO!T67))))</f>
        <v>20251</v>
      </c>
      <c r="L70" s="74">
        <f>IF($C$4="National Currency",IF(Benefits_DATA!K68=0,0,Benefits_DATA!K68),IF($C$4="Current Exchange rate",IF(Benefits_DATA!K68=0,0,Benefits_DATA!K68/ECO!U32),IF($C$4="Constant Exchange rate",IF(Benefits_DATA!K68=0,0,Benefits_DATA!K68/ECO!U67))))</f>
        <v>22830.906000000003</v>
      </c>
      <c r="M70" s="74">
        <f>IF($C$4="National Currency",IF(Benefits_DATA!L68=0,0,Benefits_DATA!L68),IF($C$4="Current Exchange rate",IF(Benefits_DATA!L68=0,0,Benefits_DATA!L68/ECO!V32),IF($C$4="Constant Exchange rate",IF(Benefits_DATA!L68=0,0,Benefits_DATA!L68/ECO!V67))))</f>
        <v>22125</v>
      </c>
      <c r="N70" s="74">
        <f>IF($C$4="National Currency",IF(Benefits_DATA!M68=0,0,Benefits_DATA!M68),IF($C$4="Current Exchange rate",IF(Benefits_DATA!M68=0,0,Benefits_DATA!M68/ECO!W32),IF($C$4="Constant Exchange rate",IF(Benefits_DATA!M68=0,0,Benefits_DATA!M68/ECO!W67))))</f>
        <v>23076</v>
      </c>
      <c r="O70" s="208">
        <f>IF($C$4="National Currency",IF(Benefits_DATA!N68=0,0,Benefits_DATA!N68),IF($C$4="Current Exchange rate",IF(Benefits_DATA!N68=0,0,Benefits_DATA!N68/ECO!X32),IF($C$4="Constant Exchange rate",IF(Benefits_DATA!N68=0,0,Benefits_DATA!N68/ECO!X67))))</f>
        <v>23076</v>
      </c>
      <c r="P70" s="210">
        <f>IF($C$4="National Currency",IF(Benefits_DATA!O68=0,0,Benefits_DATA!O68),IF($C$4="Current Exchange rate",IF(Benefits_DATA!O68=0,0,Benefits_DATA!O68/ECO!Y32),IF($C$4="Constant Exchange rate",IF(Benefits_DATA!O68=0,0,Benefits_DATA!O68/ECO!Y67))))</f>
        <v>0</v>
      </c>
      <c r="Q70" s="77">
        <f t="shared" si="8"/>
        <v>4.1769759958694787E-2</v>
      </c>
      <c r="R70" s="77">
        <f t="shared" si="9"/>
        <v>0</v>
      </c>
      <c r="S70" s="77">
        <f t="shared" si="10"/>
        <v>0.72273236282194842</v>
      </c>
    </row>
    <row r="71" spans="3:19" ht="15" x14ac:dyDescent="0.25">
      <c r="C71" s="242"/>
      <c r="D71" s="243"/>
      <c r="E71" s="72" t="s">
        <v>23</v>
      </c>
      <c r="F71" s="74">
        <f>IF($C$4="National Currency",IF(Benefits_DATA!E69=0,0,Benefits_DATA!E69),IF($C$4="Current Exchange rate",IF(Benefits_DATA!E69=0,0,Benefits_DATA!E69/ECO!O33),IF($C$4="Constant Exchange rate",IF(Benefits_DATA!E69=0,0,Benefits_DATA!E69/ECO!O68))))</f>
        <v>2735.6779473567794</v>
      </c>
      <c r="G71" s="74">
        <f>IF($C$4="National Currency",IF(Benefits_DATA!F69=0,0,Benefits_DATA!F69),IF($C$4="Current Exchange rate",IF(Benefits_DATA!F69=0,0,Benefits_DATA!F69/ECO!P33),IF($C$4="Constant Exchange rate",IF(Benefits_DATA!F69=0,0,Benefits_DATA!F69/ECO!P68))))</f>
        <v>3168.546781685468</v>
      </c>
      <c r="H71" s="74">
        <f>IF($C$4="National Currency",IF(Benefits_DATA!G69=0,0,Benefits_DATA!G69),IF($C$4="Current Exchange rate",IF(Benefits_DATA!G69=0,0,Benefits_DATA!G69/ECO!Q33),IF($C$4="Constant Exchange rate",IF(Benefits_DATA!G69=0,0,Benefits_DATA!G69/ECO!Q68))))</f>
        <v>3938.398584383986</v>
      </c>
      <c r="I71" s="74">
        <f>IF($C$4="National Currency",IF(Benefits_DATA!H69=0,0,Benefits_DATA!H69),IF($C$4="Current Exchange rate",IF(Benefits_DATA!H69=0,0,Benefits_DATA!H69/ECO!R33),IF($C$4="Constant Exchange rate",IF(Benefits_DATA!H69=0,0,Benefits_DATA!H69/ECO!R68))))</f>
        <v>6399.9115239991152</v>
      </c>
      <c r="J71" s="74">
        <f>IF($C$4="National Currency",IF(Benefits_DATA!I69=0,0,Benefits_DATA!I69),IF($C$4="Current Exchange rate",IF(Benefits_DATA!I69=0,0,Benefits_DATA!I69/ECO!S33),IF($C$4="Constant Exchange rate",IF(Benefits_DATA!I69=0,0,Benefits_DATA!I69/ECO!S68))))</f>
        <v>6038.4870603848703</v>
      </c>
      <c r="K71" s="74">
        <f>IF($C$4="National Currency",IF(Benefits_DATA!J69=0,0,Benefits_DATA!J69),IF($C$4="Current Exchange rate",IF(Benefits_DATA!J69=0,0,Benefits_DATA!J69/ECO!T33),IF($C$4="Constant Exchange rate",IF(Benefits_DATA!J69=0,0,Benefits_DATA!J69/ECO!T68))))</f>
        <v>3948.2415394824156</v>
      </c>
      <c r="L71" s="74">
        <f>IF($C$4="National Currency",IF(Benefits_DATA!K69=0,0,Benefits_DATA!K69),IF($C$4="Current Exchange rate",IF(Benefits_DATA!K69=0,0,Benefits_DATA!K69/ECO!U33),IF($C$4="Constant Exchange rate",IF(Benefits_DATA!K69=0,0,Benefits_DATA!K69/ECO!U68))))</f>
        <v>4534.3950453439502</v>
      </c>
      <c r="M71" s="74">
        <f>IF($C$4="National Currency",IF(Benefits_DATA!L69=0,0,Benefits_DATA!L69),IF($C$4="Current Exchange rate",IF(Benefits_DATA!L69=0,0,Benefits_DATA!L69/ECO!V33),IF($C$4="Constant Exchange rate",IF(Benefits_DATA!L69=0,0,Benefits_DATA!L69/ECO!V68))))</f>
        <v>4560.716655607167</v>
      </c>
      <c r="N71" s="74">
        <f>IF($C$4="National Currency",IF(Benefits_DATA!M69=0,0,Benefits_DATA!M69),IF($C$4="Current Exchange rate",IF(Benefits_DATA!M69=0,0,Benefits_DATA!M69/ECO!W33),IF($C$4="Constant Exchange rate",IF(Benefits_DATA!M69=0,0,Benefits_DATA!M69/ECO!W68))))</f>
        <v>4987.1709798717102</v>
      </c>
      <c r="O71" s="208">
        <f>IF($C$4="National Currency",IF(Benefits_DATA!N69=0,0,Benefits_DATA!N69),IF($C$4="Current Exchange rate",IF(Benefits_DATA!N69=0,0,Benefits_DATA!N69/ECO!X33),IF($C$4="Constant Exchange rate",IF(Benefits_DATA!N69=0,0,Benefits_DATA!N69/ECO!X68))))</f>
        <v>4987.1709798717102</v>
      </c>
      <c r="P71" s="210">
        <f>IF($C$4="National Currency",IF(Benefits_DATA!O69=0,0,Benefits_DATA!O69),IF($C$4="Current Exchange rate",IF(Benefits_DATA!O69=0,0,Benefits_DATA!O69/ECO!Y33),IF($C$4="Constant Exchange rate",IF(Benefits_DATA!O69=0,0,Benefits_DATA!O69/ECO!Y68))))</f>
        <v>0</v>
      </c>
      <c r="Q71" s="77">
        <f t="shared" si="8"/>
        <v>9.027254927292859E-3</v>
      </c>
      <c r="R71" s="77">
        <f t="shared" si="9"/>
        <v>0</v>
      </c>
      <c r="S71" s="77">
        <f t="shared" si="10"/>
        <v>0.82301099611901707</v>
      </c>
    </row>
    <row r="72" spans="3:19" ht="15" x14ac:dyDescent="0.25">
      <c r="C72" s="242"/>
      <c r="D72" s="243"/>
      <c r="E72" s="72" t="s">
        <v>24</v>
      </c>
      <c r="F72" s="74">
        <f>IF($C$4="National Currency",IF(Benefits_DATA!E70=0,0,Benefits_DATA!E70),IF($C$4="Current Exchange rate",IF(Benefits_DATA!E70=0,0,Benefits_DATA!E70/ECO!O34),IF($C$4="Constant Exchange rate",IF(Benefits_DATA!E70=0,0,Benefits_DATA!E70/ECO!O69))))</f>
        <v>1195.5911260881774</v>
      </c>
      <c r="G72" s="74">
        <f>IF($C$4="National Currency",IF(Benefits_DATA!F70=0,0,Benefits_DATA!F70),IF($C$4="Current Exchange rate",IF(Benefits_DATA!F70=0,0,Benefits_DATA!F70/ECO!P34),IF($C$4="Constant Exchange rate",IF(Benefits_DATA!F70=0,0,Benefits_DATA!F70/ECO!P69))))</f>
        <v>1525.3206028269212</v>
      </c>
      <c r="H72" s="74">
        <f>IF($C$4="National Currency",IF(Benefits_DATA!G70=0,0,Benefits_DATA!G70),IF($C$4="Current Exchange rate",IF(Benefits_DATA!G70=0,0,Benefits_DATA!G70/ECO!Q34),IF($C$4="Constant Exchange rate",IF(Benefits_DATA!G70=0,0,Benefits_DATA!G70/ECO!Q69))))</f>
        <v>1733.3614153327717</v>
      </c>
      <c r="I72" s="74">
        <f>IF($C$4="National Currency",IF(Benefits_DATA!H70=0,0,Benefits_DATA!H70),IF($C$4="Current Exchange rate",IF(Benefits_DATA!H70=0,0,Benefits_DATA!H70/ECO!R34),IF($C$4="Constant Exchange rate",IF(Benefits_DATA!H70=0,0,Benefits_DATA!H70/ECO!R69))))</f>
        <v>2176.6212674342414</v>
      </c>
      <c r="J72" s="74">
        <f>IF($C$4="National Currency",IF(Benefits_DATA!I70=0,0,Benefits_DATA!I70),IF($C$4="Current Exchange rate",IF(Benefits_DATA!I70=0,0,Benefits_DATA!I70/ECO!S34),IF($C$4="Constant Exchange rate",IF(Benefits_DATA!I70=0,0,Benefits_DATA!I70/ECO!S69))))</f>
        <v>4303.5664139286719</v>
      </c>
      <c r="K72" s="74">
        <f>IF($C$4="National Currency",IF(Benefits_DATA!J70=0,0,Benefits_DATA!J70),IF($C$4="Current Exchange rate",IF(Benefits_DATA!J70=0,0,Benefits_DATA!J70/ECO!T34),IF($C$4="Constant Exchange rate",IF(Benefits_DATA!J70=0,0,Benefits_DATA!J70/ECO!T69))))</f>
        <v>6229.5235420761956</v>
      </c>
      <c r="L72" s="74">
        <f>IF($C$4="National Currency",IF(Benefits_DATA!K70=0,0,Benefits_DATA!K70),IF($C$4="Current Exchange rate",IF(Benefits_DATA!K70=0,0,Benefits_DATA!K70/ECO!U34),IF($C$4="Constant Exchange rate",IF(Benefits_DATA!K70=0,0,Benefits_DATA!K70/ECO!U69))))</f>
        <v>4904.5212019095761</v>
      </c>
      <c r="M72" s="74">
        <f>IF($C$4="National Currency",IF(Benefits_DATA!L70=0,0,Benefits_DATA!L70),IF($C$4="Current Exchange rate",IF(Benefits_DATA!L70=0,0,Benefits_DATA!L70/ECO!V34),IF($C$4="Constant Exchange rate",IF(Benefits_DATA!L70=0,0,Benefits_DATA!L70/ECO!V69))))</f>
        <v>5706.4963025367406</v>
      </c>
      <c r="N72" s="74">
        <f>IF($C$4="National Currency",IF(Benefits_DATA!M70=0,0,Benefits_DATA!M70),IF($C$4="Current Exchange rate",IF(Benefits_DATA!M70=0,0,Benefits_DATA!M70/ECO!W34),IF($C$4="Constant Exchange rate",IF(Benefits_DATA!M70=0,0,Benefits_DATA!M70/ECO!W69))))</f>
        <v>5664.3733033792005</v>
      </c>
      <c r="O72" s="208">
        <f>IF($C$4="National Currency",IF(Benefits_DATA!N70=0,0,Benefits_DATA!N70),IF($C$4="Current Exchange rate",IF(Benefits_DATA!N70=0,0,Benefits_DATA!N70/ECO!X34),IF($C$4="Constant Exchange rate",IF(Benefits_DATA!N70=0,0,Benefits_DATA!N70/ECO!X69))))</f>
        <v>5664.3733033792005</v>
      </c>
      <c r="P72" s="210">
        <f>IF($C$4="National Currency",IF(Benefits_DATA!O70=0,0,Benefits_DATA!O70),IF($C$4="Current Exchange rate",IF(Benefits_DATA!O70=0,0,Benefits_DATA!O70/ECO!Y34),IF($C$4="Constant Exchange rate",IF(Benefits_DATA!O70=0,0,Benefits_DATA!O70/ECO!Y69))))</f>
        <v>0</v>
      </c>
      <c r="Q72" s="77">
        <f t="shared" si="8"/>
        <v>1.0253055694166591E-2</v>
      </c>
      <c r="R72" s="77">
        <f t="shared" si="9"/>
        <v>0</v>
      </c>
      <c r="S72" s="77">
        <f t="shared" si="10"/>
        <v>3.7377177529849286</v>
      </c>
    </row>
    <row r="73" spans="3:19" ht="15" x14ac:dyDescent="0.25">
      <c r="C73" s="242"/>
      <c r="D73" s="243"/>
      <c r="E73" s="72" t="s">
        <v>25</v>
      </c>
      <c r="F73" s="74">
        <f>IF($C$4="National Currency",IF(Benefits_DATA!E71=0,0,Benefits_DATA!E71),IF($C$4="Current Exchange rate",IF(Benefits_DATA!E71=0,0,Benefits_DATA!E71/ECO!O35),IF($C$4="Constant Exchange rate",IF(Benefits_DATA!E71=0,0,Benefits_DATA!E71/ECO!O70))))</f>
        <v>3021.297</v>
      </c>
      <c r="G73" s="74">
        <f>IF($C$4="National Currency",IF(Benefits_DATA!F71=0,0,Benefits_DATA!F71),IF($C$4="Current Exchange rate",IF(Benefits_DATA!F71=0,0,Benefits_DATA!F71/ECO!P35),IF($C$4="Constant Exchange rate",IF(Benefits_DATA!F71=0,0,Benefits_DATA!F71/ECO!P70))))</f>
        <v>3118.0457996347986</v>
      </c>
      <c r="H73" s="74">
        <f>IF($C$4="National Currency",IF(Benefits_DATA!G71=0,0,Benefits_DATA!G71),IF($C$4="Current Exchange rate",IF(Benefits_DATA!G71=0,0,Benefits_DATA!G71/ECO!Q35),IF($C$4="Constant Exchange rate",IF(Benefits_DATA!G71=0,0,Benefits_DATA!G71/ECO!Q70))))</f>
        <v>4292.5184224590485</v>
      </c>
      <c r="I73" s="74">
        <f>IF($C$4="National Currency",IF(Benefits_DATA!H71=0,0,Benefits_DATA!H71),IF($C$4="Current Exchange rate",IF(Benefits_DATA!H71=0,0,Benefits_DATA!H71/ECO!R35),IF($C$4="Constant Exchange rate",IF(Benefits_DATA!H71=0,0,Benefits_DATA!H71/ECO!R70))))</f>
        <v>5946.7503171465014</v>
      </c>
      <c r="J73" s="74">
        <f>IF($C$4="National Currency",IF(Benefits_DATA!I71=0,0,Benefits_DATA!I71),IF($C$4="Current Exchange rate",IF(Benefits_DATA!I71=0,0,Benefits_DATA!I71/ECO!S35),IF($C$4="Constant Exchange rate",IF(Benefits_DATA!I71=0,0,Benefits_DATA!I71/ECO!S70))))</f>
        <v>9913.6359384598018</v>
      </c>
      <c r="K73" s="74">
        <f>IF($C$4="National Currency",IF(Benefits_DATA!J71=0,0,Benefits_DATA!J71),IF($C$4="Current Exchange rate",IF(Benefits_DATA!J71=0,0,Benefits_DATA!J71/ECO!T35),IF($C$4="Constant Exchange rate",IF(Benefits_DATA!J71=0,0,Benefits_DATA!J71/ECO!T70))))</f>
        <v>8330.9673018230187</v>
      </c>
      <c r="L73" s="74">
        <f>IF($C$4="National Currency",IF(Benefits_DATA!K71=0,0,Benefits_DATA!K71),IF($C$4="Current Exchange rate",IF(Benefits_DATA!K71=0,0,Benefits_DATA!K71/ECO!U35),IF($C$4="Constant Exchange rate",IF(Benefits_DATA!K71=0,0,Benefits_DATA!K71/ECO!U70))))</f>
        <v>9909.2575125185831</v>
      </c>
      <c r="M73" s="74">
        <f>IF($C$4="National Currency",IF(Benefits_DATA!L71=0,0,Benefits_DATA!L71),IF($C$4="Current Exchange rate",IF(Benefits_DATA!L71=0,0,Benefits_DATA!L71/ECO!V35),IF($C$4="Constant Exchange rate",IF(Benefits_DATA!L71=0,0,Benefits_DATA!L71/ECO!V70))))</f>
        <v>13462.970268213112</v>
      </c>
      <c r="N73" s="74">
        <f>IF($C$4="National Currency",IF(Benefits_DATA!M71=0,0,Benefits_DATA!M71),IF($C$4="Current Exchange rate",IF(Benefits_DATA!M71=0,0,Benefits_DATA!M71/ECO!W35),IF($C$4="Constant Exchange rate",IF(Benefits_DATA!M71=0,0,Benefits_DATA!M71/ECO!W70))))</f>
        <v>9461.9662842502821</v>
      </c>
      <c r="O73" s="74">
        <f>IF($C$4="National Currency",IF(Benefits_DATA!N71=0,0,Benefits_DATA!N71),IF($C$4="Current Exchange rate",IF(Benefits_DATA!N71=0,0,Benefits_DATA!N71/ECO!X35),IF($C$4="Constant Exchange rate",IF(Benefits_DATA!N71=0,0,Benefits_DATA!N71/ECO!X70))))</f>
        <v>8473.8728851314736</v>
      </c>
      <c r="P73" s="210">
        <f>IF($C$4="National Currency",IF(Benefits_DATA!O71=0,0,Benefits_DATA!O71),IF($C$4="Current Exchange rate",IF(Benefits_DATA!O71=0,0,Benefits_DATA!O71/ECO!Y35),IF($C$4="Constant Exchange rate",IF(Benefits_DATA!O71=0,0,Benefits_DATA!O71/ECO!Y70))))</f>
        <v>8966.8982663568295</v>
      </c>
      <c r="Q73" s="77">
        <f t="shared" si="8"/>
        <v>1.5338517781783415E-2</v>
      </c>
      <c r="R73" s="77">
        <f t="shared" si="9"/>
        <v>-0.1044279137586358</v>
      </c>
      <c r="S73" s="77">
        <f t="shared" si="10"/>
        <v>1.8047136329634172</v>
      </c>
    </row>
    <row r="74" spans="3:19" ht="15" x14ac:dyDescent="0.25">
      <c r="C74" s="242"/>
      <c r="D74" s="243"/>
      <c r="E74" s="72" t="s">
        <v>26</v>
      </c>
      <c r="F74" s="74">
        <f>IF($C$4="National Currency",IF(Benefits_DATA!E72=0,0,Benefits_DATA!E72),IF($C$4="Current Exchange rate",IF(Benefits_DATA!E72=0,0,Benefits_DATA!E72/ECO!O36),IF($C$4="Constant Exchange rate",IF(Benefits_DATA!E72=0,0,Benefits_DATA!E72/ECO!O71))))</f>
        <v>50.459476354064421</v>
      </c>
      <c r="G74" s="74">
        <f>IF($C$4="National Currency",IF(Benefits_DATA!F72=0,0,Benefits_DATA!F72),IF($C$4="Current Exchange rate",IF(Benefits_DATA!F72=0,0,Benefits_DATA!F72/ECO!P36),IF($C$4="Constant Exchange rate",IF(Benefits_DATA!F72=0,0,Benefits_DATA!F72/ECO!P71))))</f>
        <v>43.990479350703424</v>
      </c>
      <c r="H74" s="208">
        <f>IF($C$4="National Currency",IF(Benefits_DATA!G72=0,0,Benefits_DATA!G72),IF($C$4="Current Exchange rate",IF(Benefits_DATA!G72=0,0,Benefits_DATA!G72/ECO!Q36),IF($C$4="Constant Exchange rate",IF(Benefits_DATA!G72=0,0,Benefits_DATA!G72/ECO!Q71))))</f>
        <v>45.679617056304103</v>
      </c>
      <c r="I74" s="208">
        <f>IF($C$4="National Currency",IF(Benefits_DATA!H72=0,0,Benefits_DATA!H72),IF($C$4="Current Exchange rate",IF(Benefits_DATA!H72=0,0,Benefits_DATA!H72/ECO!R36),IF($C$4="Constant Exchange rate",IF(Benefits_DATA!H72=0,0,Benefits_DATA!H72/ECO!R71))))</f>
        <v>58.519104243999294</v>
      </c>
      <c r="J74" s="208">
        <f>IF($C$4="National Currency",IF(Benefits_DATA!I72=0,0,Benefits_DATA!I72),IF($C$4="Current Exchange rate",IF(Benefits_DATA!I72=0,0,Benefits_DATA!I72/ECO!S36),IF($C$4="Constant Exchange rate",IF(Benefits_DATA!I72=0,0,Benefits_DATA!I72/ECO!S71))))</f>
        <v>71.358591431694478</v>
      </c>
      <c r="K74" s="74">
        <f>IF($C$4="National Currency",IF(Benefits_DATA!J72=0,0,Benefits_DATA!J72),IF($C$4="Current Exchange rate",IF(Benefits_DATA!J72=0,0,Benefits_DATA!J72/ECO!T36),IF($C$4="Constant Exchange rate",IF(Benefits_DATA!J72=0,0,Benefits_DATA!J72/ECO!T71))))</f>
        <v>84.198078619389676</v>
      </c>
      <c r="L74" s="74">
        <f>IF($C$4="National Currency",IF(Benefits_DATA!K72=0,0,Benefits_DATA!K72),IF($C$4="Current Exchange rate",IF(Benefits_DATA!K72=0,0,Benefits_DATA!K72/ECO!U36),IF($C$4="Constant Exchange rate",IF(Benefits_DATA!K72=0,0,Benefits_DATA!K72/ECO!U71))))</f>
        <v>97.03756580708486</v>
      </c>
      <c r="M74" s="74">
        <f>IF($C$4="National Currency",IF(Benefits_DATA!L72=0,0,Benefits_DATA!L72),IF($C$4="Current Exchange rate",IF(Benefits_DATA!L72=0,0,Benefits_DATA!L72/ECO!V36),IF($C$4="Constant Exchange rate",IF(Benefits_DATA!L72=0,0,Benefits_DATA!L72/ECO!V71))))</f>
        <v>98.599089854555189</v>
      </c>
      <c r="N74" s="74">
        <f>IF($C$4="National Currency",IF(Benefits_DATA!M72=0,0,Benefits_DATA!M72),IF($C$4="Current Exchange rate",IF(Benefits_DATA!M72=0,0,Benefits_DATA!M72/ECO!W36),IF($C$4="Constant Exchange rate",IF(Benefits_DATA!M72=0,0,Benefits_DATA!M72/ECO!W71))))</f>
        <v>0</v>
      </c>
      <c r="O74" s="74">
        <f>IF($C$4="National Currency",IF(Benefits_DATA!N72=0,0,Benefits_DATA!N72),IF($C$4="Current Exchange rate",IF(Benefits_DATA!N72=0,0,Benefits_DATA!N72/ECO!X36),IF($C$4="Constant Exchange rate",IF(Benefits_DATA!N72=0,0,Benefits_DATA!N72/ECO!X71))))</f>
        <v>0</v>
      </c>
      <c r="P74" s="210">
        <f>IF($C$4="National Currency",IF(Benefits_DATA!O72=0,0,Benefits_DATA!O72),IF($C$4="Current Exchange rate",IF(Benefits_DATA!O72=0,0,Benefits_DATA!O72/ECO!Y36),IF($C$4="Constant Exchange rate",IF(Benefits_DATA!O72=0,0,Benefits_DATA!O72/ECO!Y71))))</f>
        <v>0</v>
      </c>
      <c r="Q74" s="77" t="str">
        <f t="shared" si="8"/>
        <v>-</v>
      </c>
      <c r="R74" s="77" t="str">
        <f t="shared" si="9"/>
        <v>-</v>
      </c>
      <c r="S74" s="77" t="str">
        <f t="shared" si="10"/>
        <v>-</v>
      </c>
    </row>
    <row r="75" spans="3:19" ht="15" x14ac:dyDescent="0.25">
      <c r="C75" s="242"/>
      <c r="D75" s="243"/>
      <c r="E75" s="72" t="s">
        <v>27</v>
      </c>
      <c r="F75" s="74">
        <f>IF($C$4="National Currency",IF(Benefits_DATA!E73=0,0,Benefits_DATA!E73),IF($C$4="Current Exchange rate",IF(Benefits_DATA!E73=0,0,Benefits_DATA!E73/ECO!O37),IF($C$4="Constant Exchange rate",IF(Benefits_DATA!E73=0,0,Benefits_DATA!E73/ECO!O72))))</f>
        <v>6279.9957415096342</v>
      </c>
      <c r="G75" s="74">
        <f>IF($C$4="National Currency",IF(Benefits_DATA!F73=0,0,Benefits_DATA!F73),IF($C$4="Current Exchange rate",IF(Benefits_DATA!F73=0,0,Benefits_DATA!F73/ECO!P37),IF($C$4="Constant Exchange rate",IF(Benefits_DATA!F73=0,0,Benefits_DATA!F73/ECO!P72))))</f>
        <v>8179.1759821143396</v>
      </c>
      <c r="H75" s="74">
        <f>IF($C$4="National Currency",IF(Benefits_DATA!G73=0,0,Benefits_DATA!G73),IF($C$4="Current Exchange rate",IF(Benefits_DATA!G73=0,0,Benefits_DATA!G73/ECO!Q37),IF($C$4="Constant Exchange rate",IF(Benefits_DATA!G73=0,0,Benefits_DATA!G73/ECO!Q72))))</f>
        <v>6984.5629724262744</v>
      </c>
      <c r="I75" s="74">
        <f>IF($C$4="National Currency",IF(Benefits_DATA!H73=0,0,Benefits_DATA!H73),IF($C$4="Current Exchange rate",IF(Benefits_DATA!H73=0,0,Benefits_DATA!H73/ECO!R37),IF($C$4="Constant Exchange rate",IF(Benefits_DATA!H73=0,0,Benefits_DATA!H73/ECO!R72))))</f>
        <v>5606.0896412221864</v>
      </c>
      <c r="J75" s="74">
        <f>IF($C$4="National Currency",IF(Benefits_DATA!I73=0,0,Benefits_DATA!I73),IF($C$4="Current Exchange rate",IF(Benefits_DATA!I73=0,0,Benefits_DATA!I73/ECO!S37),IF($C$4="Constant Exchange rate",IF(Benefits_DATA!I73=0,0,Benefits_DATA!I73/ECO!S72))))</f>
        <v>6413.6058767167033</v>
      </c>
      <c r="K75" s="74">
        <f>IF($C$4="National Currency",IF(Benefits_DATA!J73=0,0,Benefits_DATA!J73),IF($C$4="Current Exchange rate",IF(Benefits_DATA!J73=0,0,Benefits_DATA!J73/ECO!T37),IF($C$4="Constant Exchange rate",IF(Benefits_DATA!J73=0,0,Benefits_DATA!J73/ECO!T72))))</f>
        <v>7336.8465878845946</v>
      </c>
      <c r="L75" s="74">
        <f>IF($C$4="National Currency",IF(Benefits_DATA!K73=0,0,Benefits_DATA!K73),IF($C$4="Current Exchange rate",IF(Benefits_DATA!K73=0,0,Benefits_DATA!K73/ECO!U37),IF($C$4="Constant Exchange rate",IF(Benefits_DATA!K73=0,0,Benefits_DATA!K73/ECO!U72))))</f>
        <v>6275.0984775896941</v>
      </c>
      <c r="M75" s="74">
        <f>IF($C$4="National Currency",IF(Benefits_DATA!L73=0,0,Benefits_DATA!L73),IF($C$4="Current Exchange rate",IF(Benefits_DATA!L73=0,0,Benefits_DATA!L73/ECO!V37),IF($C$4="Constant Exchange rate",IF(Benefits_DATA!L73=0,0,Benefits_DATA!L73/ECO!V72))))</f>
        <v>6629.2984137123385</v>
      </c>
      <c r="N75" s="74">
        <f>IF($C$4="National Currency",IF(Benefits_DATA!M73=0,0,Benefits_DATA!M73),IF($C$4="Current Exchange rate",IF(Benefits_DATA!M73=0,0,Benefits_DATA!M73/ECO!W37),IF($C$4="Constant Exchange rate",IF(Benefits_DATA!M73=0,0,Benefits_DATA!M73/ECO!W72))))</f>
        <v>7251.570318322154</v>
      </c>
      <c r="O75" s="74">
        <f>IF($C$4="National Currency",IF(Benefits_DATA!N73=0,0,Benefits_DATA!N73),IF($C$4="Current Exchange rate",IF(Benefits_DATA!N73=0,0,Benefits_DATA!N73/ECO!X37),IF($C$4="Constant Exchange rate",IF(Benefits_DATA!N73=0,0,Benefits_DATA!N73/ECO!X72))))</f>
        <v>7562.8659640157557</v>
      </c>
      <c r="P75" s="210">
        <f>IF($C$4="National Currency",IF(Benefits_DATA!O73=0,0,Benefits_DATA!O73),IF($C$4="Current Exchange rate",IF(Benefits_DATA!O73=0,0,Benefits_DATA!O73/ECO!Y37),IF($C$4="Constant Exchange rate",IF(Benefits_DATA!O73=0,0,Benefits_DATA!O73/ECO!Y72))))</f>
        <v>0</v>
      </c>
      <c r="Q75" s="77">
        <f t="shared" si="8"/>
        <v>1.3689508403394043E-2</v>
      </c>
      <c r="R75" s="77">
        <f t="shared" si="9"/>
        <v>4.2928032416243322E-2</v>
      </c>
      <c r="S75" s="77">
        <f t="shared" si="10"/>
        <v>0.20427883637349975</v>
      </c>
    </row>
    <row r="76" spans="3:19" ht="15" x14ac:dyDescent="0.25">
      <c r="C76" s="242"/>
      <c r="D76" s="243"/>
      <c r="E76" s="72" t="s">
        <v>28</v>
      </c>
      <c r="F76" s="74">
        <f>IF($C$4="National Currency",IF(Benefits_DATA!E74=0,0,Benefits_DATA!E74),IF($C$4="Current Exchange rate",IF(Benefits_DATA!E74=0,0,Benefits_DATA!E74/ECO!O38),IF($C$4="Constant Exchange rate",IF(Benefits_DATA!E74=0,0,Benefits_DATA!E74/ECO!O73))))</f>
        <v>188.6079118678017</v>
      </c>
      <c r="G76" s="74">
        <f>IF($C$4="National Currency",IF(Benefits_DATA!F74=0,0,Benefits_DATA!F74),IF($C$4="Current Exchange rate",IF(Benefits_DATA!F74=0,0,Benefits_DATA!F74/ECO!P38),IF($C$4="Constant Exchange rate",IF(Benefits_DATA!F74=0,0,Benefits_DATA!F74/ECO!P73))))</f>
        <v>135.70772825905524</v>
      </c>
      <c r="H76" s="74">
        <f>IF($C$4="National Currency",IF(Benefits_DATA!G74=0,0,Benefits_DATA!G74),IF($C$4="Current Exchange rate",IF(Benefits_DATA!G74=0,0,Benefits_DATA!G74/ECO!Q38),IF($C$4="Constant Exchange rate",IF(Benefits_DATA!G74=0,0,Benefits_DATA!G74/ECO!Q73))))</f>
        <v>149.39492572191622</v>
      </c>
      <c r="I76" s="74">
        <f>IF($C$4="National Currency",IF(Benefits_DATA!H74=0,0,Benefits_DATA!H74),IF($C$4="Current Exchange rate",IF(Benefits_DATA!H74=0,0,Benefits_DATA!H74/ECO!R38),IF($C$4="Constant Exchange rate",IF(Benefits_DATA!H74=0,0,Benefits_DATA!H74/ECO!R73))))</f>
        <v>162</v>
      </c>
      <c r="J76" s="74">
        <f>IF($C$4="National Currency",IF(Benefits_DATA!I74=0,0,Benefits_DATA!I74),IF($C$4="Current Exchange rate",IF(Benefits_DATA!I74=0,0,Benefits_DATA!I74/ECO!S38),IF($C$4="Constant Exchange rate",IF(Benefits_DATA!I74=0,0,Benefits_DATA!I74/ECO!S73))))</f>
        <v>178</v>
      </c>
      <c r="K76" s="74">
        <f>IF($C$4="National Currency",IF(Benefits_DATA!J74=0,0,Benefits_DATA!J74),IF($C$4="Current Exchange rate",IF(Benefits_DATA!J74=0,0,Benefits_DATA!J74/ECO!T38),IF($C$4="Constant Exchange rate",IF(Benefits_DATA!J74=0,0,Benefits_DATA!J74/ECO!T73))))</f>
        <v>188</v>
      </c>
      <c r="L76" s="74">
        <f>IF($C$4="National Currency",IF(Benefits_DATA!K74=0,0,Benefits_DATA!K74),IF($C$4="Current Exchange rate",IF(Benefits_DATA!K74=0,0,Benefits_DATA!K74/ECO!U38),IF($C$4="Constant Exchange rate",IF(Benefits_DATA!K74=0,0,Benefits_DATA!K74/ECO!U73))))</f>
        <v>246</v>
      </c>
      <c r="M76" s="74">
        <f>IF($C$4="National Currency",IF(Benefits_DATA!L74=0,0,Benefits_DATA!L74),IF($C$4="Current Exchange rate",IF(Benefits_DATA!L74=0,0,Benefits_DATA!L74/ECO!V38),IF($C$4="Constant Exchange rate",IF(Benefits_DATA!L74=0,0,Benefits_DATA!L74/ECO!V73))))</f>
        <v>345</v>
      </c>
      <c r="N76" s="74">
        <f>IF($C$4="National Currency",IF(Benefits_DATA!M74=0,0,Benefits_DATA!M74),IF($C$4="Current Exchange rate",IF(Benefits_DATA!M74=0,0,Benefits_DATA!M74/ECO!W38),IF($C$4="Constant Exchange rate",IF(Benefits_DATA!M74=0,0,Benefits_DATA!M74/ECO!W73))))</f>
        <v>431</v>
      </c>
      <c r="O76" s="74">
        <f>IF($C$4="National Currency",IF(Benefits_DATA!N74=0,0,Benefits_DATA!N74),IF($C$4="Current Exchange rate",IF(Benefits_DATA!N74=0,0,Benefits_DATA!N74/ECO!X38),IF($C$4="Constant Exchange rate",IF(Benefits_DATA!N74=0,0,Benefits_DATA!N74/ECO!X73))))</f>
        <v>293.13499999999999</v>
      </c>
      <c r="P76" s="210">
        <f>IF($C$4="National Currency",IF(Benefits_DATA!O74=0,0,Benefits_DATA!O74),IF($C$4="Current Exchange rate",IF(Benefits_DATA!O74=0,0,Benefits_DATA!O74/ECO!Y38),IF($C$4="Constant Exchange rate",IF(Benefits_DATA!O74=0,0,Benefits_DATA!O74/ECO!Y73))))</f>
        <v>0</v>
      </c>
      <c r="Q76" s="77">
        <f t="shared" si="8"/>
        <v>5.3060229612983162E-4</v>
      </c>
      <c r="R76" s="77">
        <f t="shared" si="9"/>
        <v>-0.31987238979118326</v>
      </c>
      <c r="S76" s="77">
        <f t="shared" si="10"/>
        <v>0.55420309305721482</v>
      </c>
    </row>
    <row r="77" spans="3:19" ht="15" x14ac:dyDescent="0.25">
      <c r="C77" s="242"/>
      <c r="D77" s="243"/>
      <c r="E77" s="72" t="s">
        <v>29</v>
      </c>
      <c r="F77" s="74">
        <f>IF($C$4="National Currency",IF(Benefits_DATA!E75=0,0,Benefits_DATA!E75),IF($C$4="Current Exchange rate",IF(Benefits_DATA!E75=0,0,Benefits_DATA!E75/ECO!O39),IF($C$4="Constant Exchange rate",IF(Benefits_DATA!E75=0,0,Benefits_DATA!E75/ECO!O74))))</f>
        <v>218.74520347872269</v>
      </c>
      <c r="G77" s="74">
        <f>IF($C$4="National Currency",IF(Benefits_DATA!F75=0,0,Benefits_DATA!F75),IF($C$4="Current Exchange rate",IF(Benefits_DATA!F75=0,0,Benefits_DATA!F75/ECO!P39),IF($C$4="Constant Exchange rate",IF(Benefits_DATA!F75=0,0,Benefits_DATA!F75/ECO!P74))))</f>
        <v>241.31388169687312</v>
      </c>
      <c r="H77" s="74">
        <f>IF($C$4="National Currency",IF(Benefits_DATA!G75=0,0,Benefits_DATA!G75),IF($C$4="Current Exchange rate",IF(Benefits_DATA!G75=0,0,Benefits_DATA!G75/ECO!Q39),IF($C$4="Constant Exchange rate",IF(Benefits_DATA!G75=0,0,Benefits_DATA!G75/ECO!Q74))))</f>
        <v>311.30053774148575</v>
      </c>
      <c r="I77" s="74">
        <f>IF($C$4="National Currency",IF(Benefits_DATA!H75=0,0,Benefits_DATA!H75),IF($C$4="Current Exchange rate",IF(Benefits_DATA!H75=0,0,Benefits_DATA!H75/ECO!R39),IF($C$4="Constant Exchange rate",IF(Benefits_DATA!H75=0,0,Benefits_DATA!H75/ECO!R74))))</f>
        <v>0</v>
      </c>
      <c r="J77" s="74">
        <f>IF($C$4="National Currency",IF(Benefits_DATA!I75=0,0,Benefits_DATA!I75),IF($C$4="Current Exchange rate",IF(Benefits_DATA!I75=0,0,Benefits_DATA!I75/ECO!S39),IF($C$4="Constant Exchange rate",IF(Benefits_DATA!I75=0,0,Benefits_DATA!I75/ECO!S74))))</f>
        <v>0</v>
      </c>
      <c r="K77" s="74">
        <f>IF($C$4="National Currency",IF(Benefits_DATA!J75=0,0,Benefits_DATA!J75),IF($C$4="Current Exchange rate",IF(Benefits_DATA!J75=0,0,Benefits_DATA!J75/ECO!T39),IF($C$4="Constant Exchange rate",IF(Benefits_DATA!J75=0,0,Benefits_DATA!J75/ECO!T74))))</f>
        <v>0</v>
      </c>
      <c r="L77" s="74">
        <f>IF($C$4="National Currency",IF(Benefits_DATA!K75=0,0,Benefits_DATA!K75),IF($C$4="Current Exchange rate",IF(Benefits_DATA!K75=0,0,Benefits_DATA!K75/ECO!U39),IF($C$4="Constant Exchange rate",IF(Benefits_DATA!K75=0,0,Benefits_DATA!K75/ECO!U74))))</f>
        <v>0</v>
      </c>
      <c r="M77" s="74">
        <f>IF($C$4="National Currency",IF(Benefits_DATA!L75=0,0,Benefits_DATA!L75),IF($C$4="Current Exchange rate",IF(Benefits_DATA!L75=0,0,Benefits_DATA!L75/ECO!V39),IF($C$4="Constant Exchange rate",IF(Benefits_DATA!L75=0,0,Benefits_DATA!L75/ECO!V74))))</f>
        <v>0</v>
      </c>
      <c r="N77" s="74">
        <f>IF($C$4="National Currency",IF(Benefits_DATA!M75=0,0,Benefits_DATA!M75),IF($C$4="Current Exchange rate",IF(Benefits_DATA!M75=0,0,Benefits_DATA!M75/ECO!W39),IF($C$4="Constant Exchange rate",IF(Benefits_DATA!M75=0,0,Benefits_DATA!M75/ECO!W74))))</f>
        <v>0</v>
      </c>
      <c r="O77" s="74">
        <f>IF($C$4="National Currency",IF(Benefits_DATA!N75=0,0,Benefits_DATA!N75),IF($C$4="Current Exchange rate",IF(Benefits_DATA!N75=0,0,Benefits_DATA!N75/ECO!X39),IF($C$4="Constant Exchange rate",IF(Benefits_DATA!N75=0,0,Benefits_DATA!N75/ECO!X74))))</f>
        <v>0</v>
      </c>
      <c r="P77" s="210">
        <f>IF($C$4="National Currency",IF(Benefits_DATA!O75=0,0,Benefits_DATA!O75),IF($C$4="Current Exchange rate",IF(Benefits_DATA!O75=0,0,Benefits_DATA!O75/ECO!Y39),IF($C$4="Constant Exchange rate",IF(Benefits_DATA!O75=0,0,Benefits_DATA!O75/ECO!Y74))))</f>
        <v>0</v>
      </c>
      <c r="Q77" s="77" t="str">
        <f t="shared" si="8"/>
        <v>-</v>
      </c>
      <c r="R77" s="77" t="str">
        <f t="shared" si="9"/>
        <v>-</v>
      </c>
      <c r="S77" s="77" t="str">
        <f t="shared" si="10"/>
        <v>-</v>
      </c>
    </row>
    <row r="78" spans="3:19" ht="15" x14ac:dyDescent="0.25">
      <c r="C78" s="242"/>
      <c r="D78" s="243"/>
      <c r="E78" s="72" t="s">
        <v>30</v>
      </c>
      <c r="F78" s="74">
        <f>IF($C$4="National Currency",IF(Benefits_DATA!E76=0,0,Benefits_DATA!E76),IF($C$4="Current Exchange rate",IF(Benefits_DATA!E76=0,0,Benefits_DATA!E76/ECO!O40),IF($C$4="Constant Exchange rate",IF(Benefits_DATA!E76=0,0,Benefits_DATA!E76/ECO!O75))))</f>
        <v>0</v>
      </c>
      <c r="G78" s="74">
        <f>IF($C$4="National Currency",IF(Benefits_DATA!F76=0,0,Benefits_DATA!F76),IF($C$4="Current Exchange rate",IF(Benefits_DATA!F76=0,0,Benefits_DATA!F76/ECO!P40),IF($C$4="Constant Exchange rate",IF(Benefits_DATA!F76=0,0,Benefits_DATA!F76/ECO!P75))))</f>
        <v>0</v>
      </c>
      <c r="H78" s="74">
        <f>IF($C$4="National Currency",IF(Benefits_DATA!G76=0,0,Benefits_DATA!G76),IF($C$4="Current Exchange rate",IF(Benefits_DATA!G76=0,0,Benefits_DATA!G76/ECO!Q40),IF($C$4="Constant Exchange rate",IF(Benefits_DATA!G76=0,0,Benefits_DATA!G76/ECO!Q75))))</f>
        <v>0</v>
      </c>
      <c r="I78" s="74">
        <f>IF($C$4="National Currency",IF(Benefits_DATA!H76=0,0,Benefits_DATA!H76),IF($C$4="Current Exchange rate",IF(Benefits_DATA!H76=0,0,Benefits_DATA!H76/ECO!R40),IF($C$4="Constant Exchange rate",IF(Benefits_DATA!H76=0,0,Benefits_DATA!H76/ECO!R75))))</f>
        <v>0</v>
      </c>
      <c r="J78" s="74">
        <f>IF($C$4="National Currency",IF(Benefits_DATA!I76=0,0,Benefits_DATA!I76),IF($C$4="Current Exchange rate",IF(Benefits_DATA!I76=0,0,Benefits_DATA!I76/ECO!S40),IF($C$4="Constant Exchange rate",IF(Benefits_DATA!I76=0,0,Benefits_DATA!I76/ECO!S75))))</f>
        <v>0</v>
      </c>
      <c r="K78" s="74">
        <f>IF($C$4="National Currency",IF(Benefits_DATA!J76=0,0,Benefits_DATA!J76),IF($C$4="Current Exchange rate",IF(Benefits_DATA!J76=0,0,Benefits_DATA!J76/ECO!T40),IF($C$4="Constant Exchange rate",IF(Benefits_DATA!J76=0,0,Benefits_DATA!J76/ECO!T75))))</f>
        <v>0</v>
      </c>
      <c r="L78" s="74">
        <f>IF($C$4="National Currency",IF(Benefits_DATA!K76=0,0,Benefits_DATA!K76),IF($C$4="Current Exchange rate",IF(Benefits_DATA!K76=0,0,Benefits_DATA!K76/ECO!U40),IF($C$4="Constant Exchange rate",IF(Benefits_DATA!K76=0,0,Benefits_DATA!K76/ECO!U75))))</f>
        <v>0</v>
      </c>
      <c r="M78" s="74">
        <f>IF($C$4="National Currency",IF(Benefits_DATA!L76=0,0,Benefits_DATA!L76),IF($C$4="Current Exchange rate",IF(Benefits_DATA!L76=0,0,Benefits_DATA!L76/ECO!V40),IF($C$4="Constant Exchange rate",IF(Benefits_DATA!L76=0,0,Benefits_DATA!L76/ECO!V75))))</f>
        <v>0</v>
      </c>
      <c r="N78" s="74">
        <f>IF($C$4="National Currency",IF(Benefits_DATA!M76=0,0,Benefits_DATA!M76),IF($C$4="Current Exchange rate",IF(Benefits_DATA!M76=0,0,Benefits_DATA!M76/ECO!W40),IF($C$4="Constant Exchange rate",IF(Benefits_DATA!M76=0,0,Benefits_DATA!M76/ECO!W75))))</f>
        <v>0</v>
      </c>
      <c r="O78" s="74">
        <f>IF($C$4="National Currency",IF(Benefits_DATA!N76=0,0,Benefits_DATA!N76),IF($C$4="Current Exchange rate",IF(Benefits_DATA!N76=0,0,Benefits_DATA!N76/ECO!X40),IF($C$4="Constant Exchange rate",IF(Benefits_DATA!N76=0,0,Benefits_DATA!N76/ECO!X75))))</f>
        <v>0</v>
      </c>
      <c r="P78" s="210">
        <f>IF($C$4="National Currency",IF(Benefits_DATA!O76=0,0,Benefits_DATA!O76),IF($C$4="Current Exchange rate",IF(Benefits_DATA!O76=0,0,Benefits_DATA!O76/ECO!Y40),IF($C$4="Constant Exchange rate",IF(Benefits_DATA!O76=0,0,Benefits_DATA!O76/ECO!Y75))))</f>
        <v>0</v>
      </c>
      <c r="Q78" s="77" t="str">
        <f t="shared" si="8"/>
        <v>-</v>
      </c>
      <c r="R78" s="77" t="str">
        <f t="shared" si="9"/>
        <v>-</v>
      </c>
      <c r="S78" s="77" t="str">
        <f t="shared" si="10"/>
        <v>-</v>
      </c>
    </row>
    <row r="79" spans="3:19" ht="15" x14ac:dyDescent="0.25">
      <c r="C79" s="242"/>
      <c r="D79" s="243"/>
      <c r="E79" s="72" t="s">
        <v>180</v>
      </c>
      <c r="F79" s="75">
        <f>IF($C$4="National Currency",IF(Benefits_DATA!E77=0,0,Benefits_DATA!E77),IF($C$4="Current Exchange rate",IF(Benefits_DATA!E77=0,0,Benefits_DATA!E77/ECO!O41),IF($C$4="Constant Exchange rate",IF(Benefits_DATA!E77=0,0,Benefits_DATA!E77/ECO!O76))))</f>
        <v>120727.94967261521</v>
      </c>
      <c r="G79" s="75">
        <f>IF($C$4="National Currency",IF(Benefits_DATA!F77=0,0,Benefits_DATA!F77),IF($C$4="Current Exchange rate",IF(Benefits_DATA!F77=0,0,Benefits_DATA!F77/ECO!P41),IF($C$4="Constant Exchange rate",IF(Benefits_DATA!F77=0,0,Benefits_DATA!F77/ECO!P76))))</f>
        <v>139745.79535242007</v>
      </c>
      <c r="H79" s="75">
        <f>IF($C$4="National Currency",IF(Benefits_DATA!G77=0,0,Benefits_DATA!G77),IF($C$4="Current Exchange rate",IF(Benefits_DATA!G77=0,0,Benefits_DATA!G77/ECO!Q41),IF($C$4="Constant Exchange rate",IF(Benefits_DATA!G77=0,0,Benefits_DATA!G77/ECO!Q76))))</f>
        <v>185162.35973809217</v>
      </c>
      <c r="I79" s="75">
        <f>IF($C$4="National Currency",IF(Benefits_DATA!H77=0,0,Benefits_DATA!H77),IF($C$4="Current Exchange rate",IF(Benefits_DATA!H77=0,0,Benefits_DATA!H77/ECO!R41),IF($C$4="Constant Exchange rate",IF(Benefits_DATA!H77=0,0,Benefits_DATA!H77/ECO!R76))))</f>
        <v>218454.15329310566</v>
      </c>
      <c r="J79" s="75">
        <f>IF($C$4="National Currency",IF(Benefits_DATA!I77=0,0,Benefits_DATA!I77),IF($C$4="Current Exchange rate",IF(Benefits_DATA!I77=0,0,Benefits_DATA!I77/ECO!S41),IF($C$4="Constant Exchange rate",IF(Benefits_DATA!I77=0,0,Benefits_DATA!I77/ECO!S76))))</f>
        <v>231847.22043908073</v>
      </c>
      <c r="K79" s="75">
        <f>IF($C$4="National Currency",IF(Benefits_DATA!J77=0,0,Benefits_DATA!J77),IF($C$4="Current Exchange rate",IF(Benefits_DATA!J77=0,0,Benefits_DATA!J77/ECO!T41),IF($C$4="Constant Exchange rate",IF(Benefits_DATA!J77=0,0,Benefits_DATA!J77/ECO!T76))))</f>
        <v>196458.5831173707</v>
      </c>
      <c r="L79" s="75">
        <f>IF($C$4="National Currency",IF(Benefits_DATA!K77=0,0,Benefits_DATA!K77),IF($C$4="Current Exchange rate",IF(Benefits_DATA!K77=0,0,Benefits_DATA!K77/ECO!U41),IF($C$4="Constant Exchange rate",IF(Benefits_DATA!K77=0,0,Benefits_DATA!K77/ECO!U76))))</f>
        <v>194099.2109384872</v>
      </c>
      <c r="M79" s="75">
        <f>IF($C$4="National Currency",IF(Benefits_DATA!L77=0,0,Benefits_DATA!L77),IF($C$4="Current Exchange rate",IF(Benefits_DATA!L77=0,0,Benefits_DATA!L77/ECO!V41),IF($C$4="Constant Exchange rate",IF(Benefits_DATA!L77=0,0,Benefits_DATA!L77/ECO!V76))))</f>
        <v>198905.11144008988</v>
      </c>
      <c r="N79" s="75">
        <f>IF($C$4="National Currency",IF(Benefits_DATA!M77=0,0,Benefits_DATA!M77),IF($C$4="Current Exchange rate",IF(Benefits_DATA!M77=0,0,Benefits_DATA!M77/ECO!W41),IF($C$4="Constant Exchange rate",IF(Benefits_DATA!M77=0,0,Benefits_DATA!M77/ECO!W76))))</f>
        <v>213288.76622626523</v>
      </c>
      <c r="O79" s="212">
        <f>IF($C$4="National Currency",IF(Benefits_DATA!N77=0,0,Benefits_DATA!N77),IF($C$4="Current Exchange rate",IF(Benefits_DATA!N77=0,0,Benefits_DATA!N77/ECO!X41),IF($C$4="Constant Exchange rate",IF(Benefits_DATA!N77=0,0,Benefits_DATA!N77/ECO!X76))))</f>
        <v>213288.76622626523</v>
      </c>
      <c r="P79" s="211">
        <f>IF($C$4="National Currency",IF(Benefits_DATA!O77=0,0,Benefits_DATA!O77),IF($C$4="Current Exchange rate",IF(Benefits_DATA!O77=0,0,Benefits_DATA!O77/ECO!Y41),IF($C$4="Constant Exchange rate",IF(Benefits_DATA!O77=0,0,Benefits_DATA!O77/ECO!Y76))))</f>
        <v>0</v>
      </c>
      <c r="Q79" s="77">
        <f t="shared" si="8"/>
        <v>0.38607300083018142</v>
      </c>
      <c r="R79" s="77">
        <f t="shared" si="9"/>
        <v>0</v>
      </c>
      <c r="S79" s="77">
        <f t="shared" si="10"/>
        <v>0.76668921160884773</v>
      </c>
    </row>
    <row r="80" spans="3:19" ht="15.75" thickBot="1" x14ac:dyDescent="0.3">
      <c r="C80" s="246"/>
      <c r="D80" s="247"/>
      <c r="E80" s="78" t="s">
        <v>221</v>
      </c>
      <c r="F80" s="86">
        <f t="shared" ref="F80:O80" si="11">SUM(F48:F79)</f>
        <v>348098.43719369359</v>
      </c>
      <c r="G80" s="86">
        <f t="shared" si="11"/>
        <v>375249.61951808957</v>
      </c>
      <c r="H80" s="86">
        <f t="shared" si="11"/>
        <v>445832.16560285317</v>
      </c>
      <c r="I80" s="86">
        <f t="shared" si="11"/>
        <v>499620.72523125418</v>
      </c>
      <c r="J80" s="86">
        <f t="shared" si="11"/>
        <v>541126.59617996134</v>
      </c>
      <c r="K80" s="86">
        <f t="shared" si="11"/>
        <v>491899.04227945535</v>
      </c>
      <c r="L80" s="86">
        <f t="shared" si="11"/>
        <v>497752.28624095907</v>
      </c>
      <c r="M80" s="86">
        <f t="shared" si="11"/>
        <v>549772.99808308762</v>
      </c>
      <c r="N80" s="86">
        <f t="shared" si="11"/>
        <v>562001.32313875575</v>
      </c>
      <c r="O80" s="86">
        <f t="shared" si="11"/>
        <v>552457.08911948162</v>
      </c>
      <c r="P80" s="86" t="s">
        <v>375</v>
      </c>
      <c r="Q80" s="77">
        <f t="shared" si="8"/>
        <v>1</v>
      </c>
      <c r="R80" s="231"/>
      <c r="S80" s="231"/>
    </row>
    <row r="81" spans="3:19" ht="16.5" thickTop="1" thickBot="1" x14ac:dyDescent="0.3">
      <c r="C81" s="248"/>
      <c r="D81" s="249"/>
      <c r="E81" s="113" t="s">
        <v>222</v>
      </c>
      <c r="F81" s="93">
        <v>347282.25</v>
      </c>
      <c r="G81" s="93">
        <v>374421.3125</v>
      </c>
      <c r="H81" s="93">
        <v>445016.1875</v>
      </c>
      <c r="I81" s="93">
        <v>499527.03125</v>
      </c>
      <c r="J81" s="93">
        <v>541012.625</v>
      </c>
      <c r="K81" s="93">
        <v>491773.375</v>
      </c>
      <c r="L81" s="93">
        <v>497609.3125</v>
      </c>
      <c r="M81" s="93">
        <v>549626.375</v>
      </c>
      <c r="N81" s="93">
        <v>561949.1875</v>
      </c>
      <c r="O81" s="93">
        <v>552404.9375</v>
      </c>
      <c r="P81" s="93" t="s">
        <v>375</v>
      </c>
      <c r="Q81" s="77">
        <f t="shared" si="8"/>
        <v>0.99990560059684497</v>
      </c>
      <c r="R81" s="77">
        <f>IF(OR(O81=0, N81=0),"-",O81/N81-1)</f>
        <v>-1.6984186848744254E-2</v>
      </c>
      <c r="S81" s="77">
        <f>IF(OR(O81=0, F81=0),"-",O81/F81-1)</f>
        <v>0.59065122821566618</v>
      </c>
    </row>
    <row r="82" spans="3:19" ht="15.75" thickTop="1" x14ac:dyDescent="0.25">
      <c r="E82" s="89" t="s">
        <v>223</v>
      </c>
      <c r="F82" s="111"/>
      <c r="G82" s="111">
        <f t="shared" ref="G82:O82" si="12">G81/F81-1</f>
        <v>7.8146989948377765E-2</v>
      </c>
      <c r="H82" s="111">
        <f t="shared" si="12"/>
        <v>0.18854395474616581</v>
      </c>
      <c r="I82" s="111">
        <f t="shared" si="12"/>
        <v>0.1224918222778133</v>
      </c>
      <c r="J82" s="111">
        <f t="shared" si="12"/>
        <v>8.3049747370403271E-2</v>
      </c>
      <c r="K82" s="111">
        <f t="shared" si="12"/>
        <v>-9.1013125617909529E-2</v>
      </c>
      <c r="L82" s="111">
        <f t="shared" si="12"/>
        <v>1.186712782081778E-2</v>
      </c>
      <c r="M82" s="111">
        <f t="shared" si="12"/>
        <v>0.10453394097201496</v>
      </c>
      <c r="N82" s="111">
        <f t="shared" si="12"/>
        <v>2.2420344183810226E-2</v>
      </c>
      <c r="O82" s="111">
        <f t="shared" si="12"/>
        <v>-1.6984186848744254E-2</v>
      </c>
      <c r="P82" s="112"/>
    </row>
    <row r="85" spans="3:19" ht="18.75" x14ac:dyDescent="0.15">
      <c r="C85" s="253" t="s">
        <v>345</v>
      </c>
      <c r="D85" s="254"/>
      <c r="E85" s="234" t="s">
        <v>247</v>
      </c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</row>
    <row r="86" spans="3:19" ht="15" x14ac:dyDescent="0.15">
      <c r="C86" s="244" t="s">
        <v>230</v>
      </c>
      <c r="D86" s="245"/>
      <c r="E86" s="50">
        <v>3</v>
      </c>
      <c r="F86" s="51">
        <v>2004</v>
      </c>
      <c r="G86" s="51">
        <f t="shared" ref="G86:P86" si="13">F86+1</f>
        <v>2005</v>
      </c>
      <c r="H86" s="51">
        <f t="shared" si="13"/>
        <v>2006</v>
      </c>
      <c r="I86" s="51">
        <f t="shared" si="13"/>
        <v>2007</v>
      </c>
      <c r="J86" s="51">
        <f t="shared" si="13"/>
        <v>2008</v>
      </c>
      <c r="K86" s="51">
        <f t="shared" si="13"/>
        <v>2009</v>
      </c>
      <c r="L86" s="51">
        <f t="shared" si="13"/>
        <v>2010</v>
      </c>
      <c r="M86" s="51">
        <f t="shared" si="13"/>
        <v>2011</v>
      </c>
      <c r="N86" s="51">
        <f t="shared" si="13"/>
        <v>2012</v>
      </c>
      <c r="O86" s="51">
        <f t="shared" si="13"/>
        <v>2013</v>
      </c>
      <c r="P86" s="51">
        <f t="shared" si="13"/>
        <v>2014</v>
      </c>
      <c r="Q86" s="53" t="s">
        <v>224</v>
      </c>
      <c r="R86" s="54" t="s">
        <v>225</v>
      </c>
      <c r="S86" s="53" t="s">
        <v>281</v>
      </c>
    </row>
    <row r="87" spans="3:19" ht="15" x14ac:dyDescent="0.25">
      <c r="C87" s="242"/>
      <c r="D87" s="243"/>
      <c r="E87" s="72" t="s">
        <v>0</v>
      </c>
      <c r="F87" s="73">
        <f>IF($C$4="National Currency",IF(Benefits_DATA!E85=0,0,Benefits_DATA!E85),IF($C$4="Current Exchange rate",IF(Benefits_DATA!E85=0,0,Benefits_DATA!E85/ECO!O10),IF($C$4="Constant Exchange rate",IF(Benefits_DATA!E85=0,0,Benefits_DATA!E85/ECO!O45))))</f>
        <v>0</v>
      </c>
      <c r="G87" s="73">
        <f>IF($C$4="National Currency",IF(Benefits_DATA!F85=0,0,Benefits_DATA!F85),IF($C$4="Current Exchange rate",IF(Benefits_DATA!F85=0,0,Benefits_DATA!F85/ECO!P10),IF($C$4="Constant Exchange rate",IF(Benefits_DATA!F85=0,0,Benefits_DATA!F85/ECO!P45))))</f>
        <v>0</v>
      </c>
      <c r="H87" s="73">
        <f>IF($C$4="National Currency",IF(Benefits_DATA!G85=0,0,Benefits_DATA!G85),IF($C$4="Current Exchange rate",IF(Benefits_DATA!G85=0,0,Benefits_DATA!G85/ECO!Q10),IF($C$4="Constant Exchange rate",IF(Benefits_DATA!G85=0,0,Benefits_DATA!G85/ECO!Q45))))</f>
        <v>0</v>
      </c>
      <c r="I87" s="73">
        <f>IF($C$4="National Currency",IF(Benefits_DATA!H85=0,0,Benefits_DATA!H85),IF($C$4="Current Exchange rate",IF(Benefits_DATA!H85=0,0,Benefits_DATA!H85/ECO!R10),IF($C$4="Constant Exchange rate",IF(Benefits_DATA!H85=0,0,Benefits_DATA!H85/ECO!R45))))</f>
        <v>0</v>
      </c>
      <c r="J87" s="73">
        <f>IF($C$4="National Currency",IF(Benefits_DATA!I85=0,0,Benefits_DATA!I85),IF($C$4="Current Exchange rate",IF(Benefits_DATA!I85=0,0,Benefits_DATA!I85/ECO!S10),IF($C$4="Constant Exchange rate",IF(Benefits_DATA!I85=0,0,Benefits_DATA!I85/ECO!S45))))</f>
        <v>0</v>
      </c>
      <c r="K87" s="73">
        <f>IF($C$4="National Currency",IF(Benefits_DATA!J85=0,0,Benefits_DATA!J85),IF($C$4="Current Exchange rate",IF(Benefits_DATA!J85=0,0,Benefits_DATA!J85/ECO!T10),IF($C$4="Constant Exchange rate",IF(Benefits_DATA!J85=0,0,Benefits_DATA!J85/ECO!T45))))</f>
        <v>0</v>
      </c>
      <c r="L87" s="73">
        <f>IF($C$4="National Currency",IF(Benefits_DATA!K85=0,0,Benefits_DATA!K85),IF($C$4="Current Exchange rate",IF(Benefits_DATA!K85=0,0,Benefits_DATA!K85/ECO!U10),IF($C$4="Constant Exchange rate",IF(Benefits_DATA!K85=0,0,Benefits_DATA!K85/ECO!U45))))</f>
        <v>0</v>
      </c>
      <c r="M87" s="73">
        <f>IF($C$4="National Currency",IF(Benefits_DATA!L85=0,0,Benefits_DATA!L85),IF($C$4="Current Exchange rate",IF(Benefits_DATA!L85=0,0,Benefits_DATA!L85/ECO!V10),IF($C$4="Constant Exchange rate",IF(Benefits_DATA!L85=0,0,Benefits_DATA!L85/ECO!V45))))</f>
        <v>0</v>
      </c>
      <c r="N87" s="73">
        <f>IF($C$4="National Currency",IF(Benefits_DATA!M85=0,0,Benefits_DATA!M85),IF($C$4="Current Exchange rate",IF(Benefits_DATA!M85=0,0,Benefits_DATA!M85/ECO!W10),IF($C$4="Constant Exchange rate",IF(Benefits_DATA!M85=0,0,Benefits_DATA!M85/ECO!W45))))</f>
        <v>0</v>
      </c>
      <c r="O87" s="73">
        <f>IF($C$4="National Currency",IF(Benefits_DATA!N85=0,0,Benefits_DATA!N85),IF($C$4="Current Exchange rate",IF(Benefits_DATA!N85=0,0,Benefits_DATA!N85/ECO!X10),IF($C$4="Constant Exchange rate",IF(Benefits_DATA!N85=0,0,Benefits_DATA!N85/ECO!X45))))</f>
        <v>0</v>
      </c>
      <c r="P87" s="209">
        <f>IF($C$4="National Currency",IF(Benefits_DATA!O85=0,0,Benefits_DATA!O85),IF($C$4="Current Exchange rate",IF(Benefits_DATA!O85=0,0,Benefits_DATA!O85/ECO!Y10),IF($C$4="Constant Exchange rate",IF(Benefits_DATA!O85=0,0,Benefits_DATA!O85/ECO!Y45))))</f>
        <v>0</v>
      </c>
      <c r="Q87" s="77">
        <f>O87/$O$119</f>
        <v>0</v>
      </c>
      <c r="R87" s="77" t="str">
        <f>IF(OR(O87=0, N87=0),"-",O87/N87-1)</f>
        <v>-</v>
      </c>
      <c r="S87" s="77" t="str">
        <f>IF(OR(O87=0, F87=0),"-",O87/F87-1)</f>
        <v>-</v>
      </c>
    </row>
    <row r="88" spans="3:19" ht="15" x14ac:dyDescent="0.25">
      <c r="C88" s="242"/>
      <c r="D88" s="243"/>
      <c r="E88" s="72" t="s">
        <v>1</v>
      </c>
      <c r="F88" s="74">
        <f>IF($C$4="National Currency",IF(Benefits_DATA!E86=0,0,Benefits_DATA!E86),IF($C$4="Current Exchange rate",IF(Benefits_DATA!E86=0,0,Benefits_DATA!E86/ECO!O11),IF($C$4="Constant Exchange rate",IF(Benefits_DATA!E86=0,0,Benefits_DATA!E86/ECO!O46))))</f>
        <v>5347.0926094599999</v>
      </c>
      <c r="G88" s="74">
        <f>IF($C$4="National Currency",IF(Benefits_DATA!F86=0,0,Benefits_DATA!F86),IF($C$4="Current Exchange rate",IF(Benefits_DATA!F86=0,0,Benefits_DATA!F86/ECO!P11),IF($C$4="Constant Exchange rate",IF(Benefits_DATA!F86=0,0,Benefits_DATA!F86/ECO!P46))))</f>
        <v>6992.0124908999996</v>
      </c>
      <c r="H88" s="74">
        <f>IF($C$4="National Currency",IF(Benefits_DATA!G86=0,0,Benefits_DATA!G86),IF($C$4="Current Exchange rate",IF(Benefits_DATA!G86=0,0,Benefits_DATA!G86/ECO!Q11),IF($C$4="Constant Exchange rate",IF(Benefits_DATA!G86=0,0,Benefits_DATA!G86/ECO!Q46))))</f>
        <v>9762.5249539799988</v>
      </c>
      <c r="I88" s="74">
        <f>IF($C$4="National Currency",IF(Benefits_DATA!H86=0,0,Benefits_DATA!H86),IF($C$4="Current Exchange rate",IF(Benefits_DATA!H86=0,0,Benefits_DATA!H86/ECO!R11),IF($C$4="Constant Exchange rate",IF(Benefits_DATA!H86=0,0,Benefits_DATA!H86/ECO!R46))))</f>
        <v>9579.3953390300012</v>
      </c>
      <c r="J88" s="74">
        <f>IF($C$4="National Currency",IF(Benefits_DATA!I86=0,0,Benefits_DATA!I86),IF($C$4="Current Exchange rate",IF(Benefits_DATA!I86=0,0,Benefits_DATA!I86/ECO!S11),IF($C$4="Constant Exchange rate",IF(Benefits_DATA!I86=0,0,Benefits_DATA!I86/ECO!S46))))</f>
        <v>11658.352352079999</v>
      </c>
      <c r="K88" s="74">
        <f>IF($C$4="National Currency",IF(Benefits_DATA!J86=0,0,Benefits_DATA!J86),IF($C$4="Current Exchange rate",IF(Benefits_DATA!J86=0,0,Benefits_DATA!J86/ECO!T11),IF($C$4="Constant Exchange rate",IF(Benefits_DATA!J86=0,0,Benefits_DATA!J86/ECO!T46))))</f>
        <v>9355.3543807400001</v>
      </c>
      <c r="L88" s="74">
        <f>IF($C$4="National Currency",IF(Benefits_DATA!K86=0,0,Benefits_DATA!K86),IF($C$4="Current Exchange rate",IF(Benefits_DATA!K86=0,0,Benefits_DATA!K86/ECO!U11),IF($C$4="Constant Exchange rate",IF(Benefits_DATA!K86=0,0,Benefits_DATA!K86/ECO!U46))))</f>
        <v>9213.6173464900003</v>
      </c>
      <c r="M88" s="74">
        <f>IF($C$4="National Currency",IF(Benefits_DATA!L86=0,0,Benefits_DATA!L86),IF($C$4="Current Exchange rate",IF(Benefits_DATA!L86=0,0,Benefits_DATA!L86/ECO!V11),IF($C$4="Constant Exchange rate",IF(Benefits_DATA!L86=0,0,Benefits_DATA!L86/ECO!V46))))</f>
        <v>12119.49175807</v>
      </c>
      <c r="N88" s="74">
        <f>IF($C$4="National Currency",IF(Benefits_DATA!M86=0,0,Benefits_DATA!M86),IF($C$4="Current Exchange rate",IF(Benefits_DATA!M86=0,0,Benefits_DATA!M86/ECO!W11),IF($C$4="Constant Exchange rate",IF(Benefits_DATA!M86=0,0,Benefits_DATA!M86/ECO!W46))))</f>
        <v>14086.690672860001</v>
      </c>
      <c r="O88" s="74">
        <f>IF($C$4="National Currency",IF(Benefits_DATA!N86=0,0,Benefits_DATA!N86),IF($C$4="Current Exchange rate",IF(Benefits_DATA!N86=0,0,Benefits_DATA!N86/ECO!X11),IF($C$4="Constant Exchange rate",IF(Benefits_DATA!N86=0,0,Benefits_DATA!N86/ECO!X46))))</f>
        <v>14114.22790306</v>
      </c>
      <c r="P88" s="210">
        <f>IF($C$4="National Currency",IF(Benefits_DATA!O86=0,0,Benefits_DATA!O86),IF($C$4="Current Exchange rate",IF(Benefits_DATA!O86=0,0,Benefits_DATA!O86/ECO!Y11),IF($C$4="Constant Exchange rate",IF(Benefits_DATA!O86=0,0,Benefits_DATA!O86/ECO!Y46))))</f>
        <v>13794.657688709998</v>
      </c>
      <c r="Q88" s="77">
        <f t="shared" ref="Q88:Q120" si="14">O88/$O$119</f>
        <v>4.9128595346147649E-2</v>
      </c>
      <c r="R88" s="77">
        <f t="shared" ref="R88:R118" si="15">IF(OR(O88=0, N88=0),"-",O88/N88-1)</f>
        <v>1.9548402701177192E-3</v>
      </c>
      <c r="S88" s="77">
        <f t="shared" ref="S88:S118" si="16">IF(OR(O88=0, F88=0),"-",O88/F88-1)</f>
        <v>1.6396079017014422</v>
      </c>
    </row>
    <row r="89" spans="3:19" ht="15" x14ac:dyDescent="0.25">
      <c r="C89" s="242"/>
      <c r="D89" s="243"/>
      <c r="E89" s="72" t="s">
        <v>2</v>
      </c>
      <c r="F89" s="74">
        <f>IF($C$4="National Currency",IF(Benefits_DATA!E87=0,0,Benefits_DATA!E87),IF($C$4="Current Exchange rate",IF(Benefits_DATA!E87=0,0,Benefits_DATA!E87/ECO!O12),IF($C$4="Constant Exchange rate",IF(Benefits_DATA!E87=0,0,Benefits_DATA!E87/ECO!O47))))</f>
        <v>0</v>
      </c>
      <c r="G89" s="74">
        <f>IF($C$4="National Currency",IF(Benefits_DATA!F87=0,0,Benefits_DATA!F87),IF($C$4="Current Exchange rate",IF(Benefits_DATA!F87=0,0,Benefits_DATA!F87/ECO!P12),IF($C$4="Constant Exchange rate",IF(Benefits_DATA!F87=0,0,Benefits_DATA!F87/ECO!P47))))</f>
        <v>0</v>
      </c>
      <c r="H89" s="74">
        <f>IF($C$4="National Currency",IF(Benefits_DATA!G87=0,0,Benefits_DATA!G87),IF($C$4="Current Exchange rate",IF(Benefits_DATA!G87=0,0,Benefits_DATA!G87/ECO!Q12),IF($C$4="Constant Exchange rate",IF(Benefits_DATA!G87=0,0,Benefits_DATA!G87/ECO!Q47))))</f>
        <v>0</v>
      </c>
      <c r="I89" s="74">
        <f>IF($C$4="National Currency",IF(Benefits_DATA!H87=0,0,Benefits_DATA!H87),IF($C$4="Current Exchange rate",IF(Benefits_DATA!H87=0,0,Benefits_DATA!H87/ECO!R12),IF($C$4="Constant Exchange rate",IF(Benefits_DATA!H87=0,0,Benefits_DATA!H87/ECO!R47))))</f>
        <v>17.341552815609216</v>
      </c>
      <c r="J89" s="74">
        <f>IF($C$4="National Currency",IF(Benefits_DATA!I87=0,0,Benefits_DATA!I87),IF($C$4="Current Exchange rate",IF(Benefits_DATA!I87=0,0,Benefits_DATA!I87/ECO!S12),IF($C$4="Constant Exchange rate",IF(Benefits_DATA!I87=0,0,Benefits_DATA!I87/ECO!S47))))</f>
        <v>17.942341921464365</v>
      </c>
      <c r="K89" s="74">
        <f>IF($C$4="National Currency",IF(Benefits_DATA!J87=0,0,Benefits_DATA!J87),IF($C$4="Current Exchange rate",IF(Benefits_DATA!J87=0,0,Benefits_DATA!J87/ECO!T12),IF($C$4="Constant Exchange rate",IF(Benefits_DATA!J87=0,0,Benefits_DATA!J87/ECO!T47))))</f>
        <v>22.026825910624812</v>
      </c>
      <c r="L89" s="74">
        <f>IF($C$4="National Currency",IF(Benefits_DATA!K87=0,0,Benefits_DATA!K87),IF($C$4="Current Exchange rate",IF(Benefits_DATA!K87=0,0,Benefits_DATA!K87/ECO!U12),IF($C$4="Constant Exchange rate",IF(Benefits_DATA!K87=0,0,Benefits_DATA!K87/ECO!U47))))</f>
        <v>30.094824303637232</v>
      </c>
      <c r="M89" s="74">
        <f>IF($C$4="National Currency",IF(Benefits_DATA!L87=0,0,Benefits_DATA!L87),IF($C$4="Current Exchange rate",IF(Benefits_DATA!L87=0,0,Benefits_DATA!L87/ECO!V12),IF($C$4="Constant Exchange rate",IF(Benefits_DATA!L87=0,0,Benefits_DATA!L87/ECO!V47))))</f>
        <v>28.121484814398201</v>
      </c>
      <c r="N89" s="74">
        <f>IF($C$4="National Currency",IF(Benefits_DATA!M87=0,0,Benefits_DATA!M87),IF($C$4="Current Exchange rate",IF(Benefits_DATA!M87=0,0,Benefits_DATA!M87/ECO!W12),IF($C$4="Constant Exchange rate",IF(Benefits_DATA!M87=0,0,Benefits_DATA!M87/ECO!W47))))</f>
        <v>30.677983433888947</v>
      </c>
      <c r="O89" s="208">
        <f>IF($C$4="National Currency",IF(Benefits_DATA!N87=0,0,Benefits_DATA!N87),IF($C$4="Current Exchange rate",IF(Benefits_DATA!N87=0,0,Benefits_DATA!N87/ECO!X12),IF($C$4="Constant Exchange rate",IF(Benefits_DATA!N87=0,0,Benefits_DATA!N87/ECO!X47))))</f>
        <v>30.677983433888947</v>
      </c>
      <c r="P89" s="210">
        <f>IF($C$4="National Currency",IF(Benefits_DATA!O87=0,0,Benefits_DATA!O87),IF($C$4="Current Exchange rate",IF(Benefits_DATA!O87=0,0,Benefits_DATA!O87/ECO!Y12),IF($C$4="Constant Exchange rate",IF(Benefits_DATA!O87=0,0,Benefits_DATA!O87/ECO!Y47))))</f>
        <v>0</v>
      </c>
      <c r="Q89" s="77">
        <f t="shared" si="14"/>
        <v>1.067834701629406E-4</v>
      </c>
      <c r="R89" s="77">
        <f t="shared" si="15"/>
        <v>0</v>
      </c>
      <c r="S89" s="77" t="str">
        <f t="shared" si="16"/>
        <v>-</v>
      </c>
    </row>
    <row r="90" spans="3:19" ht="15" x14ac:dyDescent="0.25">
      <c r="C90" s="242"/>
      <c r="D90" s="243"/>
      <c r="E90" s="72" t="s">
        <v>3</v>
      </c>
      <c r="F90" s="74">
        <f>IF($C$4="National Currency",IF(Benefits_DATA!E88=0,0,Benefits_DATA!E88),IF($C$4="Current Exchange rate",IF(Benefits_DATA!E88=0,0,Benefits_DATA!E88/ECO!O13),IF($C$4="Constant Exchange rate",IF(Benefits_DATA!E88=0,0,Benefits_DATA!E88/ECO!O48))))</f>
        <v>7839.9850299401205</v>
      </c>
      <c r="G90" s="74">
        <f>IF($C$4="National Currency",IF(Benefits_DATA!F88=0,0,Benefits_DATA!F88),IF($C$4="Current Exchange rate",IF(Benefits_DATA!F88=0,0,Benefits_DATA!F88/ECO!P13),IF($C$4="Constant Exchange rate",IF(Benefits_DATA!F88=0,0,Benefits_DATA!F88/ECO!P48))))</f>
        <v>7747.1573519627427</v>
      </c>
      <c r="H90" s="74">
        <f>IF($C$4="National Currency",IF(Benefits_DATA!G88=0,0,Benefits_DATA!G88),IF($C$4="Current Exchange rate",IF(Benefits_DATA!G88=0,0,Benefits_DATA!G88/ECO!Q13),IF($C$4="Constant Exchange rate",IF(Benefits_DATA!G88=0,0,Benefits_DATA!G88/ECO!Q48))))</f>
        <v>8107.8193612774458</v>
      </c>
      <c r="I90" s="74">
        <f>IF($C$4="National Currency",IF(Benefits_DATA!H88=0,0,Benefits_DATA!H88),IF($C$4="Current Exchange rate",IF(Benefits_DATA!H88=0,0,Benefits_DATA!H88/ECO!R13),IF($C$4="Constant Exchange rate",IF(Benefits_DATA!H88=0,0,Benefits_DATA!H88/ECO!R48))))</f>
        <v>8866.0337658017306</v>
      </c>
      <c r="J90" s="74">
        <f>IF($C$4="National Currency",IF(Benefits_DATA!I88=0,0,Benefits_DATA!I88),IF($C$4="Current Exchange rate",IF(Benefits_DATA!I88=0,0,Benefits_DATA!I88/ECO!S13),IF($C$4="Constant Exchange rate",IF(Benefits_DATA!I88=0,0,Benefits_DATA!I88/ECO!S48))))</f>
        <v>9366.6358948769121</v>
      </c>
      <c r="K90" s="74">
        <f>IF($C$4="National Currency",IF(Benefits_DATA!J88=0,0,Benefits_DATA!J88),IF($C$4="Current Exchange rate",IF(Benefits_DATA!J88=0,0,Benefits_DATA!J88/ECO!T13),IF($C$4="Constant Exchange rate",IF(Benefits_DATA!J88=0,0,Benefits_DATA!J88/ECO!T48))))</f>
        <v>7711.5635395874924</v>
      </c>
      <c r="L90" s="74">
        <f>IF($C$4="National Currency",IF(Benefits_DATA!K88=0,0,Benefits_DATA!K88),IF($C$4="Current Exchange rate",IF(Benefits_DATA!K88=0,0,Benefits_DATA!K88/ECO!U13),IF($C$4="Constant Exchange rate",IF(Benefits_DATA!K88=0,0,Benefits_DATA!K88/ECO!U48))))</f>
        <v>7568.3200266134399</v>
      </c>
      <c r="M90" s="74">
        <f>IF($C$4="National Currency",IF(Benefits_DATA!L88=0,0,Benefits_DATA!L88),IF($C$4="Current Exchange rate",IF(Benefits_DATA!L88=0,0,Benefits_DATA!L88/ECO!V13),IF($C$4="Constant Exchange rate",IF(Benefits_DATA!L88=0,0,Benefits_DATA!L88/ECO!V48))))</f>
        <v>7613.2959081836343</v>
      </c>
      <c r="N90" s="74">
        <f>IF($C$4="National Currency",IF(Benefits_DATA!M88=0,0,Benefits_DATA!M88),IF($C$4="Current Exchange rate",IF(Benefits_DATA!M88=0,0,Benefits_DATA!M88/ECO!W13),IF($C$4="Constant Exchange rate",IF(Benefits_DATA!M88=0,0,Benefits_DATA!M88/ECO!W48))))</f>
        <v>7512.6305721889557</v>
      </c>
      <c r="O90" s="74">
        <f>IF($C$4="National Currency",IF(Benefits_DATA!N88=0,0,Benefits_DATA!N88),IF($C$4="Current Exchange rate",IF(Benefits_DATA!N88=0,0,Benefits_DATA!N88/ECO!X13),IF($C$4="Constant Exchange rate",IF(Benefits_DATA!N88=0,0,Benefits_DATA!N88/ECO!X48))))</f>
        <v>7377.4209913506329</v>
      </c>
      <c r="P90" s="210">
        <f>IF($C$4="National Currency",IF(Benefits_DATA!O88=0,0,Benefits_DATA!O88),IF($C$4="Current Exchange rate",IF(Benefits_DATA!O88=0,0,Benefits_DATA!O88/ECO!Y13),IF($C$4="Constant Exchange rate",IF(Benefits_DATA!O88=0,0,Benefits_DATA!O88/ECO!Y48))))</f>
        <v>7067.10495675316</v>
      </c>
      <c r="Q90" s="77">
        <f t="shared" si="14"/>
        <v>2.5679217671103514E-2</v>
      </c>
      <c r="R90" s="77">
        <f t="shared" si="15"/>
        <v>-1.7997634721831801E-2</v>
      </c>
      <c r="S90" s="77">
        <f t="shared" si="16"/>
        <v>-5.9000627784747239E-2</v>
      </c>
    </row>
    <row r="91" spans="3:19" ht="15" x14ac:dyDescent="0.25">
      <c r="C91" s="242"/>
      <c r="D91" s="243"/>
      <c r="E91" s="72" t="s">
        <v>4</v>
      </c>
      <c r="F91" s="74">
        <f>IF($C$4="National Currency",IF(Benefits_DATA!E89=0,0,Benefits_DATA!E89),IF($C$4="Current Exchange rate",IF(Benefits_DATA!E89=0,0,Benefits_DATA!E89/ECO!O14),IF($C$4="Constant Exchange rate",IF(Benefits_DATA!E89=0,0,Benefits_DATA!E89/ECO!O49))))</f>
        <v>0</v>
      </c>
      <c r="G91" s="74">
        <f>IF($C$4="National Currency",IF(Benefits_DATA!F89=0,0,Benefits_DATA!F89),IF($C$4="Current Exchange rate",IF(Benefits_DATA!F89=0,0,Benefits_DATA!F89/ECO!P14),IF($C$4="Constant Exchange rate",IF(Benefits_DATA!F89=0,0,Benefits_DATA!F89/ECO!P49))))</f>
        <v>0</v>
      </c>
      <c r="H91" s="74">
        <f>IF($C$4="National Currency",IF(Benefits_DATA!G89=0,0,Benefits_DATA!G89),IF($C$4="Current Exchange rate",IF(Benefits_DATA!G89=0,0,Benefits_DATA!G89/ECO!Q14),IF($C$4="Constant Exchange rate",IF(Benefits_DATA!G89=0,0,Benefits_DATA!G89/ECO!Q49))))</f>
        <v>0</v>
      </c>
      <c r="I91" s="74">
        <f>IF($C$4="National Currency",IF(Benefits_DATA!H89=0,0,Benefits_DATA!H89),IF($C$4="Current Exchange rate",IF(Benefits_DATA!H89=0,0,Benefits_DATA!H89/ECO!R14),IF($C$4="Constant Exchange rate",IF(Benefits_DATA!H89=0,0,Benefits_DATA!H89/ECO!R49))))</f>
        <v>0</v>
      </c>
      <c r="J91" s="74">
        <f>IF($C$4="National Currency",IF(Benefits_DATA!I89=0,0,Benefits_DATA!I89),IF($C$4="Current Exchange rate",IF(Benefits_DATA!I89=0,0,Benefits_DATA!I89/ECO!S14),IF($C$4="Constant Exchange rate",IF(Benefits_DATA!I89=0,0,Benefits_DATA!I89/ECO!S49))))</f>
        <v>0</v>
      </c>
      <c r="K91" s="74">
        <f>IF($C$4="National Currency",IF(Benefits_DATA!J89=0,0,Benefits_DATA!J89),IF($C$4="Current Exchange rate",IF(Benefits_DATA!J89=0,0,Benefits_DATA!J89/ECO!T14),IF($C$4="Constant Exchange rate",IF(Benefits_DATA!J89=0,0,Benefits_DATA!J89/ECO!T49))))</f>
        <v>0</v>
      </c>
      <c r="L91" s="74">
        <f>IF($C$4="National Currency",IF(Benefits_DATA!K89=0,0,Benefits_DATA!K89),IF($C$4="Current Exchange rate",IF(Benefits_DATA!K89=0,0,Benefits_DATA!K89/ECO!U14),IF($C$4="Constant Exchange rate",IF(Benefits_DATA!K89=0,0,Benefits_DATA!K89/ECO!U49))))</f>
        <v>0</v>
      </c>
      <c r="M91" s="74">
        <f>IF($C$4="National Currency",IF(Benefits_DATA!L89=0,0,Benefits_DATA!L89),IF($C$4="Current Exchange rate",IF(Benefits_DATA!L89=0,0,Benefits_DATA!L89/ECO!V14),IF($C$4="Constant Exchange rate",IF(Benefits_DATA!L89=0,0,Benefits_DATA!L89/ECO!V49))))</f>
        <v>0</v>
      </c>
      <c r="N91" s="74">
        <f>IF($C$4="National Currency",IF(Benefits_DATA!M89=0,0,Benefits_DATA!M89),IF($C$4="Current Exchange rate",IF(Benefits_DATA!M89=0,0,Benefits_DATA!M89/ECO!W14),IF($C$4="Constant Exchange rate",IF(Benefits_DATA!M89=0,0,Benefits_DATA!M89/ECO!W49))))</f>
        <v>0</v>
      </c>
      <c r="O91" s="74">
        <f>IF($C$4="National Currency",IF(Benefits_DATA!N89=0,0,Benefits_DATA!N89),IF($C$4="Current Exchange rate",IF(Benefits_DATA!N89=0,0,Benefits_DATA!N89/ECO!X14),IF($C$4="Constant Exchange rate",IF(Benefits_DATA!N89=0,0,Benefits_DATA!N89/ECO!X49))))</f>
        <v>0</v>
      </c>
      <c r="P91" s="210">
        <f>IF($C$4="National Currency",IF(Benefits_DATA!O89=0,0,Benefits_DATA!O89),IF($C$4="Current Exchange rate",IF(Benefits_DATA!O89=0,0,Benefits_DATA!O89/ECO!Y14),IF($C$4="Constant Exchange rate",IF(Benefits_DATA!O89=0,0,Benefits_DATA!O89/ECO!Y49))))</f>
        <v>0</v>
      </c>
      <c r="Q91" s="77">
        <f t="shared" si="14"/>
        <v>0</v>
      </c>
      <c r="R91" s="77" t="str">
        <f t="shared" si="15"/>
        <v>-</v>
      </c>
      <c r="S91" s="77" t="str">
        <f t="shared" si="16"/>
        <v>-</v>
      </c>
    </row>
    <row r="92" spans="3:19" ht="15" x14ac:dyDescent="0.25">
      <c r="C92" s="242"/>
      <c r="D92" s="243"/>
      <c r="E92" s="72" t="s">
        <v>5</v>
      </c>
      <c r="F92" s="74">
        <f>IF($C$4="National Currency",IF(Benefits_DATA!E90=0,0,Benefits_DATA!E90),IF($C$4="Current Exchange rate",IF(Benefits_DATA!E90=0,0,Benefits_DATA!E90/ECO!O15),IF($C$4="Constant Exchange rate",IF(Benefits_DATA!E90=0,0,Benefits_DATA!E90/ECO!O50))))</f>
        <v>0</v>
      </c>
      <c r="G92" s="74">
        <f>IF($C$4="National Currency",IF(Benefits_DATA!F90=0,0,Benefits_DATA!F90),IF($C$4="Current Exchange rate",IF(Benefits_DATA!F90=0,0,Benefits_DATA!F90/ECO!P15),IF($C$4="Constant Exchange rate",IF(Benefits_DATA!F90=0,0,Benefits_DATA!F90/ECO!P50))))</f>
        <v>0</v>
      </c>
      <c r="H92" s="74">
        <f>IF($C$4="National Currency",IF(Benefits_DATA!G90=0,0,Benefits_DATA!G90),IF($C$4="Current Exchange rate",IF(Benefits_DATA!G90=0,0,Benefits_DATA!G90/ECO!Q15),IF($C$4="Constant Exchange rate",IF(Benefits_DATA!G90=0,0,Benefits_DATA!G90/ECO!Q50))))</f>
        <v>0</v>
      </c>
      <c r="I92" s="74">
        <f>IF($C$4="National Currency",IF(Benefits_DATA!H90=0,0,Benefits_DATA!H90),IF($C$4="Current Exchange rate",IF(Benefits_DATA!H90=0,0,Benefits_DATA!H90/ECO!R15),IF($C$4="Constant Exchange rate",IF(Benefits_DATA!H90=0,0,Benefits_DATA!H90/ECO!R50))))</f>
        <v>0</v>
      </c>
      <c r="J92" s="74">
        <f>IF($C$4="National Currency",IF(Benefits_DATA!I90=0,0,Benefits_DATA!I90),IF($C$4="Current Exchange rate",IF(Benefits_DATA!I90=0,0,Benefits_DATA!I90/ECO!S15),IF($C$4="Constant Exchange rate",IF(Benefits_DATA!I90=0,0,Benefits_DATA!I90/ECO!S50))))</f>
        <v>0</v>
      </c>
      <c r="K92" s="74">
        <f>IF($C$4="National Currency",IF(Benefits_DATA!J90=0,0,Benefits_DATA!J90),IF($C$4="Current Exchange rate",IF(Benefits_DATA!J90=0,0,Benefits_DATA!J90/ECO!T15),IF($C$4="Constant Exchange rate",IF(Benefits_DATA!J90=0,0,Benefits_DATA!J90/ECO!T50))))</f>
        <v>0</v>
      </c>
      <c r="L92" s="74">
        <f>IF($C$4="National Currency",IF(Benefits_DATA!K90=0,0,Benefits_DATA!K90),IF($C$4="Current Exchange rate",IF(Benefits_DATA!K90=0,0,Benefits_DATA!K90/ECO!U15),IF($C$4="Constant Exchange rate",IF(Benefits_DATA!K90=0,0,Benefits_DATA!K90/ECO!U50))))</f>
        <v>0</v>
      </c>
      <c r="M92" s="74">
        <f>IF($C$4="National Currency",IF(Benefits_DATA!L90=0,0,Benefits_DATA!L90),IF($C$4="Current Exchange rate",IF(Benefits_DATA!L90=0,0,Benefits_DATA!L90/ECO!V15),IF($C$4="Constant Exchange rate",IF(Benefits_DATA!L90=0,0,Benefits_DATA!L90/ECO!V50))))</f>
        <v>0</v>
      </c>
      <c r="N92" s="74">
        <f>IF($C$4="National Currency",IF(Benefits_DATA!M90=0,0,Benefits_DATA!M90),IF($C$4="Current Exchange rate",IF(Benefits_DATA!M90=0,0,Benefits_DATA!M90/ECO!W15),IF($C$4="Constant Exchange rate",IF(Benefits_DATA!M90=0,0,Benefits_DATA!M90/ECO!W50))))</f>
        <v>0</v>
      </c>
      <c r="O92" s="74">
        <f>IF($C$4="National Currency",IF(Benefits_DATA!N90=0,0,Benefits_DATA!N90),IF($C$4="Current Exchange rate",IF(Benefits_DATA!N90=0,0,Benefits_DATA!N90/ECO!X15),IF($C$4="Constant Exchange rate",IF(Benefits_DATA!N90=0,0,Benefits_DATA!N90/ECO!X50))))</f>
        <v>0</v>
      </c>
      <c r="P92" s="210">
        <f>IF($C$4="National Currency",IF(Benefits_DATA!O90=0,0,Benefits_DATA!O90),IF($C$4="Current Exchange rate",IF(Benefits_DATA!O90=0,0,Benefits_DATA!O90/ECO!Y15),IF($C$4="Constant Exchange rate",IF(Benefits_DATA!O90=0,0,Benefits_DATA!O90/ECO!Y50))))</f>
        <v>0</v>
      </c>
      <c r="Q92" s="77">
        <f t="shared" si="14"/>
        <v>0</v>
      </c>
      <c r="R92" s="77" t="str">
        <f t="shared" si="15"/>
        <v>-</v>
      </c>
      <c r="S92" s="77" t="str">
        <f t="shared" si="16"/>
        <v>-</v>
      </c>
    </row>
    <row r="93" spans="3:19" ht="15" x14ac:dyDescent="0.25">
      <c r="C93" s="242"/>
      <c r="D93" s="243"/>
      <c r="E93" s="72" t="s">
        <v>6</v>
      </c>
      <c r="F93" s="74">
        <f>IF($C$4="National Currency",IF(Benefits_DATA!E91=0,0,Benefits_DATA!E91),IF($C$4="Current Exchange rate",IF(Benefits_DATA!E91=0,0,Benefits_DATA!E91/ECO!O16),IF($C$4="Constant Exchange rate",IF(Benefits_DATA!E91=0,0,Benefits_DATA!E91/ECO!O51))))</f>
        <v>0</v>
      </c>
      <c r="G93" s="74">
        <f>IF($C$4="National Currency",IF(Benefits_DATA!F91=0,0,Benefits_DATA!F91),IF($C$4="Current Exchange rate",IF(Benefits_DATA!F91=0,0,Benefits_DATA!F91/ECO!P16),IF($C$4="Constant Exchange rate",IF(Benefits_DATA!F91=0,0,Benefits_DATA!F91/ECO!P51))))</f>
        <v>0</v>
      </c>
      <c r="H93" s="74">
        <f>IF($C$4="National Currency",IF(Benefits_DATA!G91=0,0,Benefits_DATA!G91),IF($C$4="Current Exchange rate",IF(Benefits_DATA!G91=0,0,Benefits_DATA!G91/ECO!Q16),IF($C$4="Constant Exchange rate",IF(Benefits_DATA!G91=0,0,Benefits_DATA!G91/ECO!Q51))))</f>
        <v>0</v>
      </c>
      <c r="I93" s="74">
        <f>IF($C$4="National Currency",IF(Benefits_DATA!H91=0,0,Benefits_DATA!H91),IF($C$4="Current Exchange rate",IF(Benefits_DATA!H91=0,0,Benefits_DATA!H91/ECO!R16),IF($C$4="Constant Exchange rate",IF(Benefits_DATA!H91=0,0,Benefits_DATA!H91/ECO!R51))))</f>
        <v>0</v>
      </c>
      <c r="J93" s="74">
        <f>IF($C$4="National Currency",IF(Benefits_DATA!I91=0,0,Benefits_DATA!I91),IF($C$4="Current Exchange rate",IF(Benefits_DATA!I91=0,0,Benefits_DATA!I91/ECO!S16),IF($C$4="Constant Exchange rate",IF(Benefits_DATA!I91=0,0,Benefits_DATA!I91/ECO!S51))))</f>
        <v>0</v>
      </c>
      <c r="K93" s="74">
        <f>IF($C$4="National Currency",IF(Benefits_DATA!J91=0,0,Benefits_DATA!J91),IF($C$4="Current Exchange rate",IF(Benefits_DATA!J91=0,0,Benefits_DATA!J91/ECO!T16),IF($C$4="Constant Exchange rate",IF(Benefits_DATA!J91=0,0,Benefits_DATA!J91/ECO!T51))))</f>
        <v>0</v>
      </c>
      <c r="L93" s="74">
        <f>IF($C$4="National Currency",IF(Benefits_DATA!K91=0,0,Benefits_DATA!K91),IF($C$4="Current Exchange rate",IF(Benefits_DATA!K91=0,0,Benefits_DATA!K91/ECO!U16),IF($C$4="Constant Exchange rate",IF(Benefits_DATA!K91=0,0,Benefits_DATA!K91/ECO!U51))))</f>
        <v>0</v>
      </c>
      <c r="M93" s="74">
        <f>IF($C$4="National Currency",IF(Benefits_DATA!L91=0,0,Benefits_DATA!L91),IF($C$4="Current Exchange rate",IF(Benefits_DATA!L91=0,0,Benefits_DATA!L91/ECO!V16),IF($C$4="Constant Exchange rate",IF(Benefits_DATA!L91=0,0,Benefits_DATA!L91/ECO!V51))))</f>
        <v>0</v>
      </c>
      <c r="N93" s="74">
        <f>IF($C$4="National Currency",IF(Benefits_DATA!M91=0,0,Benefits_DATA!M91),IF($C$4="Current Exchange rate",IF(Benefits_DATA!M91=0,0,Benefits_DATA!M91/ECO!W16),IF($C$4="Constant Exchange rate",IF(Benefits_DATA!M91=0,0,Benefits_DATA!M91/ECO!W51))))</f>
        <v>0</v>
      </c>
      <c r="O93" s="74">
        <f>IF($C$4="National Currency",IF(Benefits_DATA!N91=0,0,Benefits_DATA!N91),IF($C$4="Current Exchange rate",IF(Benefits_DATA!N91=0,0,Benefits_DATA!N91/ECO!X16),IF($C$4="Constant Exchange rate",IF(Benefits_DATA!N91=0,0,Benefits_DATA!N91/ECO!X51))))</f>
        <v>0</v>
      </c>
      <c r="P93" s="210">
        <f>IF($C$4="National Currency",IF(Benefits_DATA!O91=0,0,Benefits_DATA!O91),IF($C$4="Current Exchange rate",IF(Benefits_DATA!O91=0,0,Benefits_DATA!O91/ECO!Y16),IF($C$4="Constant Exchange rate",IF(Benefits_DATA!O91=0,0,Benefits_DATA!O91/ECO!Y51))))</f>
        <v>0</v>
      </c>
      <c r="Q93" s="77">
        <f t="shared" si="14"/>
        <v>0</v>
      </c>
      <c r="R93" s="77" t="str">
        <f t="shared" si="15"/>
        <v>-</v>
      </c>
      <c r="S93" s="77" t="str">
        <f t="shared" si="16"/>
        <v>-</v>
      </c>
    </row>
    <row r="94" spans="3:19" ht="15" x14ac:dyDescent="0.25">
      <c r="C94" s="242"/>
      <c r="D94" s="243"/>
      <c r="E94" s="72" t="s">
        <v>7</v>
      </c>
      <c r="F94" s="74">
        <f>IF($C$4="National Currency",IF(Benefits_DATA!E92=0,0,Benefits_DATA!E92),IF($C$4="Current Exchange rate",IF(Benefits_DATA!E92=0,0,Benefits_DATA!E92/ECO!O17),IF($C$4="Constant Exchange rate",IF(Benefits_DATA!E92=0,0,Benefits_DATA!E92/ECO!O52))))</f>
        <v>1961.2372906397325</v>
      </c>
      <c r="G94" s="74">
        <f>IF($C$4="National Currency",IF(Benefits_DATA!F92=0,0,Benefits_DATA!F92),IF($C$4="Current Exchange rate",IF(Benefits_DATA!F92=0,0,Benefits_DATA!F92/ECO!P17),IF($C$4="Constant Exchange rate",IF(Benefits_DATA!F92=0,0,Benefits_DATA!F92/ECO!P52))))</f>
        <v>2316.8979087478006</v>
      </c>
      <c r="H94" s="74">
        <f>IF($C$4="National Currency",IF(Benefits_DATA!G92=0,0,Benefits_DATA!G92),IF($C$4="Current Exchange rate",IF(Benefits_DATA!G92=0,0,Benefits_DATA!G92/ECO!Q17),IF($C$4="Constant Exchange rate",IF(Benefits_DATA!G92=0,0,Benefits_DATA!G92/ECO!Q52))))</f>
        <v>2628.1009495923604</v>
      </c>
      <c r="I94" s="74">
        <f>IF($C$4="National Currency",IF(Benefits_DATA!H92=0,0,Benefits_DATA!H92),IF($C$4="Current Exchange rate",IF(Benefits_DATA!H92=0,0,Benefits_DATA!H92/ECO!R17),IF($C$4="Constant Exchange rate",IF(Benefits_DATA!H92=0,0,Benefits_DATA!H92/ECO!R52))))</f>
        <v>3209.1386512296349</v>
      </c>
      <c r="J94" s="74">
        <f>IF($C$4="National Currency",IF(Benefits_DATA!I92=0,0,Benefits_DATA!I92),IF($C$4="Current Exchange rate",IF(Benefits_DATA!I92=0,0,Benefits_DATA!I92/ECO!S17),IF($C$4="Constant Exchange rate",IF(Benefits_DATA!I92=0,0,Benefits_DATA!I92/ECO!S52))))</f>
        <v>3057.7679878581121</v>
      </c>
      <c r="K94" s="74">
        <f>IF($C$4="National Currency",IF(Benefits_DATA!J92=0,0,Benefits_DATA!J92),IF($C$4="Current Exchange rate",IF(Benefits_DATA!J92=0,0,Benefits_DATA!J92/ECO!T17),IF($C$4="Constant Exchange rate",IF(Benefits_DATA!J92=0,0,Benefits_DATA!J92/ECO!T52))))</f>
        <v>2626.3548816031594</v>
      </c>
      <c r="L94" s="74">
        <f>IF($C$4="National Currency",IF(Benefits_DATA!K92=0,0,Benefits_DATA!K92),IF($C$4="Current Exchange rate",IF(Benefits_DATA!K92=0,0,Benefits_DATA!K92/ECO!U17),IF($C$4="Constant Exchange rate",IF(Benefits_DATA!K92=0,0,Benefits_DATA!K92/ECO!U52))))</f>
        <v>3316.7233019488808</v>
      </c>
      <c r="M94" s="74">
        <f>IF($C$4="National Currency",IF(Benefits_DATA!L92=0,0,Benefits_DATA!L92),IF($C$4="Current Exchange rate",IF(Benefits_DATA!L92=0,0,Benefits_DATA!L92/ECO!V17),IF($C$4="Constant Exchange rate",IF(Benefits_DATA!L92=0,0,Benefits_DATA!L92/ECO!V52))))</f>
        <v>3564.9335822599496</v>
      </c>
      <c r="N94" s="74">
        <f>IF($C$4="National Currency",IF(Benefits_DATA!M92=0,0,Benefits_DATA!M92),IF($C$4="Current Exchange rate",IF(Benefits_DATA!M92=0,0,Benefits_DATA!M92/ECO!W17),IF($C$4="Constant Exchange rate",IF(Benefits_DATA!M92=0,0,Benefits_DATA!M92/ECO!W52))))</f>
        <v>3679.2338790915078</v>
      </c>
      <c r="O94" s="208">
        <f>IF($C$4="National Currency",IF(Benefits_DATA!N92=0,0,Benefits_DATA!N92),IF($C$4="Current Exchange rate",IF(Benefits_DATA!N92=0,0,Benefits_DATA!N92/ECO!X17),IF($C$4="Constant Exchange rate",IF(Benefits_DATA!N92=0,0,Benefits_DATA!N92/ECO!X52))))</f>
        <v>3679.2338790915078</v>
      </c>
      <c r="P94" s="210">
        <f>IF($C$4="National Currency",IF(Benefits_DATA!O92=0,0,Benefits_DATA!O92),IF($C$4="Current Exchange rate",IF(Benefits_DATA!O92=0,0,Benefits_DATA!O92/ECO!Y17),IF($C$4="Constant Exchange rate",IF(Benefits_DATA!O92=0,0,Benefits_DATA!O92/ECO!Y52))))</f>
        <v>0</v>
      </c>
      <c r="Q94" s="77">
        <f t="shared" si="14"/>
        <v>1.2806622768967442E-2</v>
      </c>
      <c r="R94" s="77">
        <f t="shared" si="15"/>
        <v>0</v>
      </c>
      <c r="S94" s="77">
        <f t="shared" si="16"/>
        <v>0.87597589371319007</v>
      </c>
    </row>
    <row r="95" spans="3:19" ht="15" x14ac:dyDescent="0.25">
      <c r="C95" s="242"/>
      <c r="D95" s="243"/>
      <c r="E95" s="72" t="s">
        <v>8</v>
      </c>
      <c r="F95" s="74">
        <f>IF($C$4="National Currency",IF(Benefits_DATA!E93=0,0,Benefits_DATA!E93),IF($C$4="Current Exchange rate",IF(Benefits_DATA!E93=0,0,Benefits_DATA!E93/ECO!O18),IF($C$4="Constant Exchange rate",IF(Benefits_DATA!E93=0,0,Benefits_DATA!E93/ECO!O53))))</f>
        <v>6.749070085513786</v>
      </c>
      <c r="G95" s="74">
        <f>IF($C$4="National Currency",IF(Benefits_DATA!F93=0,0,Benefits_DATA!F93),IF($C$4="Current Exchange rate",IF(Benefits_DATA!F93=0,0,Benefits_DATA!F93/ECO!P18),IF($C$4="Constant Exchange rate",IF(Benefits_DATA!F93=0,0,Benefits_DATA!F93/ECO!P53))))</f>
        <v>11.772525660526888</v>
      </c>
      <c r="H95" s="74">
        <f>IF($C$4="National Currency",IF(Benefits_DATA!G93=0,0,Benefits_DATA!G93),IF($C$4="Current Exchange rate",IF(Benefits_DATA!G93=0,0,Benefits_DATA!G93/ECO!Q18),IF($C$4="Constant Exchange rate",IF(Benefits_DATA!G93=0,0,Benefits_DATA!G93/ECO!Q53))))</f>
        <v>19.997954827246815</v>
      </c>
      <c r="I95" s="74">
        <f>IF($C$4="National Currency",IF(Benefits_DATA!H93=0,0,Benefits_DATA!H93),IF($C$4="Current Exchange rate",IF(Benefits_DATA!H93=0,0,Benefits_DATA!H93/ECO!R18),IF($C$4="Constant Exchange rate",IF(Benefits_DATA!H93=0,0,Benefits_DATA!H93/ECO!R53))))</f>
        <v>39.307325553155316</v>
      </c>
      <c r="J95" s="74">
        <f>IF($C$4="National Currency",IF(Benefits_DATA!I93=0,0,Benefits_DATA!I93),IF($C$4="Current Exchange rate",IF(Benefits_DATA!I93=0,0,Benefits_DATA!I93/ECO!S18),IF($C$4="Constant Exchange rate",IF(Benefits_DATA!I93=0,0,Benefits_DATA!I93/ECO!S53))))</f>
        <v>4.5182339933276232</v>
      </c>
      <c r="K95" s="74">
        <f>IF($C$4="National Currency",IF(Benefits_DATA!J93=0,0,Benefits_DATA!J93),IF($C$4="Current Exchange rate",IF(Benefits_DATA!J93=0,0,Benefits_DATA!J93/ECO!T18),IF($C$4="Constant Exchange rate",IF(Benefits_DATA!J93=0,0,Benefits_DATA!J93/ECO!T53))))</f>
        <v>2.8330116447023634</v>
      </c>
      <c r="L95" s="74">
        <f>IF($C$4="National Currency",IF(Benefits_DATA!K93=0,0,Benefits_DATA!K93),IF($C$4="Current Exchange rate",IF(Benefits_DATA!K93=0,0,Benefits_DATA!K93/ECO!U18),IF($C$4="Constant Exchange rate",IF(Benefits_DATA!K93=0,0,Benefits_DATA!K93/ECO!U53))))</f>
        <v>2.8568506896066879</v>
      </c>
      <c r="M95" s="74">
        <f>IF($C$4="National Currency",IF(Benefits_DATA!L93=0,0,Benefits_DATA!L93),IF($C$4="Current Exchange rate",IF(Benefits_DATA!L93=0,0,Benefits_DATA!L93/ECO!V18),IF($C$4="Constant Exchange rate",IF(Benefits_DATA!L93=0,0,Benefits_DATA!L93/ECO!V53))))</f>
        <v>44.719000000000001</v>
      </c>
      <c r="N95" s="74">
        <f>IF($C$4="National Currency",IF(Benefits_DATA!M93=0,0,Benefits_DATA!M93),IF($C$4="Current Exchange rate",IF(Benefits_DATA!M93=0,0,Benefits_DATA!M93/ECO!W18),IF($C$4="Constant Exchange rate",IF(Benefits_DATA!M93=0,0,Benefits_DATA!M93/ECO!W53))))</f>
        <v>41.015999999999998</v>
      </c>
      <c r="O95" s="74">
        <f>IF($C$4="National Currency",IF(Benefits_DATA!N93=0,0,Benefits_DATA!N93),IF($C$4="Current Exchange rate",IF(Benefits_DATA!N93=0,0,Benefits_DATA!N93/ECO!X18),IF($C$4="Constant Exchange rate",IF(Benefits_DATA!N93=0,0,Benefits_DATA!N93/ECO!X53))))</f>
        <v>41.6</v>
      </c>
      <c r="P95" s="210">
        <f>IF($C$4="National Currency",IF(Benefits_DATA!O93=0,0,Benefits_DATA!O93),IF($C$4="Current Exchange rate",IF(Benefits_DATA!O93=0,0,Benefits_DATA!O93/ECO!Y18),IF($C$4="Constant Exchange rate",IF(Benefits_DATA!O93=0,0,Benefits_DATA!O93/ECO!Y53))))</f>
        <v>0</v>
      </c>
      <c r="Q95" s="77">
        <f t="shared" si="14"/>
        <v>1.4480066358831092E-4</v>
      </c>
      <c r="R95" s="77">
        <f t="shared" si="15"/>
        <v>1.4238346011312686E-2</v>
      </c>
      <c r="S95" s="77">
        <f t="shared" si="16"/>
        <v>5.1638121212121213</v>
      </c>
    </row>
    <row r="96" spans="3:19" ht="15" x14ac:dyDescent="0.25">
      <c r="C96" s="242"/>
      <c r="D96" s="243"/>
      <c r="E96" s="72" t="s">
        <v>9</v>
      </c>
      <c r="F96" s="74">
        <f>IF($C$4="National Currency",IF(Benefits_DATA!E94=0,0,Benefits_DATA!E94),IF($C$4="Current Exchange rate",IF(Benefits_DATA!E94=0,0,Benefits_DATA!E94/ECO!O19),IF($C$4="Constant Exchange rate",IF(Benefits_DATA!E94=0,0,Benefits_DATA!E94/ECO!O54))))</f>
        <v>10815</v>
      </c>
      <c r="G96" s="74">
        <f>IF($C$4="National Currency",IF(Benefits_DATA!F94=0,0,Benefits_DATA!F94),IF($C$4="Current Exchange rate",IF(Benefits_DATA!F94=0,0,Benefits_DATA!F94/ECO!P19),IF($C$4="Constant Exchange rate",IF(Benefits_DATA!F94=0,0,Benefits_DATA!F94/ECO!P54))))</f>
        <v>11815</v>
      </c>
      <c r="H96" s="74">
        <f>IF($C$4="National Currency",IF(Benefits_DATA!G94=0,0,Benefits_DATA!G94),IF($C$4="Current Exchange rate",IF(Benefits_DATA!G94=0,0,Benefits_DATA!G94/ECO!Q19),IF($C$4="Constant Exchange rate",IF(Benefits_DATA!G94=0,0,Benefits_DATA!G94/ECO!Q54))))</f>
        <v>15039.029613305856</v>
      </c>
      <c r="I96" s="74">
        <f>IF($C$4="National Currency",IF(Benefits_DATA!H94=0,0,Benefits_DATA!H94),IF($C$4="Current Exchange rate",IF(Benefits_DATA!H94=0,0,Benefits_DATA!H94/ECO!R19),IF($C$4="Constant Exchange rate",IF(Benefits_DATA!H94=0,0,Benefits_DATA!H94/ECO!R54))))</f>
        <v>19512.097801325017</v>
      </c>
      <c r="J96" s="74">
        <f>IF($C$4="National Currency",IF(Benefits_DATA!I94=0,0,Benefits_DATA!I94),IF($C$4="Current Exchange rate",IF(Benefits_DATA!I94=0,0,Benefits_DATA!I94/ECO!S19),IF($C$4="Constant Exchange rate",IF(Benefits_DATA!I94=0,0,Benefits_DATA!I94/ECO!S54))))</f>
        <v>20321.889840668591</v>
      </c>
      <c r="K96" s="74">
        <f>IF($C$4="National Currency",IF(Benefits_DATA!J94=0,0,Benefits_DATA!J94),IF($C$4="Current Exchange rate",IF(Benefits_DATA!J94=0,0,Benefits_DATA!J94/ECO!T19),IF($C$4="Constant Exchange rate",IF(Benefits_DATA!J94=0,0,Benefits_DATA!J94/ECO!T54))))</f>
        <v>19086.323933672516</v>
      </c>
      <c r="L96" s="74">
        <f>IF($C$4="National Currency",IF(Benefits_DATA!K94=0,0,Benefits_DATA!K94),IF($C$4="Current Exchange rate",IF(Benefits_DATA!K94=0,0,Benefits_DATA!K94/ECO!U19),IF($C$4="Constant Exchange rate",IF(Benefits_DATA!K94=0,0,Benefits_DATA!K94/ECO!U54))))</f>
        <v>20509.940844035606</v>
      </c>
      <c r="M96" s="74">
        <f>IF($C$4="National Currency",IF(Benefits_DATA!L94=0,0,Benefits_DATA!L94),IF($C$4="Current Exchange rate",IF(Benefits_DATA!L94=0,0,Benefits_DATA!L94/ECO!V19),IF($C$4="Constant Exchange rate",IF(Benefits_DATA!L94=0,0,Benefits_DATA!L94/ECO!V54))))</f>
        <v>19067.582383650486</v>
      </c>
      <c r="N96" s="74">
        <f>IF($C$4="National Currency",IF(Benefits_DATA!M94=0,0,Benefits_DATA!M94),IF($C$4="Current Exchange rate",IF(Benefits_DATA!M94=0,0,Benefits_DATA!M94/ECO!W19),IF($C$4="Constant Exchange rate",IF(Benefits_DATA!M94=0,0,Benefits_DATA!M94/ECO!W54))))</f>
        <v>20843.033966674797</v>
      </c>
      <c r="O96" s="74">
        <f>IF($C$4="National Currency",IF(Benefits_DATA!N94=0,0,Benefits_DATA!N94),IF($C$4="Current Exchange rate",IF(Benefits_DATA!N94=0,0,Benefits_DATA!N94/ECO!X19),IF($C$4="Constant Exchange rate",IF(Benefits_DATA!N94=0,0,Benefits_DATA!N94/ECO!X54))))</f>
        <v>18082.110542153652</v>
      </c>
      <c r="P96" s="210">
        <f>IF($C$4="National Currency",IF(Benefits_DATA!O94=0,0,Benefits_DATA!O94),IF($C$4="Current Exchange rate",IF(Benefits_DATA!O94=0,0,Benefits_DATA!O94/ECO!Y19),IF($C$4="Constant Exchange rate",IF(Benefits_DATA!O94=0,0,Benefits_DATA!O94/ECO!Y54))))</f>
        <v>20694.137577541995</v>
      </c>
      <c r="Q96" s="77">
        <f t="shared" si="14"/>
        <v>6.2939942441851957E-2</v>
      </c>
      <c r="R96" s="77">
        <f t="shared" si="15"/>
        <v>-0.1324626457422412</v>
      </c>
      <c r="S96" s="77">
        <f t="shared" si="16"/>
        <v>0.6719473455528111</v>
      </c>
    </row>
    <row r="97" spans="3:19" ht="15" x14ac:dyDescent="0.25">
      <c r="C97" s="242"/>
      <c r="D97" s="243"/>
      <c r="E97" s="72" t="s">
        <v>10</v>
      </c>
      <c r="F97" s="74">
        <f>IF($C$4="National Currency",IF(Benefits_DATA!E95=0,0,Benefits_DATA!E95),IF($C$4="Current Exchange rate",IF(Benefits_DATA!E95=0,0,Benefits_DATA!E95/ECO!O20),IF($C$4="Constant Exchange rate",IF(Benefits_DATA!E95=0,0,Benefits_DATA!E95/ECO!O55))))</f>
        <v>1677</v>
      </c>
      <c r="G97" s="74">
        <f>IF($C$4="National Currency",IF(Benefits_DATA!F95=0,0,Benefits_DATA!F95),IF($C$4="Current Exchange rate",IF(Benefits_DATA!F95=0,0,Benefits_DATA!F95/ECO!P20),IF($C$4="Constant Exchange rate",IF(Benefits_DATA!F95=0,0,Benefits_DATA!F95/ECO!P55))))</f>
        <v>1928</v>
      </c>
      <c r="H97" s="74">
        <f>IF($C$4="National Currency",IF(Benefits_DATA!G95=0,0,Benefits_DATA!G95),IF($C$4="Current Exchange rate",IF(Benefits_DATA!G95=0,0,Benefits_DATA!G95/ECO!Q20),IF($C$4="Constant Exchange rate",IF(Benefits_DATA!G95=0,0,Benefits_DATA!G95/ECO!Q55))))</f>
        <v>2594</v>
      </c>
      <c r="I97" s="74">
        <f>IF($C$4="National Currency",IF(Benefits_DATA!H95=0,0,Benefits_DATA!H95),IF($C$4="Current Exchange rate",IF(Benefits_DATA!H95=0,0,Benefits_DATA!H95/ECO!R20),IF($C$4="Constant Exchange rate",IF(Benefits_DATA!H95=0,0,Benefits_DATA!H95/ECO!R55))))</f>
        <v>2653</v>
      </c>
      <c r="J97" s="74">
        <f>IF($C$4="National Currency",IF(Benefits_DATA!I95=0,0,Benefits_DATA!I95),IF($C$4="Current Exchange rate",IF(Benefits_DATA!I95=0,0,Benefits_DATA!I95/ECO!S20),IF($C$4="Constant Exchange rate",IF(Benefits_DATA!I95=0,0,Benefits_DATA!I95/ECO!S55))))</f>
        <v>3285</v>
      </c>
      <c r="K97" s="74">
        <f>IF($C$4="National Currency",IF(Benefits_DATA!J95=0,0,Benefits_DATA!J95),IF($C$4="Current Exchange rate",IF(Benefits_DATA!J95=0,0,Benefits_DATA!J95/ECO!T20),IF($C$4="Constant Exchange rate",IF(Benefits_DATA!J95=0,0,Benefits_DATA!J95/ECO!T55))))</f>
        <v>2443</v>
      </c>
      <c r="L97" s="74">
        <f>IF($C$4="National Currency",IF(Benefits_DATA!K95=0,0,Benefits_DATA!K95),IF($C$4="Current Exchange rate",IF(Benefits_DATA!K95=0,0,Benefits_DATA!K95/ECO!U20),IF($C$4="Constant Exchange rate",IF(Benefits_DATA!K95=0,0,Benefits_DATA!K95/ECO!U55))))</f>
        <v>3486</v>
      </c>
      <c r="M97" s="74">
        <f>IF($C$4="National Currency",IF(Benefits_DATA!L95=0,0,Benefits_DATA!L95),IF($C$4="Current Exchange rate",IF(Benefits_DATA!L95=0,0,Benefits_DATA!L95/ECO!V20),IF($C$4="Constant Exchange rate",IF(Benefits_DATA!L95=0,0,Benefits_DATA!L95/ECO!V55))))</f>
        <v>3138</v>
      </c>
      <c r="N97" s="74">
        <f>IF($C$4="National Currency",IF(Benefits_DATA!M95=0,0,Benefits_DATA!M95),IF($C$4="Current Exchange rate",IF(Benefits_DATA!M95=0,0,Benefits_DATA!M95/ECO!W20),IF($C$4="Constant Exchange rate",IF(Benefits_DATA!M95=0,0,Benefits_DATA!M95/ECO!W55))))</f>
        <v>3448</v>
      </c>
      <c r="O97" s="74">
        <f>IF($C$4="National Currency",IF(Benefits_DATA!N95=0,0,Benefits_DATA!N95),IF($C$4="Current Exchange rate",IF(Benefits_DATA!N95=0,0,Benefits_DATA!N95/ECO!X20),IF($C$4="Constant Exchange rate",IF(Benefits_DATA!N95=0,0,Benefits_DATA!N95/ECO!X55))))</f>
        <v>3465</v>
      </c>
      <c r="P97" s="210">
        <f>IF($C$4="National Currency",IF(Benefits_DATA!O95=0,0,Benefits_DATA!O95),IF($C$4="Current Exchange rate",IF(Benefits_DATA!O95=0,0,Benefits_DATA!O95/ECO!Y20),IF($C$4="Constant Exchange rate",IF(Benefits_DATA!O95=0,0,Benefits_DATA!O95/ECO!Y55))))</f>
        <v>3373</v>
      </c>
      <c r="Q97" s="77">
        <f t="shared" si="14"/>
        <v>1.2060920657055224E-2</v>
      </c>
      <c r="R97" s="77">
        <f t="shared" si="15"/>
        <v>4.93039443155463E-3</v>
      </c>
      <c r="S97" s="77">
        <f t="shared" si="16"/>
        <v>1.0661896243291591</v>
      </c>
    </row>
    <row r="98" spans="3:19" ht="15" x14ac:dyDescent="0.25">
      <c r="C98" s="242"/>
      <c r="D98" s="243"/>
      <c r="E98" s="72" t="s">
        <v>11</v>
      </c>
      <c r="F98" s="74">
        <f>IF($C$4="National Currency",IF(Benefits_DATA!E96=0,0,Benefits_DATA!E96),IF($C$4="Current Exchange rate",IF(Benefits_DATA!E96=0,0,Benefits_DATA!E96/ECO!O21),IF($C$4="Constant Exchange rate",IF(Benefits_DATA!E96=0,0,Benefits_DATA!E96/ECO!O56))))</f>
        <v>56001.331066962899</v>
      </c>
      <c r="G98" s="74">
        <f>IF($C$4="National Currency",IF(Benefits_DATA!F96=0,0,Benefits_DATA!F96),IF($C$4="Current Exchange rate",IF(Benefits_DATA!F96=0,0,Benefits_DATA!F96/ECO!P21),IF($C$4="Constant Exchange rate",IF(Benefits_DATA!F96=0,0,Benefits_DATA!F96/ECO!P56))))</f>
        <v>61966</v>
      </c>
      <c r="H98" s="74">
        <f>IF($C$4="National Currency",IF(Benefits_DATA!G96=0,0,Benefits_DATA!G96),IF($C$4="Current Exchange rate",IF(Benefits_DATA!G96=0,0,Benefits_DATA!G96/ECO!Q21),IF($C$4="Constant Exchange rate",IF(Benefits_DATA!G96=0,0,Benefits_DATA!G96/ECO!Q56))))</f>
        <v>68711</v>
      </c>
      <c r="I98" s="74">
        <f>IF($C$4="National Currency",IF(Benefits_DATA!H96=0,0,Benefits_DATA!H96),IF($C$4="Current Exchange rate",IF(Benefits_DATA!H96=0,0,Benefits_DATA!H96/ECO!R21),IF($C$4="Constant Exchange rate",IF(Benefits_DATA!H96=0,0,Benefits_DATA!H96/ECO!R56))))</f>
        <v>76626</v>
      </c>
      <c r="J98" s="74">
        <f>IF($C$4="National Currency",IF(Benefits_DATA!I96=0,0,Benefits_DATA!I96),IF($C$4="Current Exchange rate",IF(Benefits_DATA!I96=0,0,Benefits_DATA!I96/ECO!S21),IF($C$4="Constant Exchange rate",IF(Benefits_DATA!I96=0,0,Benefits_DATA!I96/ECO!S56))))</f>
        <v>86114</v>
      </c>
      <c r="K98" s="74">
        <f>IF($C$4="National Currency",IF(Benefits_DATA!J96=0,0,Benefits_DATA!J96),IF($C$4="Current Exchange rate",IF(Benefits_DATA!J96=0,0,Benefits_DATA!J96/ECO!T21),IF($C$4="Constant Exchange rate",IF(Benefits_DATA!J96=0,0,Benefits_DATA!J96/ECO!T56))))</f>
        <v>79555</v>
      </c>
      <c r="L98" s="74">
        <f>IF($C$4="National Currency",IF(Benefits_DATA!K96=0,0,Benefits_DATA!K96),IF($C$4="Current Exchange rate",IF(Benefits_DATA!K96=0,0,Benefits_DATA!K96/ECO!U21),IF($C$4="Constant Exchange rate",IF(Benefits_DATA!K96=0,0,Benefits_DATA!K96/ECO!U56))))</f>
        <v>84971</v>
      </c>
      <c r="M98" s="74">
        <f>IF($C$4="National Currency",IF(Benefits_DATA!L96=0,0,Benefits_DATA!L96),IF($C$4="Current Exchange rate",IF(Benefits_DATA!L96=0,0,Benefits_DATA!L96/ECO!V21),IF($C$4="Constant Exchange rate",IF(Benefits_DATA!L96=0,0,Benefits_DATA!L96/ECO!V56))))</f>
        <v>108649</v>
      </c>
      <c r="N98" s="74">
        <f>IF($C$4="National Currency",IF(Benefits_DATA!M96=0,0,Benefits_DATA!M96),IF($C$4="Current Exchange rate",IF(Benefits_DATA!M96=0,0,Benefits_DATA!M96/ECO!W21),IF($C$4="Constant Exchange rate",IF(Benefits_DATA!M96=0,0,Benefits_DATA!M96/ECO!W56))))</f>
        <v>112155</v>
      </c>
      <c r="O98" s="74">
        <f>IF($C$4="National Currency",IF(Benefits_DATA!N96=0,0,Benefits_DATA!N96),IF($C$4="Current Exchange rate",IF(Benefits_DATA!N96=0,0,Benefits_DATA!N96/ECO!X21),IF($C$4="Constant Exchange rate",IF(Benefits_DATA!N96=0,0,Benefits_DATA!N96/ECO!X56))))</f>
        <v>100141</v>
      </c>
      <c r="P98" s="210">
        <f>IF($C$4="National Currency",IF(Benefits_DATA!O96=0,0,Benefits_DATA!O96),IF($C$4="Current Exchange rate",IF(Benefits_DATA!O96=0,0,Benefits_DATA!O96/ECO!Y21),IF($C$4="Constant Exchange rate",IF(Benefits_DATA!O96=0,0,Benefits_DATA!O96/ECO!Y56))))</f>
        <v>0</v>
      </c>
      <c r="Q98" s="77">
        <f t="shared" si="14"/>
        <v>0.34856930895185201</v>
      </c>
      <c r="R98" s="77">
        <f t="shared" si="15"/>
        <v>-0.10711961125228475</v>
      </c>
      <c r="S98" s="77">
        <f t="shared" si="16"/>
        <v>0.78818963928299568</v>
      </c>
    </row>
    <row r="99" spans="3:19" ht="15" x14ac:dyDescent="0.25">
      <c r="C99" s="242"/>
      <c r="D99" s="243"/>
      <c r="E99" s="72" t="s">
        <v>12</v>
      </c>
      <c r="F99" s="74">
        <f>IF($C$4="National Currency",IF(Benefits_DATA!E97=0,0,Benefits_DATA!E97),IF($C$4="Current Exchange rate",IF(Benefits_DATA!E97=0,0,Benefits_DATA!E97/ECO!O22),IF($C$4="Constant Exchange rate",IF(Benefits_DATA!E97=0,0,Benefits_DATA!E97/ECO!O57))))</f>
        <v>408</v>
      </c>
      <c r="G99" s="74">
        <f>IF($C$4="National Currency",IF(Benefits_DATA!F97=0,0,Benefits_DATA!F97),IF($C$4="Current Exchange rate",IF(Benefits_DATA!F97=0,0,Benefits_DATA!F97/ECO!P22),IF($C$4="Constant Exchange rate",IF(Benefits_DATA!F97=0,0,Benefits_DATA!F97/ECO!P57))))</f>
        <v>299</v>
      </c>
      <c r="H99" s="74">
        <f>IF($C$4="National Currency",IF(Benefits_DATA!G97=0,0,Benefits_DATA!G97),IF($C$4="Current Exchange rate",IF(Benefits_DATA!G97=0,0,Benefits_DATA!G97/ECO!Q22),IF($C$4="Constant Exchange rate",IF(Benefits_DATA!G97=0,0,Benefits_DATA!G97/ECO!Q57))))</f>
        <v>253</v>
      </c>
      <c r="I99" s="74">
        <f>IF($C$4="National Currency",IF(Benefits_DATA!H97=0,0,Benefits_DATA!H97),IF($C$4="Current Exchange rate",IF(Benefits_DATA!H97=0,0,Benefits_DATA!H97/ECO!R22),IF($C$4="Constant Exchange rate",IF(Benefits_DATA!H97=0,0,Benefits_DATA!H97/ECO!R57))))</f>
        <v>0</v>
      </c>
      <c r="J99" s="74">
        <f>IF($C$4="National Currency",IF(Benefits_DATA!I97=0,0,Benefits_DATA!I97),IF($C$4="Current Exchange rate",IF(Benefits_DATA!I97=0,0,Benefits_DATA!I97/ECO!S22),IF($C$4="Constant Exchange rate",IF(Benefits_DATA!I97=0,0,Benefits_DATA!I97/ECO!S57))))</f>
        <v>0</v>
      </c>
      <c r="K99" s="74">
        <f>IF($C$4="National Currency",IF(Benefits_DATA!J97=0,0,Benefits_DATA!J97),IF($C$4="Current Exchange rate",IF(Benefits_DATA!J97=0,0,Benefits_DATA!J97/ECO!T22),IF($C$4="Constant Exchange rate",IF(Benefits_DATA!J97=0,0,Benefits_DATA!J97/ECO!T57))))</f>
        <v>0</v>
      </c>
      <c r="L99" s="74">
        <f>IF($C$4="National Currency",IF(Benefits_DATA!K97=0,0,Benefits_DATA!K97),IF($C$4="Current Exchange rate",IF(Benefits_DATA!K97=0,0,Benefits_DATA!K97/ECO!U22),IF($C$4="Constant Exchange rate",IF(Benefits_DATA!K97=0,0,Benefits_DATA!K97/ECO!U57))))</f>
        <v>0</v>
      </c>
      <c r="M99" s="74">
        <f>IF($C$4="National Currency",IF(Benefits_DATA!L97=0,0,Benefits_DATA!L97),IF($C$4="Current Exchange rate",IF(Benefits_DATA!L97=0,0,Benefits_DATA!L97/ECO!V22),IF($C$4="Constant Exchange rate",IF(Benefits_DATA!L97=0,0,Benefits_DATA!L97/ECO!V57))))</f>
        <v>0</v>
      </c>
      <c r="N99" s="74">
        <f>IF($C$4="National Currency",IF(Benefits_DATA!M97=0,0,Benefits_DATA!M97),IF($C$4="Current Exchange rate",IF(Benefits_DATA!M97=0,0,Benefits_DATA!M97/ECO!W22),IF($C$4="Constant Exchange rate",IF(Benefits_DATA!M97=0,0,Benefits_DATA!M97/ECO!W57))))</f>
        <v>0</v>
      </c>
      <c r="O99" s="74">
        <f>IF($C$4="National Currency",IF(Benefits_DATA!N97=0,0,Benefits_DATA!N97),IF($C$4="Current Exchange rate",IF(Benefits_DATA!N97=0,0,Benefits_DATA!N97/ECO!X22),IF($C$4="Constant Exchange rate",IF(Benefits_DATA!N97=0,0,Benefits_DATA!N97/ECO!X57))))</f>
        <v>0</v>
      </c>
      <c r="P99" s="210">
        <f>IF($C$4="National Currency",IF(Benefits_DATA!O97=0,0,Benefits_DATA!O97),IF($C$4="Current Exchange rate",IF(Benefits_DATA!O97=0,0,Benefits_DATA!O97/ECO!Y22),IF($C$4="Constant Exchange rate",IF(Benefits_DATA!O97=0,0,Benefits_DATA!O97/ECO!Y57))))</f>
        <v>0</v>
      </c>
      <c r="Q99" s="77">
        <f t="shared" si="14"/>
        <v>0</v>
      </c>
      <c r="R99" s="77" t="str">
        <f t="shared" si="15"/>
        <v>-</v>
      </c>
      <c r="S99" s="77" t="str">
        <f t="shared" si="16"/>
        <v>-</v>
      </c>
    </row>
    <row r="100" spans="3:19" ht="15" x14ac:dyDescent="0.25">
      <c r="C100" s="242"/>
      <c r="D100" s="243"/>
      <c r="E100" s="72" t="s">
        <v>13</v>
      </c>
      <c r="F100" s="74">
        <f>IF($C$4="National Currency",IF(Benefits_DATA!E98=0,0,Benefits_DATA!E98),IF($C$4="Current Exchange rate",IF(Benefits_DATA!E98=0,0,Benefits_DATA!E98/ECO!O23),IF($C$4="Constant Exchange rate",IF(Benefits_DATA!E98=0,0,Benefits_DATA!E98/ECO!O58))))</f>
        <v>0</v>
      </c>
      <c r="G100" s="74">
        <f>IF($C$4="National Currency",IF(Benefits_DATA!F98=0,0,Benefits_DATA!F98),IF($C$4="Current Exchange rate",IF(Benefits_DATA!F98=0,0,Benefits_DATA!F98/ECO!P23),IF($C$4="Constant Exchange rate",IF(Benefits_DATA!F98=0,0,Benefits_DATA!F98/ECO!P58))))</f>
        <v>0</v>
      </c>
      <c r="H100" s="74">
        <f>IF($C$4="National Currency",IF(Benefits_DATA!G98=0,0,Benefits_DATA!G98),IF($C$4="Current Exchange rate",IF(Benefits_DATA!G98=0,0,Benefits_DATA!G98/ECO!Q23),IF($C$4="Constant Exchange rate",IF(Benefits_DATA!G98=0,0,Benefits_DATA!G98/ECO!Q58))))</f>
        <v>0</v>
      </c>
      <c r="I100" s="74">
        <f>IF($C$4="National Currency",IF(Benefits_DATA!H98=0,0,Benefits_DATA!H98),IF($C$4="Current Exchange rate",IF(Benefits_DATA!H98=0,0,Benefits_DATA!H98/ECO!R23),IF($C$4="Constant Exchange rate",IF(Benefits_DATA!H98=0,0,Benefits_DATA!H98/ECO!R58))))</f>
        <v>0</v>
      </c>
      <c r="J100" s="74">
        <f>IF($C$4="National Currency",IF(Benefits_DATA!I98=0,0,Benefits_DATA!I98),IF($C$4="Current Exchange rate",IF(Benefits_DATA!I98=0,0,Benefits_DATA!I98/ECO!S23),IF($C$4="Constant Exchange rate",IF(Benefits_DATA!I98=0,0,Benefits_DATA!I98/ECO!S58))))</f>
        <v>0</v>
      </c>
      <c r="K100" s="74">
        <f>IF($C$4="National Currency",IF(Benefits_DATA!J98=0,0,Benefits_DATA!J98),IF($C$4="Current Exchange rate",IF(Benefits_DATA!J98=0,0,Benefits_DATA!J98/ECO!T23),IF($C$4="Constant Exchange rate",IF(Benefits_DATA!J98=0,0,Benefits_DATA!J98/ECO!T58))))</f>
        <v>0</v>
      </c>
      <c r="L100" s="74">
        <f>IF($C$4="National Currency",IF(Benefits_DATA!K98=0,0,Benefits_DATA!K98),IF($C$4="Current Exchange rate",IF(Benefits_DATA!K98=0,0,Benefits_DATA!K98/ECO!U23),IF($C$4="Constant Exchange rate",IF(Benefits_DATA!K98=0,0,Benefits_DATA!K98/ECO!U58))))</f>
        <v>0</v>
      </c>
      <c r="M100" s="74">
        <f>IF($C$4="National Currency",IF(Benefits_DATA!L98=0,0,Benefits_DATA!L98),IF($C$4="Current Exchange rate",IF(Benefits_DATA!L98=0,0,Benefits_DATA!L98/ECO!V23),IF($C$4="Constant Exchange rate",IF(Benefits_DATA!L98=0,0,Benefits_DATA!L98/ECO!V58))))</f>
        <v>0</v>
      </c>
      <c r="N100" s="74">
        <f>IF($C$4="National Currency",IF(Benefits_DATA!M98=0,0,Benefits_DATA!M98),IF($C$4="Current Exchange rate",IF(Benefits_DATA!M98=0,0,Benefits_DATA!M98/ECO!W23),IF($C$4="Constant Exchange rate",IF(Benefits_DATA!M98=0,0,Benefits_DATA!M98/ECO!W58))))</f>
        <v>0</v>
      </c>
      <c r="O100" s="74">
        <f>IF($C$4="National Currency",IF(Benefits_DATA!N98=0,0,Benefits_DATA!N98),IF($C$4="Current Exchange rate",IF(Benefits_DATA!N98=0,0,Benefits_DATA!N98/ECO!X23),IF($C$4="Constant Exchange rate",IF(Benefits_DATA!N98=0,0,Benefits_DATA!N98/ECO!X58))))</f>
        <v>0</v>
      </c>
      <c r="P100" s="210">
        <f>IF($C$4="National Currency",IF(Benefits_DATA!O98=0,0,Benefits_DATA!O98),IF($C$4="Current Exchange rate",IF(Benefits_DATA!O98=0,0,Benefits_DATA!O98/ECO!Y23),IF($C$4="Constant Exchange rate",IF(Benefits_DATA!O98=0,0,Benefits_DATA!O98/ECO!Y58))))</f>
        <v>0</v>
      </c>
      <c r="Q100" s="77">
        <f t="shared" si="14"/>
        <v>0</v>
      </c>
      <c r="R100" s="77" t="str">
        <f t="shared" si="15"/>
        <v>-</v>
      </c>
      <c r="S100" s="77" t="str">
        <f t="shared" si="16"/>
        <v>-</v>
      </c>
    </row>
    <row r="101" spans="3:19" ht="15" x14ac:dyDescent="0.25">
      <c r="C101" s="242"/>
      <c r="D101" s="243"/>
      <c r="E101" s="72" t="s">
        <v>14</v>
      </c>
      <c r="F101" s="74">
        <f>IF($C$4="National Currency",IF(Benefits_DATA!E99=0,0,Benefits_DATA!E99),IF($C$4="Current Exchange rate",IF(Benefits_DATA!E99=0,0,Benefits_DATA!E99/ECO!O24),IF($C$4="Constant Exchange rate",IF(Benefits_DATA!E99=0,0,Benefits_DATA!E99/ECO!O59))))</f>
        <v>554.11992140457619</v>
      </c>
      <c r="G101" s="74">
        <f>IF($C$4="National Currency",IF(Benefits_DATA!F99=0,0,Benefits_DATA!F99),IF($C$4="Current Exchange rate",IF(Benefits_DATA!F99=0,0,Benefits_DATA!F99/ECO!P24),IF($C$4="Constant Exchange rate",IF(Benefits_DATA!F99=0,0,Benefits_DATA!F99/ECO!P59))))</f>
        <v>640.22310958990931</v>
      </c>
      <c r="H101" s="74">
        <f>IF($C$4="National Currency",IF(Benefits_DATA!G99=0,0,Benefits_DATA!G99),IF($C$4="Current Exchange rate",IF(Benefits_DATA!G99=0,0,Benefits_DATA!G99/ECO!Q24),IF($C$4="Constant Exchange rate",IF(Benefits_DATA!G99=0,0,Benefits_DATA!G99/ECO!Q59))))</f>
        <v>767.71566203967791</v>
      </c>
      <c r="I101" s="74">
        <f>IF($C$4="National Currency",IF(Benefits_DATA!H99=0,0,Benefits_DATA!H99),IF($C$4="Current Exchange rate",IF(Benefits_DATA!H99=0,0,Benefits_DATA!H99/ECO!R24),IF($C$4="Constant Exchange rate",IF(Benefits_DATA!H99=0,0,Benefits_DATA!H99/ECO!R59))))</f>
        <v>948.53901248653096</v>
      </c>
      <c r="J101" s="74">
        <f>IF($C$4="National Currency",IF(Benefits_DATA!I99=0,0,Benefits_DATA!I99),IF($C$4="Current Exchange rate",IF(Benefits_DATA!I99=0,0,Benefits_DATA!I99/ECO!S24),IF($C$4="Constant Exchange rate",IF(Benefits_DATA!I99=0,0,Benefits_DATA!I99/ECO!S59))))</f>
        <v>758.33491791848894</v>
      </c>
      <c r="K101" s="74">
        <f>IF($C$4="National Currency",IF(Benefits_DATA!J99=0,0,Benefits_DATA!J99),IF($C$4="Current Exchange rate",IF(Benefits_DATA!J99=0,0,Benefits_DATA!J99/ECO!T24),IF($C$4="Constant Exchange rate",IF(Benefits_DATA!J99=0,0,Benefits_DATA!J99/ECO!T59))))</f>
        <v>1059.6818153007541</v>
      </c>
      <c r="L101" s="74">
        <f>IF($C$4="National Currency",IF(Benefits_DATA!K99=0,0,Benefits_DATA!K99),IF($C$4="Current Exchange rate",IF(Benefits_DATA!K99=0,0,Benefits_DATA!K99/ECO!U24),IF($C$4="Constant Exchange rate",IF(Benefits_DATA!K99=0,0,Benefits_DATA!K99/ECO!U59))))</f>
        <v>1183.7136337706788</v>
      </c>
      <c r="M101" s="74">
        <f>IF($C$4="National Currency",IF(Benefits_DATA!L99=0,0,Benefits_DATA!L99),IF($C$4="Current Exchange rate",IF(Benefits_DATA!L99=0,0,Benefits_DATA!L99/ECO!V24),IF($C$4="Constant Exchange rate",IF(Benefits_DATA!L99=0,0,Benefits_DATA!L99/ECO!V59))))</f>
        <v>1150.7352475122013</v>
      </c>
      <c r="N101" s="74">
        <f>IF($C$4="National Currency",IF(Benefits_DATA!M99=0,0,Benefits_DATA!M99),IF($C$4="Current Exchange rate",IF(Benefits_DATA!M99=0,0,Benefits_DATA!M99/ECO!W24),IF($C$4="Constant Exchange rate",IF(Benefits_DATA!M99=0,0,Benefits_DATA!M99/ECO!W59))))</f>
        <v>1213.7383532991062</v>
      </c>
      <c r="O101" s="208">
        <f>IF($C$4="National Currency",IF(Benefits_DATA!N99=0,0,Benefits_DATA!N99),IF($C$4="Current Exchange rate",IF(Benefits_DATA!N99=0,0,Benefits_DATA!N99/ECO!X24),IF($C$4="Constant Exchange rate",IF(Benefits_DATA!N99=0,0,Benefits_DATA!N99/ECO!X59))))</f>
        <v>1213.7383532991062</v>
      </c>
      <c r="P101" s="210">
        <f>IF($C$4="National Currency",IF(Benefits_DATA!O99=0,0,Benefits_DATA!O99),IF($C$4="Current Exchange rate",IF(Benefits_DATA!O99=0,0,Benefits_DATA!O99/ECO!Y24),IF($C$4="Constant Exchange rate",IF(Benefits_DATA!O99=0,0,Benefits_DATA!O99/ECO!Y59))))</f>
        <v>0</v>
      </c>
      <c r="Q101" s="77">
        <f t="shared" si="14"/>
        <v>4.2247624754878444E-3</v>
      </c>
      <c r="R101" s="77">
        <f t="shared" si="15"/>
        <v>0</v>
      </c>
      <c r="S101" s="77">
        <f t="shared" si="16"/>
        <v>1.1903893117983153</v>
      </c>
    </row>
    <row r="102" spans="3:19" ht="15" x14ac:dyDescent="0.25">
      <c r="C102" s="242"/>
      <c r="D102" s="243"/>
      <c r="E102" s="72" t="s">
        <v>15</v>
      </c>
      <c r="F102" s="74">
        <f>IF($C$4="National Currency",IF(Benefits_DATA!E100=0,0,Benefits_DATA!E100),IF($C$4="Current Exchange rate",IF(Benefits_DATA!E100=0,0,Benefits_DATA!E100/ECO!O25),IF($C$4="Constant Exchange rate",IF(Benefits_DATA!E100=0,0,Benefits_DATA!E100/ECO!O60))))</f>
        <v>0</v>
      </c>
      <c r="G102" s="74">
        <f>IF($C$4="National Currency",IF(Benefits_DATA!F100=0,0,Benefits_DATA!F100),IF($C$4="Current Exchange rate",IF(Benefits_DATA!F100=0,0,Benefits_DATA!F100/ECO!P25),IF($C$4="Constant Exchange rate",IF(Benefits_DATA!F100=0,0,Benefits_DATA!F100/ECO!P60))))</f>
        <v>0</v>
      </c>
      <c r="H102" s="74">
        <f>IF($C$4="National Currency",IF(Benefits_DATA!G100=0,0,Benefits_DATA!G100),IF($C$4="Current Exchange rate",IF(Benefits_DATA!G100=0,0,Benefits_DATA!G100/ECO!Q25),IF($C$4="Constant Exchange rate",IF(Benefits_DATA!G100=0,0,Benefits_DATA!G100/ECO!Q60))))</f>
        <v>0</v>
      </c>
      <c r="I102" s="74">
        <f>IF($C$4="National Currency",IF(Benefits_DATA!H100=0,0,Benefits_DATA!H100),IF($C$4="Current Exchange rate",IF(Benefits_DATA!H100=0,0,Benefits_DATA!H100/ECO!R25),IF($C$4="Constant Exchange rate",IF(Benefits_DATA!H100=0,0,Benefits_DATA!H100/ECO!R60))))</f>
        <v>0</v>
      </c>
      <c r="J102" s="74">
        <f>IF($C$4="National Currency",IF(Benefits_DATA!I100=0,0,Benefits_DATA!I100),IF($C$4="Current Exchange rate",IF(Benefits_DATA!I100=0,0,Benefits_DATA!I100/ECO!S25),IF($C$4="Constant Exchange rate",IF(Benefits_DATA!I100=0,0,Benefits_DATA!I100/ECO!S60))))</f>
        <v>0</v>
      </c>
      <c r="K102" s="74">
        <f>IF($C$4="National Currency",IF(Benefits_DATA!J100=0,0,Benefits_DATA!J100),IF($C$4="Current Exchange rate",IF(Benefits_DATA!J100=0,0,Benefits_DATA!J100/ECO!T25),IF($C$4="Constant Exchange rate",IF(Benefits_DATA!J100=0,0,Benefits_DATA!J100/ECO!T60))))</f>
        <v>0</v>
      </c>
      <c r="L102" s="74">
        <f>IF($C$4="National Currency",IF(Benefits_DATA!K100=0,0,Benefits_DATA!K100),IF($C$4="Current Exchange rate",IF(Benefits_DATA!K100=0,0,Benefits_DATA!K100/ECO!U25),IF($C$4="Constant Exchange rate",IF(Benefits_DATA!K100=0,0,Benefits_DATA!K100/ECO!U60))))</f>
        <v>0</v>
      </c>
      <c r="M102" s="74">
        <f>IF($C$4="National Currency",IF(Benefits_DATA!L100=0,0,Benefits_DATA!L100),IF($C$4="Current Exchange rate",IF(Benefits_DATA!L100=0,0,Benefits_DATA!L100/ECO!V25),IF($C$4="Constant Exchange rate",IF(Benefits_DATA!L100=0,0,Benefits_DATA!L100/ECO!V60))))</f>
        <v>0</v>
      </c>
      <c r="N102" s="74">
        <f>IF($C$4="National Currency",IF(Benefits_DATA!M100=0,0,Benefits_DATA!M100),IF($C$4="Current Exchange rate",IF(Benefits_DATA!M100=0,0,Benefits_DATA!M100/ECO!W25),IF($C$4="Constant Exchange rate",IF(Benefits_DATA!M100=0,0,Benefits_DATA!M100/ECO!W60))))</f>
        <v>0</v>
      </c>
      <c r="O102" s="74">
        <f>IF($C$4="National Currency",IF(Benefits_DATA!N100=0,0,Benefits_DATA!N100),IF($C$4="Current Exchange rate",IF(Benefits_DATA!N100=0,0,Benefits_DATA!N100/ECO!X25),IF($C$4="Constant Exchange rate",IF(Benefits_DATA!N100=0,0,Benefits_DATA!N100/ECO!X60))))</f>
        <v>0</v>
      </c>
      <c r="P102" s="210">
        <f>IF($C$4="National Currency",IF(Benefits_DATA!O100=0,0,Benefits_DATA!O100),IF($C$4="Current Exchange rate",IF(Benefits_DATA!O100=0,0,Benefits_DATA!O100/ECO!Y25),IF($C$4="Constant Exchange rate",IF(Benefits_DATA!O100=0,0,Benefits_DATA!O100/ECO!Y60))))</f>
        <v>0</v>
      </c>
      <c r="Q102" s="77">
        <f t="shared" si="14"/>
        <v>0</v>
      </c>
      <c r="R102" s="77" t="str">
        <f t="shared" si="15"/>
        <v>-</v>
      </c>
      <c r="S102" s="77" t="str">
        <f t="shared" si="16"/>
        <v>-</v>
      </c>
    </row>
    <row r="103" spans="3:19" ht="15" x14ac:dyDescent="0.25">
      <c r="C103" s="242"/>
      <c r="D103" s="243"/>
      <c r="E103" s="72" t="s">
        <v>16</v>
      </c>
      <c r="F103" s="74">
        <f>IF($C$4="National Currency",IF(Benefits_DATA!E101=0,0,Benefits_DATA!E101),IF($C$4="Current Exchange rate",IF(Benefits_DATA!E101=0,0,Benefits_DATA!E101/ECO!O26),IF($C$4="Constant Exchange rate",IF(Benefits_DATA!E101=0,0,Benefits_DATA!E101/ECO!O61))))</f>
        <v>0</v>
      </c>
      <c r="G103" s="74">
        <f>IF($C$4="National Currency",IF(Benefits_DATA!F101=0,0,Benefits_DATA!F101),IF($C$4="Current Exchange rate",IF(Benefits_DATA!F101=0,0,Benefits_DATA!F101/ECO!P26),IF($C$4="Constant Exchange rate",IF(Benefits_DATA!F101=0,0,Benefits_DATA!F101/ECO!P61))))</f>
        <v>0</v>
      </c>
      <c r="H103" s="74">
        <f>IF($C$4="National Currency",IF(Benefits_DATA!G101=0,0,Benefits_DATA!G101),IF($C$4="Current Exchange rate",IF(Benefits_DATA!G101=0,0,Benefits_DATA!G101/ECO!Q26),IF($C$4="Constant Exchange rate",IF(Benefits_DATA!G101=0,0,Benefits_DATA!G101/ECO!Q61))))</f>
        <v>0</v>
      </c>
      <c r="I103" s="74">
        <f>IF($C$4="National Currency",IF(Benefits_DATA!H101=0,0,Benefits_DATA!H101),IF($C$4="Current Exchange rate",IF(Benefits_DATA!H101=0,0,Benefits_DATA!H101/ECO!R26),IF($C$4="Constant Exchange rate",IF(Benefits_DATA!H101=0,0,Benefits_DATA!H101/ECO!R61))))</f>
        <v>0</v>
      </c>
      <c r="J103" s="74">
        <f>IF($C$4="National Currency",IF(Benefits_DATA!I101=0,0,Benefits_DATA!I101),IF($C$4="Current Exchange rate",IF(Benefits_DATA!I101=0,0,Benefits_DATA!I101/ECO!S26),IF($C$4="Constant Exchange rate",IF(Benefits_DATA!I101=0,0,Benefits_DATA!I101/ECO!S61))))</f>
        <v>0</v>
      </c>
      <c r="K103" s="74">
        <f>IF($C$4="National Currency",IF(Benefits_DATA!J101=0,0,Benefits_DATA!J101),IF($C$4="Current Exchange rate",IF(Benefits_DATA!J101=0,0,Benefits_DATA!J101/ECO!T26),IF($C$4="Constant Exchange rate",IF(Benefits_DATA!J101=0,0,Benefits_DATA!J101/ECO!T61))))</f>
        <v>0</v>
      </c>
      <c r="L103" s="74">
        <f>IF($C$4="National Currency",IF(Benefits_DATA!K101=0,0,Benefits_DATA!K101),IF($C$4="Current Exchange rate",IF(Benefits_DATA!K101=0,0,Benefits_DATA!K101/ECO!U26),IF($C$4="Constant Exchange rate",IF(Benefits_DATA!K101=0,0,Benefits_DATA!K101/ECO!U61))))</f>
        <v>0</v>
      </c>
      <c r="M103" s="74">
        <f>IF($C$4="National Currency",IF(Benefits_DATA!L101=0,0,Benefits_DATA!L101),IF($C$4="Current Exchange rate",IF(Benefits_DATA!L101=0,0,Benefits_DATA!L101/ECO!V26),IF($C$4="Constant Exchange rate",IF(Benefits_DATA!L101=0,0,Benefits_DATA!L101/ECO!V61))))</f>
        <v>0</v>
      </c>
      <c r="N103" s="74">
        <f>IF($C$4="National Currency",IF(Benefits_DATA!M101=0,0,Benefits_DATA!M101),IF($C$4="Current Exchange rate",IF(Benefits_DATA!M101=0,0,Benefits_DATA!M101/ECO!W26),IF($C$4="Constant Exchange rate",IF(Benefits_DATA!M101=0,0,Benefits_DATA!M101/ECO!W61))))</f>
        <v>0</v>
      </c>
      <c r="O103" s="74">
        <f>IF($C$4="National Currency",IF(Benefits_DATA!N101=0,0,Benefits_DATA!N101),IF($C$4="Current Exchange rate",IF(Benefits_DATA!N101=0,0,Benefits_DATA!N101/ECO!X26),IF($C$4="Constant Exchange rate",IF(Benefits_DATA!N101=0,0,Benefits_DATA!N101/ECO!X61))))</f>
        <v>0</v>
      </c>
      <c r="P103" s="210">
        <f>IF($C$4="National Currency",IF(Benefits_DATA!O101=0,0,Benefits_DATA!O101),IF($C$4="Current Exchange rate",IF(Benefits_DATA!O101=0,0,Benefits_DATA!O101/ECO!Y26),IF($C$4="Constant Exchange rate",IF(Benefits_DATA!O101=0,0,Benefits_DATA!O101/ECO!Y61))))</f>
        <v>0</v>
      </c>
      <c r="Q103" s="77">
        <f t="shared" si="14"/>
        <v>0</v>
      </c>
      <c r="R103" s="77" t="str">
        <f t="shared" si="15"/>
        <v>-</v>
      </c>
      <c r="S103" s="77" t="str">
        <f t="shared" si="16"/>
        <v>-</v>
      </c>
    </row>
    <row r="104" spans="3:19" ht="15" x14ac:dyDescent="0.25">
      <c r="C104" s="242"/>
      <c r="D104" s="243"/>
      <c r="E104" s="72" t="s">
        <v>17</v>
      </c>
      <c r="F104" s="74">
        <f>IF($C$4="National Currency",IF(Benefits_DATA!E102=0,0,Benefits_DATA!E102),IF($C$4="Current Exchange rate",IF(Benefits_DATA!E102=0,0,Benefits_DATA!E102/ECO!O27),IF($C$4="Constant Exchange rate",IF(Benefits_DATA!E102=0,0,Benefits_DATA!E102/ECO!O62))))</f>
        <v>0</v>
      </c>
      <c r="G104" s="74">
        <f>IF($C$4="National Currency",IF(Benefits_DATA!F102=0,0,Benefits_DATA!F102),IF($C$4="Current Exchange rate",IF(Benefits_DATA!F102=0,0,Benefits_DATA!F102/ECO!P27),IF($C$4="Constant Exchange rate",IF(Benefits_DATA!F102=0,0,Benefits_DATA!F102/ECO!P62))))</f>
        <v>0</v>
      </c>
      <c r="H104" s="74">
        <f>IF($C$4="National Currency",IF(Benefits_DATA!G102=0,0,Benefits_DATA!G102),IF($C$4="Current Exchange rate",IF(Benefits_DATA!G102=0,0,Benefits_DATA!G102/ECO!Q27),IF($C$4="Constant Exchange rate",IF(Benefits_DATA!G102=0,0,Benefits_DATA!G102/ECO!Q62))))</f>
        <v>0</v>
      </c>
      <c r="I104" s="74">
        <f>IF($C$4="National Currency",IF(Benefits_DATA!H102=0,0,Benefits_DATA!H102),IF($C$4="Current Exchange rate",IF(Benefits_DATA!H102=0,0,Benefits_DATA!H102/ECO!R27),IF($C$4="Constant Exchange rate",IF(Benefits_DATA!H102=0,0,Benefits_DATA!H102/ECO!R62))))</f>
        <v>0</v>
      </c>
      <c r="J104" s="74">
        <f>IF($C$4="National Currency",IF(Benefits_DATA!I102=0,0,Benefits_DATA!I102),IF($C$4="Current Exchange rate",IF(Benefits_DATA!I102=0,0,Benefits_DATA!I102/ECO!S27),IF($C$4="Constant Exchange rate",IF(Benefits_DATA!I102=0,0,Benefits_DATA!I102/ECO!S62))))</f>
        <v>0</v>
      </c>
      <c r="K104" s="74">
        <f>IF($C$4="National Currency",IF(Benefits_DATA!J102=0,0,Benefits_DATA!J102),IF($C$4="Current Exchange rate",IF(Benefits_DATA!J102=0,0,Benefits_DATA!J102/ECO!T27),IF($C$4="Constant Exchange rate",IF(Benefits_DATA!J102=0,0,Benefits_DATA!J102/ECO!T62))))</f>
        <v>0</v>
      </c>
      <c r="L104" s="74">
        <f>IF($C$4="National Currency",IF(Benefits_DATA!K102=0,0,Benefits_DATA!K102),IF($C$4="Current Exchange rate",IF(Benefits_DATA!K102=0,0,Benefits_DATA!K102/ECO!U27),IF($C$4="Constant Exchange rate",IF(Benefits_DATA!K102=0,0,Benefits_DATA!K102/ECO!U62))))</f>
        <v>0</v>
      </c>
      <c r="M104" s="74">
        <f>IF($C$4="National Currency",IF(Benefits_DATA!L102=0,0,Benefits_DATA!L102),IF($C$4="Current Exchange rate",IF(Benefits_DATA!L102=0,0,Benefits_DATA!L102/ECO!V27),IF($C$4="Constant Exchange rate",IF(Benefits_DATA!L102=0,0,Benefits_DATA!L102/ECO!V62))))</f>
        <v>0</v>
      </c>
      <c r="N104" s="74">
        <f>IF($C$4="National Currency",IF(Benefits_DATA!M102=0,0,Benefits_DATA!M102),IF($C$4="Current Exchange rate",IF(Benefits_DATA!M102=0,0,Benefits_DATA!M102/ECO!W27),IF($C$4="Constant Exchange rate",IF(Benefits_DATA!M102=0,0,Benefits_DATA!M102/ECO!W62))))</f>
        <v>0</v>
      </c>
      <c r="O104" s="74">
        <f>IF($C$4="National Currency",IF(Benefits_DATA!N102=0,0,Benefits_DATA!N102),IF($C$4="Current Exchange rate",IF(Benefits_DATA!N102=0,0,Benefits_DATA!N102/ECO!X27),IF($C$4="Constant Exchange rate",IF(Benefits_DATA!N102=0,0,Benefits_DATA!N102/ECO!X62))))</f>
        <v>0</v>
      </c>
      <c r="P104" s="210">
        <f>IF($C$4="National Currency",IF(Benefits_DATA!O102=0,0,Benefits_DATA!O102),IF($C$4="Current Exchange rate",IF(Benefits_DATA!O102=0,0,Benefits_DATA!O102/ECO!Y27),IF($C$4="Constant Exchange rate",IF(Benefits_DATA!O102=0,0,Benefits_DATA!O102/ECO!Y62))))</f>
        <v>0</v>
      </c>
      <c r="Q104" s="77">
        <f t="shared" si="14"/>
        <v>0</v>
      </c>
      <c r="R104" s="77" t="str">
        <f t="shared" si="15"/>
        <v>-</v>
      </c>
      <c r="S104" s="77" t="str">
        <f t="shared" si="16"/>
        <v>-</v>
      </c>
    </row>
    <row r="105" spans="3:19" ht="15" x14ac:dyDescent="0.25">
      <c r="C105" s="242"/>
      <c r="D105" s="243"/>
      <c r="E105" s="72" t="s">
        <v>18</v>
      </c>
      <c r="F105" s="74">
        <f>IF($C$4="National Currency",IF(Benefits_DATA!E103=0,0,Benefits_DATA!E103),IF($C$4="Current Exchange rate",IF(Benefits_DATA!E103=0,0,Benefits_DATA!E103/ECO!O28),IF($C$4="Constant Exchange rate",IF(Benefits_DATA!E103=0,0,Benefits_DATA!E103/ECO!O63))))</f>
        <v>0</v>
      </c>
      <c r="G105" s="74">
        <f>IF($C$4="National Currency",IF(Benefits_DATA!F103=0,0,Benefits_DATA!F103),IF($C$4="Current Exchange rate",IF(Benefits_DATA!F103=0,0,Benefits_DATA!F103/ECO!P28),IF($C$4="Constant Exchange rate",IF(Benefits_DATA!F103=0,0,Benefits_DATA!F103/ECO!P63))))</f>
        <v>0</v>
      </c>
      <c r="H105" s="74">
        <f>IF($C$4="National Currency",IF(Benefits_DATA!G103=0,0,Benefits_DATA!G103),IF($C$4="Current Exchange rate",IF(Benefits_DATA!G103=0,0,Benefits_DATA!G103/ECO!Q28),IF($C$4="Constant Exchange rate",IF(Benefits_DATA!G103=0,0,Benefits_DATA!G103/ECO!Q63))))</f>
        <v>0</v>
      </c>
      <c r="I105" s="74">
        <f>IF($C$4="National Currency",IF(Benefits_DATA!H103=0,0,Benefits_DATA!H103),IF($C$4="Current Exchange rate",IF(Benefits_DATA!H103=0,0,Benefits_DATA!H103/ECO!R28),IF($C$4="Constant Exchange rate",IF(Benefits_DATA!H103=0,0,Benefits_DATA!H103/ECO!R63))))</f>
        <v>0</v>
      </c>
      <c r="J105" s="74">
        <f>IF($C$4="National Currency",IF(Benefits_DATA!I103=0,0,Benefits_DATA!I103),IF($C$4="Current Exchange rate",IF(Benefits_DATA!I103=0,0,Benefits_DATA!I103/ECO!S28),IF($C$4="Constant Exchange rate",IF(Benefits_DATA!I103=0,0,Benefits_DATA!I103/ECO!S63))))</f>
        <v>0</v>
      </c>
      <c r="K105" s="74">
        <f>IF($C$4="National Currency",IF(Benefits_DATA!J103=0,0,Benefits_DATA!J103),IF($C$4="Current Exchange rate",IF(Benefits_DATA!J103=0,0,Benefits_DATA!J103/ECO!T28),IF($C$4="Constant Exchange rate",IF(Benefits_DATA!J103=0,0,Benefits_DATA!J103/ECO!T63))))</f>
        <v>0</v>
      </c>
      <c r="L105" s="74">
        <f>IF($C$4="National Currency",IF(Benefits_DATA!K103=0,0,Benefits_DATA!K103),IF($C$4="Current Exchange rate",IF(Benefits_DATA!K103=0,0,Benefits_DATA!K103/ECO!U28),IF($C$4="Constant Exchange rate",IF(Benefits_DATA!K103=0,0,Benefits_DATA!K103/ECO!U63))))</f>
        <v>0</v>
      </c>
      <c r="M105" s="74">
        <f>IF($C$4="National Currency",IF(Benefits_DATA!L103=0,0,Benefits_DATA!L103),IF($C$4="Current Exchange rate",IF(Benefits_DATA!L103=0,0,Benefits_DATA!L103/ECO!V28),IF($C$4="Constant Exchange rate",IF(Benefits_DATA!L103=0,0,Benefits_DATA!L103/ECO!V63))))</f>
        <v>0</v>
      </c>
      <c r="N105" s="74">
        <f>IF($C$4="National Currency",IF(Benefits_DATA!M103=0,0,Benefits_DATA!M103),IF($C$4="Current Exchange rate",IF(Benefits_DATA!M103=0,0,Benefits_DATA!M103/ECO!W28),IF($C$4="Constant Exchange rate",IF(Benefits_DATA!M103=0,0,Benefits_DATA!M103/ECO!W63))))</f>
        <v>0</v>
      </c>
      <c r="O105" s="74">
        <f>IF($C$4="National Currency",IF(Benefits_DATA!N103=0,0,Benefits_DATA!N103),IF($C$4="Current Exchange rate",IF(Benefits_DATA!N103=0,0,Benefits_DATA!N103/ECO!X28),IF($C$4="Constant Exchange rate",IF(Benefits_DATA!N103=0,0,Benefits_DATA!N103/ECO!X63))))</f>
        <v>0</v>
      </c>
      <c r="P105" s="210">
        <f>IF($C$4="National Currency",IF(Benefits_DATA!O103=0,0,Benefits_DATA!O103),IF($C$4="Current Exchange rate",IF(Benefits_DATA!O103=0,0,Benefits_DATA!O103/ECO!Y28),IF($C$4="Constant Exchange rate",IF(Benefits_DATA!O103=0,0,Benefits_DATA!O103/ECO!Y63))))</f>
        <v>0</v>
      </c>
      <c r="Q105" s="77">
        <f t="shared" si="14"/>
        <v>0</v>
      </c>
      <c r="R105" s="77" t="str">
        <f t="shared" si="15"/>
        <v>-</v>
      </c>
      <c r="S105" s="77" t="str">
        <f t="shared" si="16"/>
        <v>-</v>
      </c>
    </row>
    <row r="106" spans="3:19" ht="15" x14ac:dyDescent="0.25">
      <c r="C106" s="242"/>
      <c r="D106" s="243"/>
      <c r="E106" s="72" t="s">
        <v>19</v>
      </c>
      <c r="F106" s="74">
        <f>IF($C$4="National Currency",IF(Benefits_DATA!E104=0,0,Benefits_DATA!E104),IF($C$4="Current Exchange rate",IF(Benefits_DATA!E104=0,0,Benefits_DATA!E104/ECO!O29),IF($C$4="Constant Exchange rate",IF(Benefits_DATA!E104=0,0,Benefits_DATA!E104/ECO!O64))))</f>
        <v>0</v>
      </c>
      <c r="G106" s="74">
        <f>IF($C$4="National Currency",IF(Benefits_DATA!F104=0,0,Benefits_DATA!F104),IF($C$4="Current Exchange rate",IF(Benefits_DATA!F104=0,0,Benefits_DATA!F104/ECO!P29),IF($C$4="Constant Exchange rate",IF(Benefits_DATA!F104=0,0,Benefits_DATA!F104/ECO!P64))))</f>
        <v>0</v>
      </c>
      <c r="H106" s="74">
        <f>IF($C$4="National Currency",IF(Benefits_DATA!G104=0,0,Benefits_DATA!G104),IF($C$4="Current Exchange rate",IF(Benefits_DATA!G104=0,0,Benefits_DATA!G104/ECO!Q29),IF($C$4="Constant Exchange rate",IF(Benefits_DATA!G104=0,0,Benefits_DATA!G104/ECO!Q64))))</f>
        <v>0</v>
      </c>
      <c r="I106" s="74">
        <f>IF($C$4="National Currency",IF(Benefits_DATA!H104=0,0,Benefits_DATA!H104),IF($C$4="Current Exchange rate",IF(Benefits_DATA!H104=0,0,Benefits_DATA!H104/ECO!R29),IF($C$4="Constant Exchange rate",IF(Benefits_DATA!H104=0,0,Benefits_DATA!H104/ECO!R64))))</f>
        <v>0</v>
      </c>
      <c r="J106" s="74">
        <f>IF($C$4="National Currency",IF(Benefits_DATA!I104=0,0,Benefits_DATA!I104),IF($C$4="Current Exchange rate",IF(Benefits_DATA!I104=0,0,Benefits_DATA!I104/ECO!S29),IF($C$4="Constant Exchange rate",IF(Benefits_DATA!I104=0,0,Benefits_DATA!I104/ECO!S64))))</f>
        <v>0</v>
      </c>
      <c r="K106" s="74">
        <f>IF($C$4="National Currency",IF(Benefits_DATA!J104=0,0,Benefits_DATA!J104),IF($C$4="Current Exchange rate",IF(Benefits_DATA!J104=0,0,Benefits_DATA!J104/ECO!T29),IF($C$4="Constant Exchange rate",IF(Benefits_DATA!J104=0,0,Benefits_DATA!J104/ECO!T64))))</f>
        <v>0</v>
      </c>
      <c r="L106" s="74">
        <f>IF($C$4="National Currency",IF(Benefits_DATA!K104=0,0,Benefits_DATA!K104),IF($C$4="Current Exchange rate",IF(Benefits_DATA!K104=0,0,Benefits_DATA!K104/ECO!U29),IF($C$4="Constant Exchange rate",IF(Benefits_DATA!K104=0,0,Benefits_DATA!K104/ECO!U64))))</f>
        <v>0</v>
      </c>
      <c r="M106" s="74">
        <f>IF($C$4="National Currency",IF(Benefits_DATA!L104=0,0,Benefits_DATA!L104),IF($C$4="Current Exchange rate",IF(Benefits_DATA!L104=0,0,Benefits_DATA!L104/ECO!V29),IF($C$4="Constant Exchange rate",IF(Benefits_DATA!L104=0,0,Benefits_DATA!L104/ECO!V64))))</f>
        <v>0</v>
      </c>
      <c r="N106" s="74">
        <f>IF($C$4="National Currency",IF(Benefits_DATA!M104=0,0,Benefits_DATA!M104),IF($C$4="Current Exchange rate",IF(Benefits_DATA!M104=0,0,Benefits_DATA!M104/ECO!W29),IF($C$4="Constant Exchange rate",IF(Benefits_DATA!M104=0,0,Benefits_DATA!M104/ECO!W64))))</f>
        <v>0</v>
      </c>
      <c r="O106" s="74">
        <f>IF($C$4="National Currency",IF(Benefits_DATA!N104=0,0,Benefits_DATA!N104),IF($C$4="Current Exchange rate",IF(Benefits_DATA!N104=0,0,Benefits_DATA!N104/ECO!X29),IF($C$4="Constant Exchange rate",IF(Benefits_DATA!N104=0,0,Benefits_DATA!N104/ECO!X64))))</f>
        <v>0</v>
      </c>
      <c r="P106" s="210">
        <f>IF($C$4="National Currency",IF(Benefits_DATA!O104=0,0,Benefits_DATA!O104),IF($C$4="Current Exchange rate",IF(Benefits_DATA!O104=0,0,Benefits_DATA!O104/ECO!Y29),IF($C$4="Constant Exchange rate",IF(Benefits_DATA!O104=0,0,Benefits_DATA!O104/ECO!Y64))))</f>
        <v>0</v>
      </c>
      <c r="Q106" s="77">
        <f t="shared" si="14"/>
        <v>0</v>
      </c>
      <c r="R106" s="77" t="str">
        <f t="shared" si="15"/>
        <v>-</v>
      </c>
      <c r="S106" s="77" t="str">
        <f t="shared" si="16"/>
        <v>-</v>
      </c>
    </row>
    <row r="107" spans="3:19" ht="15" x14ac:dyDescent="0.25">
      <c r="C107" s="242"/>
      <c r="D107" s="243"/>
      <c r="E107" s="72" t="s">
        <v>20</v>
      </c>
      <c r="F107" s="74">
        <f>IF($C$4="National Currency",IF(Benefits_DATA!E105=0,0,Benefits_DATA!E105),IF($C$4="Current Exchange rate",IF(Benefits_DATA!E105=0,0,Benefits_DATA!E105/ECO!O30),IF($C$4="Constant Exchange rate",IF(Benefits_DATA!E105=0,0,Benefits_DATA!E105/ECO!O65))))</f>
        <v>3.0022766078542968</v>
      </c>
      <c r="G107" s="74">
        <f>IF($C$4="National Currency",IF(Benefits_DATA!F105=0,0,Benefits_DATA!F105),IF($C$4="Current Exchange rate",IF(Benefits_DATA!F105=0,0,Benefits_DATA!F105/ECO!P30),IF($C$4="Constant Exchange rate",IF(Benefits_DATA!F105=0,0,Benefits_DATA!F105/ECO!P65))))</f>
        <v>2.0631758679567445</v>
      </c>
      <c r="H107" s="74">
        <f>IF($C$4="National Currency",IF(Benefits_DATA!G105=0,0,Benefits_DATA!G105),IF($C$4="Current Exchange rate",IF(Benefits_DATA!G105=0,0,Benefits_DATA!G105/ECO!Q30),IF($C$4="Constant Exchange rate",IF(Benefits_DATA!G105=0,0,Benefits_DATA!G105/ECO!Q65))))</f>
        <v>2.6465566306203758</v>
      </c>
      <c r="I107" s="74">
        <f>IF($C$4="National Currency",IF(Benefits_DATA!H105=0,0,Benefits_DATA!H105),IF($C$4="Current Exchange rate",IF(Benefits_DATA!H105=0,0,Benefits_DATA!H105/ECO!R30),IF($C$4="Constant Exchange rate",IF(Benefits_DATA!H105=0,0,Benefits_DATA!H105/ECO!R65))))</f>
        <v>3.0022766078542968</v>
      </c>
      <c r="J107" s="74">
        <f>IF($C$4="National Currency",IF(Benefits_DATA!I105=0,0,Benefits_DATA!I105),IF($C$4="Current Exchange rate",IF(Benefits_DATA!I105=0,0,Benefits_DATA!I105/ECO!S30),IF($C$4="Constant Exchange rate",IF(Benefits_DATA!I105=0,0,Benefits_DATA!I105/ECO!S65))))</f>
        <v>6.6306203756402962</v>
      </c>
      <c r="K107" s="74">
        <f>IF($C$4="National Currency",IF(Benefits_DATA!J105=0,0,Benefits_DATA!J105),IF($C$4="Current Exchange rate",IF(Benefits_DATA!J105=0,0,Benefits_DATA!J105/ECO!T30),IF($C$4="Constant Exchange rate",IF(Benefits_DATA!J105=0,0,Benefits_DATA!J105/ECO!T65))))</f>
        <v>10.714285714285715</v>
      </c>
      <c r="L107" s="74">
        <f>IF($C$4="National Currency",IF(Benefits_DATA!K105=0,0,Benefits_DATA!K105),IF($C$4="Current Exchange rate",IF(Benefits_DATA!K105=0,0,Benefits_DATA!K105/ECO!U30),IF($C$4="Constant Exchange rate",IF(Benefits_DATA!K105=0,0,Benefits_DATA!K105/ECO!U65))))</f>
        <v>7.8827546955036993</v>
      </c>
      <c r="M107" s="74">
        <f>IF($C$4="National Currency",IF(Benefits_DATA!L105=0,0,Benefits_DATA!L105),IF($C$4="Current Exchange rate",IF(Benefits_DATA!L105=0,0,Benefits_DATA!L105/ECO!V30),IF($C$4="Constant Exchange rate",IF(Benefits_DATA!L105=0,0,Benefits_DATA!L105/ECO!V65))))</f>
        <v>6.0756972111553784</v>
      </c>
      <c r="N107" s="74">
        <f>IF($C$4="National Currency",IF(Benefits_DATA!M105=0,0,Benefits_DATA!M105),IF($C$4="Current Exchange rate",IF(Benefits_DATA!M105=0,0,Benefits_DATA!M105/ECO!W30),IF($C$4="Constant Exchange rate",IF(Benefits_DATA!M105=0,0,Benefits_DATA!M105/ECO!W65))))</f>
        <v>8.892999430848036</v>
      </c>
      <c r="O107" s="74">
        <f>IF($C$4="National Currency",IF(Benefits_DATA!N105=0,0,Benefits_DATA!N105),IF($C$4="Current Exchange rate",IF(Benefits_DATA!N105=0,0,Benefits_DATA!N105/ECO!X30),IF($C$4="Constant Exchange rate",IF(Benefits_DATA!N105=0,0,Benefits_DATA!N105/ECO!X65))))</f>
        <v>18.853158793397839</v>
      </c>
      <c r="P107" s="210">
        <f>IF($C$4="National Currency",IF(Benefits_DATA!O105=0,0,Benefits_DATA!O105),IF($C$4="Current Exchange rate",IF(Benefits_DATA!O105=0,0,Benefits_DATA!O105/ECO!Y30),IF($C$4="Constant Exchange rate",IF(Benefits_DATA!O105=0,0,Benefits_DATA!O105/ECO!Y65))))</f>
        <v>0</v>
      </c>
      <c r="Q107" s="77">
        <f t="shared" si="14"/>
        <v>6.5623795769706876E-5</v>
      </c>
      <c r="R107" s="77">
        <f t="shared" si="15"/>
        <v>1.1200000000000001</v>
      </c>
      <c r="S107" s="77">
        <f t="shared" si="16"/>
        <v>5.2796208530805702</v>
      </c>
    </row>
    <row r="108" spans="3:19" ht="15" x14ac:dyDescent="0.25">
      <c r="C108" s="242"/>
      <c r="D108" s="243"/>
      <c r="E108" s="72" t="s">
        <v>21</v>
      </c>
      <c r="F108" s="74">
        <f>IF($C$4="National Currency",IF(Benefits_DATA!E106=0,0,Benefits_DATA!E106),IF($C$4="Current Exchange rate",IF(Benefits_DATA!E106=0,0,Benefits_DATA!E106/ECO!O31),IF($C$4="Constant Exchange rate",IF(Benefits_DATA!E106=0,0,Benefits_DATA!E106/ECO!O66))))</f>
        <v>29.350104821802933</v>
      </c>
      <c r="G108" s="74">
        <f>IF($C$4="National Currency",IF(Benefits_DATA!F106=0,0,Benefits_DATA!F106),IF($C$4="Current Exchange rate",IF(Benefits_DATA!F106=0,0,Benefits_DATA!F106/ECO!P31),IF($C$4="Constant Exchange rate",IF(Benefits_DATA!F106=0,0,Benefits_DATA!F106/ECO!P66))))</f>
        <v>54.507337526205447</v>
      </c>
      <c r="H108" s="74">
        <f>IF($C$4="National Currency",IF(Benefits_DATA!G106=0,0,Benefits_DATA!G106),IF($C$4="Current Exchange rate",IF(Benefits_DATA!G106=0,0,Benefits_DATA!G106/ECO!Q31),IF($C$4="Constant Exchange rate",IF(Benefits_DATA!G106=0,0,Benefits_DATA!G106/ECO!Q66))))</f>
        <v>89.913813184253442</v>
      </c>
      <c r="I108" s="74">
        <f>IF($C$4="National Currency",IF(Benefits_DATA!H106=0,0,Benefits_DATA!H106),IF($C$4="Current Exchange rate",IF(Benefits_DATA!H106=0,0,Benefits_DATA!H106/ECO!R31),IF($C$4="Constant Exchange rate",IF(Benefits_DATA!H106=0,0,Benefits_DATA!H106/ECO!R66))))</f>
        <v>152.57395760540413</v>
      </c>
      <c r="J108" s="74">
        <f>IF($C$4="National Currency",IF(Benefits_DATA!I106=0,0,Benefits_DATA!I106),IF($C$4="Current Exchange rate",IF(Benefits_DATA!I106=0,0,Benefits_DATA!I106/ECO!S31),IF($C$4="Constant Exchange rate",IF(Benefits_DATA!I106=0,0,Benefits_DATA!I106/ECO!S66))))</f>
        <v>54.1</v>
      </c>
      <c r="K108" s="74">
        <f>IF($C$4="National Currency",IF(Benefits_DATA!J106=0,0,Benefits_DATA!J106),IF($C$4="Current Exchange rate",IF(Benefits_DATA!J106=0,0,Benefits_DATA!J106/ECO!T31),IF($C$4="Constant Exchange rate",IF(Benefits_DATA!J106=0,0,Benefits_DATA!J106/ECO!T66))))</f>
        <v>72.3</v>
      </c>
      <c r="L108" s="74">
        <f>IF($C$4="National Currency",IF(Benefits_DATA!K106=0,0,Benefits_DATA!K106),IF($C$4="Current Exchange rate",IF(Benefits_DATA!K106=0,0,Benefits_DATA!K106/ECO!U31),IF($C$4="Constant Exchange rate",IF(Benefits_DATA!K106=0,0,Benefits_DATA!K106/ECO!U66))))</f>
        <v>108.4</v>
      </c>
      <c r="M108" s="74">
        <f>IF($C$4="National Currency",IF(Benefits_DATA!L106=0,0,Benefits_DATA!L106),IF($C$4="Current Exchange rate",IF(Benefits_DATA!L106=0,0,Benefits_DATA!L106/ECO!V31),IF($C$4="Constant Exchange rate",IF(Benefits_DATA!L106=0,0,Benefits_DATA!L106/ECO!V66))))</f>
        <v>117.9</v>
      </c>
      <c r="N108" s="74">
        <f>IF($C$4="National Currency",IF(Benefits_DATA!M106=0,0,Benefits_DATA!M106),IF($C$4="Current Exchange rate",IF(Benefits_DATA!M106=0,0,Benefits_DATA!M106/ECO!W31),IF($C$4="Constant Exchange rate",IF(Benefits_DATA!M106=0,0,Benefits_DATA!M106/ECO!W66))))</f>
        <v>145.1</v>
      </c>
      <c r="O108" s="74">
        <f>IF($C$4="National Currency",IF(Benefits_DATA!N106=0,0,Benefits_DATA!N106),IF($C$4="Current Exchange rate",IF(Benefits_DATA!N106=0,0,Benefits_DATA!N106/ECO!X31),IF($C$4="Constant Exchange rate",IF(Benefits_DATA!N106=0,0,Benefits_DATA!N106/ECO!X66))))</f>
        <v>138.19999999999999</v>
      </c>
      <c r="P108" s="210">
        <f>IF($C$4="National Currency",IF(Benefits_DATA!O106=0,0,Benefits_DATA!O106),IF($C$4="Current Exchange rate",IF(Benefits_DATA!O106=0,0,Benefits_DATA!O106/ECO!Y31),IF($C$4="Constant Exchange rate",IF(Benefits_DATA!O106=0,0,Benefits_DATA!O106/ECO!Y66))))</f>
        <v>156.30000000000001</v>
      </c>
      <c r="Q108" s="77">
        <f t="shared" si="14"/>
        <v>4.8104451220924439E-4</v>
      </c>
      <c r="R108" s="77">
        <f t="shared" si="15"/>
        <v>-4.755341144038594E-2</v>
      </c>
      <c r="S108" s="77">
        <f t="shared" si="16"/>
        <v>3.7086714285714288</v>
      </c>
    </row>
    <row r="109" spans="3:19" ht="15" x14ac:dyDescent="0.25">
      <c r="C109" s="242"/>
      <c r="D109" s="243"/>
      <c r="E109" s="72" t="s">
        <v>22</v>
      </c>
      <c r="F109" s="74">
        <f>IF($C$4="National Currency",IF(Benefits_DATA!E107=0,0,Benefits_DATA!E107),IF($C$4="Current Exchange rate",IF(Benefits_DATA!E107=0,0,Benefits_DATA!E107/ECO!O32),IF($C$4="Constant Exchange rate",IF(Benefits_DATA!E107=0,0,Benefits_DATA!E107/ECO!O67))))</f>
        <v>9870</v>
      </c>
      <c r="G109" s="74">
        <f>IF($C$4="National Currency",IF(Benefits_DATA!F107=0,0,Benefits_DATA!F107),IF($C$4="Current Exchange rate",IF(Benefits_DATA!F107=0,0,Benefits_DATA!F107/ECO!P32),IF($C$4="Constant Exchange rate",IF(Benefits_DATA!F107=0,0,Benefits_DATA!F107/ECO!P67))))</f>
        <v>10904</v>
      </c>
      <c r="H109" s="74">
        <f>IF($C$4="National Currency",IF(Benefits_DATA!G107=0,0,Benefits_DATA!G107),IF($C$4="Current Exchange rate",IF(Benefits_DATA!G107=0,0,Benefits_DATA!G107/ECO!Q32),IF($C$4="Constant Exchange rate",IF(Benefits_DATA!G107=0,0,Benefits_DATA!G107/ECO!Q67))))</f>
        <v>12974</v>
      </c>
      <c r="I109" s="74">
        <f>IF($C$4="National Currency",IF(Benefits_DATA!H107=0,0,Benefits_DATA!H107),IF($C$4="Current Exchange rate",IF(Benefits_DATA!H107=0,0,Benefits_DATA!H107/ECO!R32),IF($C$4="Constant Exchange rate",IF(Benefits_DATA!H107=0,0,Benefits_DATA!H107/ECO!R67))))</f>
        <v>14167</v>
      </c>
      <c r="J109" s="74">
        <f>IF($C$4="National Currency",IF(Benefits_DATA!I107=0,0,Benefits_DATA!I107),IF($C$4="Current Exchange rate",IF(Benefits_DATA!I107=0,0,Benefits_DATA!I107/ECO!S32),IF($C$4="Constant Exchange rate",IF(Benefits_DATA!I107=0,0,Benefits_DATA!I107/ECO!S67))))</f>
        <v>14404</v>
      </c>
      <c r="K109" s="74">
        <f>IF($C$4="National Currency",IF(Benefits_DATA!J107=0,0,Benefits_DATA!J107),IF($C$4="Current Exchange rate",IF(Benefits_DATA!J107=0,0,Benefits_DATA!J107/ECO!T32),IF($C$4="Constant Exchange rate",IF(Benefits_DATA!J107=0,0,Benefits_DATA!J107/ECO!T67))))</f>
        <v>14071</v>
      </c>
      <c r="L109" s="74">
        <f>IF($C$4="National Currency",IF(Benefits_DATA!K107=0,0,Benefits_DATA!K107),IF($C$4="Current Exchange rate",IF(Benefits_DATA!K107=0,0,Benefits_DATA!K107/ECO!U32),IF($C$4="Constant Exchange rate",IF(Benefits_DATA!K107=0,0,Benefits_DATA!K107/ECO!U67))))</f>
        <v>14541.743</v>
      </c>
      <c r="M109" s="74">
        <f>IF($C$4="National Currency",IF(Benefits_DATA!L107=0,0,Benefits_DATA!L107),IF($C$4="Current Exchange rate",IF(Benefits_DATA!L107=0,0,Benefits_DATA!L107/ECO!V32),IF($C$4="Constant Exchange rate",IF(Benefits_DATA!L107=0,0,Benefits_DATA!L107/ECO!V67))))</f>
        <v>15612</v>
      </c>
      <c r="N109" s="74">
        <f>IF($C$4="National Currency",IF(Benefits_DATA!M107=0,0,Benefits_DATA!M107),IF($C$4="Current Exchange rate",IF(Benefits_DATA!M107=0,0,Benefits_DATA!M107/ECO!W32),IF($C$4="Constant Exchange rate",IF(Benefits_DATA!M107=0,0,Benefits_DATA!M107/ECO!W67))))</f>
        <v>16866</v>
      </c>
      <c r="O109" s="74">
        <f>IF($C$4="National Currency",IF(Benefits_DATA!N107=0,0,Benefits_DATA!N107),IF($C$4="Current Exchange rate",IF(Benefits_DATA!N107=0,0,Benefits_DATA!N107/ECO!X32),IF($C$4="Constant Exchange rate",IF(Benefits_DATA!N107=0,0,Benefits_DATA!N107/ECO!X67))))</f>
        <v>17708</v>
      </c>
      <c r="P109" s="210">
        <f>IF($C$4="National Currency",IF(Benefits_DATA!O107=0,0,Benefits_DATA!O107),IF($C$4="Current Exchange rate",IF(Benefits_DATA!O107=0,0,Benefits_DATA!O107/ECO!Y32),IF($C$4="Constant Exchange rate",IF(Benefits_DATA!O107=0,0,Benefits_DATA!O107/ECO!Y67))))</f>
        <v>15939</v>
      </c>
      <c r="Q109" s="77">
        <f t="shared" si="14"/>
        <v>6.1637744010139654E-2</v>
      </c>
      <c r="R109" s="77">
        <f t="shared" si="15"/>
        <v>4.9922921854618663E-2</v>
      </c>
      <c r="S109" s="77">
        <f t="shared" si="16"/>
        <v>0.79412360688956429</v>
      </c>
    </row>
    <row r="110" spans="3:19" ht="15" x14ac:dyDescent="0.25">
      <c r="C110" s="242"/>
      <c r="D110" s="243"/>
      <c r="E110" s="72" t="s">
        <v>23</v>
      </c>
      <c r="F110" s="74">
        <f>IF($C$4="National Currency",IF(Benefits_DATA!E108=0,0,Benefits_DATA!E108),IF($C$4="Current Exchange rate",IF(Benefits_DATA!E108=0,0,Benefits_DATA!E108/ECO!O33),IF($C$4="Constant Exchange rate",IF(Benefits_DATA!E108=0,0,Benefits_DATA!E108/ECO!O68))))</f>
        <v>1064.2556956425569</v>
      </c>
      <c r="G110" s="74">
        <f>IF($C$4="National Currency",IF(Benefits_DATA!F108=0,0,Benefits_DATA!F108),IF($C$4="Current Exchange rate",IF(Benefits_DATA!F108=0,0,Benefits_DATA!F108/ECO!P33),IF($C$4="Constant Exchange rate",IF(Benefits_DATA!F108=0,0,Benefits_DATA!F108/ECO!P68))))</f>
        <v>1371.0462287104624</v>
      </c>
      <c r="H110" s="74">
        <f>IF($C$4="National Currency",IF(Benefits_DATA!G108=0,0,Benefits_DATA!G108),IF($C$4="Current Exchange rate",IF(Benefits_DATA!G108=0,0,Benefits_DATA!G108/ECO!Q33),IF($C$4="Constant Exchange rate",IF(Benefits_DATA!G108=0,0,Benefits_DATA!G108/ECO!Q68))))</f>
        <v>2039.3718203937183</v>
      </c>
      <c r="I110" s="74">
        <f>IF($C$4="National Currency",IF(Benefits_DATA!H108=0,0,Benefits_DATA!H108),IF($C$4="Current Exchange rate",IF(Benefits_DATA!H108=0,0,Benefits_DATA!H108/ECO!R33),IF($C$4="Constant Exchange rate",IF(Benefits_DATA!H108=0,0,Benefits_DATA!H108/ECO!R68))))</f>
        <v>4331.6744083167441</v>
      </c>
      <c r="J110" s="74">
        <f>IF($C$4="National Currency",IF(Benefits_DATA!I108=0,0,Benefits_DATA!I108),IF($C$4="Current Exchange rate",IF(Benefits_DATA!I108=0,0,Benefits_DATA!I108/ECO!S33),IF($C$4="Constant Exchange rate",IF(Benefits_DATA!I108=0,0,Benefits_DATA!I108/ECO!S68))))</f>
        <v>3782.3490378234906</v>
      </c>
      <c r="K110" s="74">
        <f>IF($C$4="National Currency",IF(Benefits_DATA!J108=0,0,Benefits_DATA!J108),IF($C$4="Current Exchange rate",IF(Benefits_DATA!J108=0,0,Benefits_DATA!J108/ECO!T33),IF($C$4="Constant Exchange rate",IF(Benefits_DATA!J108=0,0,Benefits_DATA!J108/ECO!T68))))</f>
        <v>1559.3895155938951</v>
      </c>
      <c r="L110" s="74">
        <f>IF($C$4="National Currency",IF(Benefits_DATA!K108=0,0,Benefits_DATA!K108),IF($C$4="Current Exchange rate",IF(Benefits_DATA!K108=0,0,Benefits_DATA!K108/ECO!U33),IF($C$4="Constant Exchange rate",IF(Benefits_DATA!K108=0,0,Benefits_DATA!K108/ECO!U68))))</f>
        <v>1835.8770183587703</v>
      </c>
      <c r="M110" s="74">
        <f>IF($C$4="National Currency",IF(Benefits_DATA!L108=0,0,Benefits_DATA!L108),IF($C$4="Current Exchange rate",IF(Benefits_DATA!L108=0,0,Benefits_DATA!L108/ECO!V33),IF($C$4="Constant Exchange rate",IF(Benefits_DATA!L108=0,0,Benefits_DATA!L108/ECO!V68))))</f>
        <v>1536.1645653616456</v>
      </c>
      <c r="N110" s="74">
        <f>IF($C$4="National Currency",IF(Benefits_DATA!M108=0,0,Benefits_DATA!M108),IF($C$4="Current Exchange rate",IF(Benefits_DATA!M108=0,0,Benefits_DATA!M108/ECO!W33),IF($C$4="Constant Exchange rate",IF(Benefits_DATA!M108=0,0,Benefits_DATA!M108/ECO!W68))))</f>
        <v>1681.375801813758</v>
      </c>
      <c r="O110" s="208">
        <f>IF($C$4="National Currency",IF(Benefits_DATA!N108=0,0,Benefits_DATA!N108),IF($C$4="Current Exchange rate",IF(Benefits_DATA!N108=0,0,Benefits_DATA!N108/ECO!X33),IF($C$4="Constant Exchange rate",IF(Benefits_DATA!N108=0,0,Benefits_DATA!N108/ECO!X68))))</f>
        <v>1681.375801813758</v>
      </c>
      <c r="P110" s="210">
        <f>IF($C$4="National Currency",IF(Benefits_DATA!O108=0,0,Benefits_DATA!O108),IF($C$4="Current Exchange rate",IF(Benefits_DATA!O108=0,0,Benefits_DATA!O108/ECO!Y33),IF($C$4="Constant Exchange rate",IF(Benefits_DATA!O108=0,0,Benefits_DATA!O108/ECO!Y68))))</f>
        <v>0</v>
      </c>
      <c r="Q110" s="77">
        <f t="shared" si="14"/>
        <v>5.8525079770182812E-3</v>
      </c>
      <c r="R110" s="77">
        <f t="shared" si="15"/>
        <v>0</v>
      </c>
      <c r="S110" s="77">
        <f t="shared" si="16"/>
        <v>0.57986075028577377</v>
      </c>
    </row>
    <row r="111" spans="3:19" ht="15" x14ac:dyDescent="0.25">
      <c r="C111" s="242"/>
      <c r="D111" s="243"/>
      <c r="E111" s="72" t="s">
        <v>24</v>
      </c>
      <c r="F111" s="74">
        <f>IF($C$4="National Currency",IF(Benefits_DATA!E109=0,0,Benefits_DATA!E109),IF($C$4="Current Exchange rate",IF(Benefits_DATA!E109=0,0,Benefits_DATA!E109/ECO!O34),IF($C$4="Constant Exchange rate",IF(Benefits_DATA!E109=0,0,Benefits_DATA!E109/ECO!O69))))</f>
        <v>0</v>
      </c>
      <c r="G111" s="74">
        <f>IF($C$4="National Currency",IF(Benefits_DATA!F109=0,0,Benefits_DATA!F109),IF($C$4="Current Exchange rate",IF(Benefits_DATA!F109=0,0,Benefits_DATA!F109/ECO!P34),IF($C$4="Constant Exchange rate",IF(Benefits_DATA!F109=0,0,Benefits_DATA!F109/ECO!P69))))</f>
        <v>0</v>
      </c>
      <c r="H111" s="74">
        <f>IF($C$4="National Currency",IF(Benefits_DATA!G109=0,0,Benefits_DATA!G109),IF($C$4="Current Exchange rate",IF(Benefits_DATA!G109=0,0,Benefits_DATA!G109/ECO!Q34),IF($C$4="Constant Exchange rate",IF(Benefits_DATA!G109=0,0,Benefits_DATA!G109/ECO!Q69))))</f>
        <v>0</v>
      </c>
      <c r="I111" s="74">
        <f>IF($C$4="National Currency",IF(Benefits_DATA!H109=0,0,Benefits_DATA!H109),IF($C$4="Current Exchange rate",IF(Benefits_DATA!H109=0,0,Benefits_DATA!H109/ECO!R34),IF($C$4="Constant Exchange rate",IF(Benefits_DATA!H109=0,0,Benefits_DATA!H109/ECO!R69))))</f>
        <v>0</v>
      </c>
      <c r="J111" s="74">
        <f>IF($C$4="National Currency",IF(Benefits_DATA!I109=0,0,Benefits_DATA!I109),IF($C$4="Current Exchange rate",IF(Benefits_DATA!I109=0,0,Benefits_DATA!I109/ECO!S34),IF($C$4="Constant Exchange rate",IF(Benefits_DATA!I109=0,0,Benefits_DATA!I109/ECO!S69))))</f>
        <v>0</v>
      </c>
      <c r="K111" s="74">
        <f>IF($C$4="National Currency",IF(Benefits_DATA!J109=0,0,Benefits_DATA!J109),IF($C$4="Current Exchange rate",IF(Benefits_DATA!J109=0,0,Benefits_DATA!J109/ECO!T34),IF($C$4="Constant Exchange rate",IF(Benefits_DATA!J109=0,0,Benefits_DATA!J109/ECO!T69))))</f>
        <v>0</v>
      </c>
      <c r="L111" s="74">
        <f>IF($C$4="National Currency",IF(Benefits_DATA!K109=0,0,Benefits_DATA!K109),IF($C$4="Current Exchange rate",IF(Benefits_DATA!K109=0,0,Benefits_DATA!K109/ECO!U34),IF($C$4="Constant Exchange rate",IF(Benefits_DATA!K109=0,0,Benefits_DATA!K109/ECO!U69))))</f>
        <v>0</v>
      </c>
      <c r="M111" s="74">
        <f>IF($C$4="National Currency",IF(Benefits_DATA!L109=0,0,Benefits_DATA!L109),IF($C$4="Current Exchange rate",IF(Benefits_DATA!L109=0,0,Benefits_DATA!L109/ECO!V34),IF($C$4="Constant Exchange rate",IF(Benefits_DATA!L109=0,0,Benefits_DATA!L109/ECO!V69))))</f>
        <v>0</v>
      </c>
      <c r="N111" s="74">
        <f>IF($C$4="National Currency",IF(Benefits_DATA!M109=0,0,Benefits_DATA!M109),IF($C$4="Current Exchange rate",IF(Benefits_DATA!M109=0,0,Benefits_DATA!M109/ECO!W34),IF($C$4="Constant Exchange rate",IF(Benefits_DATA!M109=0,0,Benefits_DATA!M109/ECO!W69))))</f>
        <v>0</v>
      </c>
      <c r="O111" s="74">
        <f>IF($C$4="National Currency",IF(Benefits_DATA!N109=0,0,Benefits_DATA!N109),IF($C$4="Current Exchange rate",IF(Benefits_DATA!N109=0,0,Benefits_DATA!N109/ECO!X34),IF($C$4="Constant Exchange rate",IF(Benefits_DATA!N109=0,0,Benefits_DATA!N109/ECO!X69))))</f>
        <v>0</v>
      </c>
      <c r="P111" s="210">
        <f>IF($C$4="National Currency",IF(Benefits_DATA!O109=0,0,Benefits_DATA!O109),IF($C$4="Current Exchange rate",IF(Benefits_DATA!O109=0,0,Benefits_DATA!O109/ECO!Y34),IF($C$4="Constant Exchange rate",IF(Benefits_DATA!O109=0,0,Benefits_DATA!O109/ECO!Y69))))</f>
        <v>0</v>
      </c>
      <c r="Q111" s="77">
        <f t="shared" si="14"/>
        <v>0</v>
      </c>
      <c r="R111" s="77" t="str">
        <f t="shared" si="15"/>
        <v>-</v>
      </c>
      <c r="S111" s="77" t="str">
        <f t="shared" si="16"/>
        <v>-</v>
      </c>
    </row>
    <row r="112" spans="3:19" ht="15" x14ac:dyDescent="0.25">
      <c r="C112" s="242"/>
      <c r="D112" s="243"/>
      <c r="E112" s="72" t="s">
        <v>25</v>
      </c>
      <c r="F112" s="74">
        <f>IF($C$4="National Currency",IF(Benefits_DATA!E110=0,0,Benefits_DATA!E110),IF($C$4="Current Exchange rate",IF(Benefits_DATA!E110=0,0,Benefits_DATA!E110/ECO!O35),IF($C$4="Constant Exchange rate",IF(Benefits_DATA!E110=0,0,Benefits_DATA!E110/ECO!O70))))</f>
        <v>2084.1210000000001</v>
      </c>
      <c r="G112" s="74">
        <f>IF($C$4="National Currency",IF(Benefits_DATA!F110=0,0,Benefits_DATA!F110),IF($C$4="Current Exchange rate",IF(Benefits_DATA!F110=0,0,Benefits_DATA!F110/ECO!P35),IF($C$4="Constant Exchange rate",IF(Benefits_DATA!F110=0,0,Benefits_DATA!F110/ECO!P70))))</f>
        <v>2287.3286655452325</v>
      </c>
      <c r="H112" s="74">
        <f>IF($C$4="National Currency",IF(Benefits_DATA!G110=0,0,Benefits_DATA!G110),IF($C$4="Current Exchange rate",IF(Benefits_DATA!G110=0,0,Benefits_DATA!G110/ECO!Q35),IF($C$4="Constant Exchange rate",IF(Benefits_DATA!G110=0,0,Benefits_DATA!G110/ECO!Q70))))</f>
        <v>2974.921071920588</v>
      </c>
      <c r="I112" s="74">
        <f>IF($C$4="National Currency",IF(Benefits_DATA!H110=0,0,Benefits_DATA!H110),IF($C$4="Current Exchange rate",IF(Benefits_DATA!H110=0,0,Benefits_DATA!H110/ECO!R35),IF($C$4="Constant Exchange rate",IF(Benefits_DATA!H110=0,0,Benefits_DATA!H110/ECO!R70))))</f>
        <v>4495.8196397665015</v>
      </c>
      <c r="J112" s="74">
        <f>IF($C$4="National Currency",IF(Benefits_DATA!I110=0,0,Benefits_DATA!I110),IF($C$4="Current Exchange rate",IF(Benefits_DATA!I110=0,0,Benefits_DATA!I110/ECO!S35),IF($C$4="Constant Exchange rate",IF(Benefits_DATA!I110=0,0,Benefits_DATA!I110/ECO!S70))))</f>
        <v>7363.217146467302</v>
      </c>
      <c r="K112" s="74">
        <f>IF($C$4="National Currency",IF(Benefits_DATA!J110=0,0,Benefits_DATA!J110),IF($C$4="Current Exchange rate",IF(Benefits_DATA!J110=0,0,Benefits_DATA!J110/ECO!T35),IF($C$4="Constant Exchange rate",IF(Benefits_DATA!J110=0,0,Benefits_DATA!J110/ECO!T70))))</f>
        <v>6850.993780434821</v>
      </c>
      <c r="L112" s="74">
        <f>IF($C$4="National Currency",IF(Benefits_DATA!K110=0,0,Benefits_DATA!K110),IF($C$4="Current Exchange rate",IF(Benefits_DATA!K110=0,0,Benefits_DATA!K110/ECO!U35),IF($C$4="Constant Exchange rate",IF(Benefits_DATA!K110=0,0,Benefits_DATA!K110/ECO!U70))))</f>
        <v>8812.7143879207451</v>
      </c>
      <c r="M112" s="74">
        <f>IF($C$4="National Currency",IF(Benefits_DATA!L110=0,0,Benefits_DATA!L110),IF($C$4="Current Exchange rate",IF(Benefits_DATA!L110=0,0,Benefits_DATA!L110/ECO!V35),IF($C$4="Constant Exchange rate",IF(Benefits_DATA!L110=0,0,Benefits_DATA!L110/ECO!V70))))</f>
        <v>11910.778425361157</v>
      </c>
      <c r="N112" s="74">
        <f>IF($C$4="National Currency",IF(Benefits_DATA!M110=0,0,Benefits_DATA!M110),IF($C$4="Current Exchange rate",IF(Benefits_DATA!M110=0,0,Benefits_DATA!M110/ECO!W35),IF($C$4="Constant Exchange rate",IF(Benefits_DATA!M110=0,0,Benefits_DATA!M110/ECO!W70))))</f>
        <v>8227.8591591184722</v>
      </c>
      <c r="O112" s="74">
        <f>IF($C$4="National Currency",IF(Benefits_DATA!N110=0,0,Benefits_DATA!N110),IF($C$4="Current Exchange rate",IF(Benefits_DATA!N110=0,0,Benefits_DATA!N110/ECO!X35),IF($C$4="Constant Exchange rate",IF(Benefits_DATA!N110=0,0,Benefits_DATA!N110/ECO!X70))))</f>
        <v>7350.4112541197737</v>
      </c>
      <c r="P112" s="210">
        <f>IF($C$4="National Currency",IF(Benefits_DATA!O110=0,0,Benefits_DATA!O110),IF($C$4="Current Exchange rate",IF(Benefits_DATA!O110=0,0,Benefits_DATA!O110/ECO!Y35),IF($C$4="Constant Exchange rate",IF(Benefits_DATA!O110=0,0,Benefits_DATA!O110/ECO!Y70))))</f>
        <v>7852.8783423045979</v>
      </c>
      <c r="Q112" s="77">
        <f t="shared" si="14"/>
        <v>2.5585202577969517E-2</v>
      </c>
      <c r="R112" s="77">
        <f t="shared" si="15"/>
        <v>-0.10664352512965325</v>
      </c>
      <c r="S112" s="77">
        <f t="shared" si="16"/>
        <v>2.5268639652495097</v>
      </c>
    </row>
    <row r="113" spans="3:19" ht="15" x14ac:dyDescent="0.25">
      <c r="C113" s="242"/>
      <c r="D113" s="243"/>
      <c r="E113" s="72" t="s">
        <v>26</v>
      </c>
      <c r="F113" s="74">
        <f>IF($C$4="National Currency",IF(Benefits_DATA!E111=0,0,Benefits_DATA!E111),IF($C$4="Current Exchange rate",IF(Benefits_DATA!E111=0,0,Benefits_DATA!E111/ECO!O36),IF($C$4="Constant Exchange rate",IF(Benefits_DATA!E111=0,0,Benefits_DATA!E111/ECO!O71))))</f>
        <v>44.069018849826001</v>
      </c>
      <c r="G113" s="74">
        <f>IF($C$4="National Currency",IF(Benefits_DATA!F111=0,0,Benefits_DATA!F111),IF($C$4="Current Exchange rate",IF(Benefits_DATA!F111=0,0,Benefits_DATA!F111/ECO!P36),IF($C$4="Constant Exchange rate",IF(Benefits_DATA!F111=0,0,Benefits_DATA!F111/ECO!P71))))</f>
        <v>41.376320789090144</v>
      </c>
      <c r="H113" s="74">
        <f>IF($C$4="National Currency",IF(Benefits_DATA!G111=0,0,Benefits_DATA!G111),IF($C$4="Current Exchange rate",IF(Benefits_DATA!G111=0,0,Benefits_DATA!G111/ECO!Q36),IF($C$4="Constant Exchange rate",IF(Benefits_DATA!G111=0,0,Benefits_DATA!G111/ECO!Q71))))</f>
        <v>43.371842538145799</v>
      </c>
      <c r="I113" s="74">
        <f>IF($C$4="National Currency",IF(Benefits_DATA!H111=0,0,Benefits_DATA!H111),IF($C$4="Current Exchange rate",IF(Benefits_DATA!H111=0,0,Benefits_DATA!H111/ECO!R36),IF($C$4="Constant Exchange rate",IF(Benefits_DATA!H111=0,0,Benefits_DATA!H111/ECO!R71))))</f>
        <v>56.119048763607559</v>
      </c>
      <c r="J113" s="74">
        <f>IF($C$4="National Currency",IF(Benefits_DATA!I111=0,0,Benefits_DATA!I111),IF($C$4="Current Exchange rate",IF(Benefits_DATA!I111=0,0,Benefits_DATA!I111/ECO!S36),IF($C$4="Constant Exchange rate",IF(Benefits_DATA!I111=0,0,Benefits_DATA!I111/ECO!S71))))</f>
        <v>68.866254989069333</v>
      </c>
      <c r="K113" s="74">
        <f>IF($C$4="National Currency",IF(Benefits_DATA!J111=0,0,Benefits_DATA!J111),IF($C$4="Current Exchange rate",IF(Benefits_DATA!J111=0,0,Benefits_DATA!J111/ECO!T36),IF($C$4="Constant Exchange rate",IF(Benefits_DATA!J111=0,0,Benefits_DATA!J111/ECO!T71))))</f>
        <v>81.6134612145311</v>
      </c>
      <c r="L113" s="74">
        <f>IF($C$4="National Currency",IF(Benefits_DATA!K111=0,0,Benefits_DATA!K111),IF($C$4="Current Exchange rate",IF(Benefits_DATA!K111=0,0,Benefits_DATA!K111/ECO!U36),IF($C$4="Constant Exchange rate",IF(Benefits_DATA!K111=0,0,Benefits_DATA!K111/ECO!U71))))</f>
        <v>94.360667439992852</v>
      </c>
      <c r="M113" s="74">
        <f>IF($C$4="National Currency",IF(Benefits_DATA!L111=0,0,Benefits_DATA!L111),IF($C$4="Current Exchange rate",IF(Benefits_DATA!L111=0,0,Benefits_DATA!L111/ECO!V36),IF($C$4="Constant Exchange rate",IF(Benefits_DATA!L111=0,0,Benefits_DATA!L111/ECO!V71))))</f>
        <v>93.691442848219864</v>
      </c>
      <c r="N113" s="74">
        <f>IF($C$4="National Currency",IF(Benefits_DATA!M111=0,0,Benefits_DATA!M111),IF($C$4="Current Exchange rate",IF(Benefits_DATA!M111=0,0,Benefits_DATA!M111/ECO!W36),IF($C$4="Constant Exchange rate",IF(Benefits_DATA!M111=0,0,Benefits_DATA!M111/ECO!W71))))</f>
        <v>0</v>
      </c>
      <c r="O113" s="74">
        <f>IF($C$4="National Currency",IF(Benefits_DATA!N111=0,0,Benefits_DATA!N111),IF($C$4="Current Exchange rate",IF(Benefits_DATA!N111=0,0,Benefits_DATA!N111/ECO!X36),IF($C$4="Constant Exchange rate",IF(Benefits_DATA!N111=0,0,Benefits_DATA!N111/ECO!X71))))</f>
        <v>0</v>
      </c>
      <c r="P113" s="210">
        <f>IF($C$4="National Currency",IF(Benefits_DATA!O111=0,0,Benefits_DATA!O111),IF($C$4="Current Exchange rate",IF(Benefits_DATA!O111=0,0,Benefits_DATA!O111/ECO!Y36),IF($C$4="Constant Exchange rate",IF(Benefits_DATA!O111=0,0,Benefits_DATA!O111/ECO!Y71))))</f>
        <v>0</v>
      </c>
      <c r="Q113" s="77">
        <f t="shared" si="14"/>
        <v>0</v>
      </c>
      <c r="R113" s="77" t="str">
        <f t="shared" si="15"/>
        <v>-</v>
      </c>
      <c r="S113" s="77" t="str">
        <f t="shared" si="16"/>
        <v>-</v>
      </c>
    </row>
    <row r="114" spans="3:19" ht="15" x14ac:dyDescent="0.25">
      <c r="C114" s="242"/>
      <c r="D114" s="243"/>
      <c r="E114" s="72" t="s">
        <v>27</v>
      </c>
      <c r="F114" s="74">
        <f>IF($C$4="National Currency",IF(Benefits_DATA!E112=0,0,Benefits_DATA!E112),IF($C$4="Current Exchange rate",IF(Benefits_DATA!E112=0,0,Benefits_DATA!E112/ECO!O37),IF($C$4="Constant Exchange rate",IF(Benefits_DATA!E112=0,0,Benefits_DATA!E112/ECO!O72))))</f>
        <v>3558.8203981688489</v>
      </c>
      <c r="G114" s="74">
        <f>IF($C$4="National Currency",IF(Benefits_DATA!F112=0,0,Benefits_DATA!F112),IF($C$4="Current Exchange rate",IF(Benefits_DATA!F112=0,0,Benefits_DATA!F112/ECO!P37),IF($C$4="Constant Exchange rate",IF(Benefits_DATA!F112=0,0,Benefits_DATA!F112/ECO!P72))))</f>
        <v>5384.7546044927067</v>
      </c>
      <c r="H114" s="74">
        <f>IF($C$4="National Currency",IF(Benefits_DATA!G112=0,0,Benefits_DATA!G112),IF($C$4="Current Exchange rate",IF(Benefits_DATA!G112=0,0,Benefits_DATA!G112/ECO!Q37),IF($C$4="Constant Exchange rate",IF(Benefits_DATA!G112=0,0,Benefits_DATA!G112/ECO!Q72))))</f>
        <v>4141.0624933461086</v>
      </c>
      <c r="I114" s="74">
        <f>IF($C$4="National Currency",IF(Benefits_DATA!H112=0,0,Benefits_DATA!H112),IF($C$4="Current Exchange rate",IF(Benefits_DATA!H112=0,0,Benefits_DATA!H112/ECO!R37),IF($C$4="Constant Exchange rate",IF(Benefits_DATA!H112=0,0,Benefits_DATA!H112/ECO!R72))))</f>
        <v>2279.6763547322471</v>
      </c>
      <c r="J114" s="74">
        <f>IF($C$4="National Currency",IF(Benefits_DATA!I112=0,0,Benefits_DATA!I112),IF($C$4="Current Exchange rate",IF(Benefits_DATA!I112=0,0,Benefits_DATA!I112/ECO!S37),IF($C$4="Constant Exchange rate",IF(Benefits_DATA!I112=0,0,Benefits_DATA!I112/ECO!S72))))</f>
        <v>3762.6956244011494</v>
      </c>
      <c r="K114" s="74">
        <f>IF($C$4="National Currency",IF(Benefits_DATA!J112=0,0,Benefits_DATA!J112),IF($C$4="Current Exchange rate",IF(Benefits_DATA!J112=0,0,Benefits_DATA!J112/ECO!T37),IF($C$4="Constant Exchange rate",IF(Benefits_DATA!J112=0,0,Benefits_DATA!J112/ECO!T72))))</f>
        <v>4070.2650910252314</v>
      </c>
      <c r="L114" s="74">
        <f>IF($C$4="National Currency",IF(Benefits_DATA!K112=0,0,Benefits_DATA!K112),IF($C$4="Current Exchange rate",IF(Benefits_DATA!K112=0,0,Benefits_DATA!K112/ECO!U37),IF($C$4="Constant Exchange rate",IF(Benefits_DATA!K112=0,0,Benefits_DATA!K112/ECO!U72))))</f>
        <v>4364.2073884807833</v>
      </c>
      <c r="M114" s="74">
        <f>IF($C$4="National Currency",IF(Benefits_DATA!L112=0,0,Benefits_DATA!L112),IF($C$4="Current Exchange rate",IF(Benefits_DATA!L112=0,0,Benefits_DATA!L112/ECO!V37),IF($C$4="Constant Exchange rate",IF(Benefits_DATA!L112=0,0,Benefits_DATA!L112/ECO!V72))))</f>
        <v>4529.7562014265941</v>
      </c>
      <c r="N114" s="74">
        <f>IF($C$4="National Currency",IF(Benefits_DATA!M112=0,0,Benefits_DATA!M112),IF($C$4="Current Exchange rate",IF(Benefits_DATA!M112=0,0,Benefits_DATA!M112/ECO!W37),IF($C$4="Constant Exchange rate",IF(Benefits_DATA!M112=0,0,Benefits_DATA!M112/ECO!W72))))</f>
        <v>5061.8545725540289</v>
      </c>
      <c r="O114" s="74">
        <f>IF($C$4="National Currency",IF(Benefits_DATA!N112=0,0,Benefits_DATA!N112),IF($C$4="Current Exchange rate",IF(Benefits_DATA!N112=0,0,Benefits_DATA!N112/ECO!X37),IF($C$4="Constant Exchange rate",IF(Benefits_DATA!N112=0,0,Benefits_DATA!N112/ECO!X72))))</f>
        <v>5355.0516341956773</v>
      </c>
      <c r="P114" s="210">
        <f>IF($C$4="National Currency",IF(Benefits_DATA!O112=0,0,Benefits_DATA!O112),IF($C$4="Current Exchange rate",IF(Benefits_DATA!O112=0,0,Benefits_DATA!O112/ECO!Y37),IF($C$4="Constant Exchange rate",IF(Benefits_DATA!O112=0,0,Benefits_DATA!O112/ECO!Y72))))</f>
        <v>0</v>
      </c>
      <c r="Q114" s="77">
        <f t="shared" si="14"/>
        <v>1.8639784379355838E-2</v>
      </c>
      <c r="R114" s="77">
        <f t="shared" si="15"/>
        <v>5.7922853657510709E-2</v>
      </c>
      <c r="S114" s="77">
        <f t="shared" si="16"/>
        <v>0.50472657652267561</v>
      </c>
    </row>
    <row r="115" spans="3:19" ht="15" x14ac:dyDescent="0.25">
      <c r="C115" s="242"/>
      <c r="D115" s="243"/>
      <c r="E115" s="72" t="s">
        <v>28</v>
      </c>
      <c r="F115" s="74">
        <f>IF($C$4="National Currency",IF(Benefits_DATA!E113=0,0,Benefits_DATA!E113),IF($C$4="Current Exchange rate",IF(Benefits_DATA!E113=0,0,Benefits_DATA!E113/ECO!O38),IF($C$4="Constant Exchange rate",IF(Benefits_DATA!E113=0,0,Benefits_DATA!E113/ECO!O73))))</f>
        <v>125.95142714071108</v>
      </c>
      <c r="G115" s="74">
        <f>IF($C$4="National Currency",IF(Benefits_DATA!F113=0,0,Benefits_DATA!F113),IF($C$4="Current Exchange rate",IF(Benefits_DATA!F113=0,0,Benefits_DATA!F113/ECO!P38),IF($C$4="Constant Exchange rate",IF(Benefits_DATA!F113=0,0,Benefits_DATA!F113/ECO!P73))))</f>
        <v>124.816391253547</v>
      </c>
      <c r="H115" s="74">
        <f>IF($C$4="National Currency",IF(Benefits_DATA!G113=0,0,Benefits_DATA!G113),IF($C$4="Current Exchange rate",IF(Benefits_DATA!G113=0,0,Benefits_DATA!G113/ECO!Q38),IF($C$4="Constant Exchange rate",IF(Benefits_DATA!G113=0,0,Benefits_DATA!G113/ECO!Q73))))</f>
        <v>130.86296110832916</v>
      </c>
      <c r="I115" s="74">
        <f>IF($C$4="National Currency",IF(Benefits_DATA!H113=0,0,Benefits_DATA!H113),IF($C$4="Current Exchange rate",IF(Benefits_DATA!H113=0,0,Benefits_DATA!H113/ECO!R38),IF($C$4="Constant Exchange rate",IF(Benefits_DATA!H113=0,0,Benefits_DATA!H113/ECO!R73))))</f>
        <v>130</v>
      </c>
      <c r="J115" s="74">
        <f>IF($C$4="National Currency",IF(Benefits_DATA!I113=0,0,Benefits_DATA!I113),IF($C$4="Current Exchange rate",IF(Benefits_DATA!I113=0,0,Benefits_DATA!I113/ECO!S38),IF($C$4="Constant Exchange rate",IF(Benefits_DATA!I113=0,0,Benefits_DATA!I113/ECO!S73))))</f>
        <v>138</v>
      </c>
      <c r="K115" s="74">
        <f>IF($C$4="National Currency",IF(Benefits_DATA!J113=0,0,Benefits_DATA!J113),IF($C$4="Current Exchange rate",IF(Benefits_DATA!J113=0,0,Benefits_DATA!J113/ECO!T38),IF($C$4="Constant Exchange rate",IF(Benefits_DATA!J113=0,0,Benefits_DATA!J113/ECO!T73))))</f>
        <v>141</v>
      </c>
      <c r="L115" s="74">
        <f>IF($C$4="National Currency",IF(Benefits_DATA!K113=0,0,Benefits_DATA!K113),IF($C$4="Current Exchange rate",IF(Benefits_DATA!K113=0,0,Benefits_DATA!K113/ECO!U38),IF($C$4="Constant Exchange rate",IF(Benefits_DATA!K113=0,0,Benefits_DATA!K113/ECO!U73))))</f>
        <v>173</v>
      </c>
      <c r="M115" s="74">
        <f>IF($C$4="National Currency",IF(Benefits_DATA!L113=0,0,Benefits_DATA!L113),IF($C$4="Current Exchange rate",IF(Benefits_DATA!L113=0,0,Benefits_DATA!L113/ECO!V38),IF($C$4="Constant Exchange rate",IF(Benefits_DATA!L113=0,0,Benefits_DATA!L113/ECO!V73))))</f>
        <v>183</v>
      </c>
      <c r="N115" s="74">
        <f>IF($C$4="National Currency",IF(Benefits_DATA!M113=0,0,Benefits_DATA!M113),IF($C$4="Current Exchange rate",IF(Benefits_DATA!M113=0,0,Benefits_DATA!M113/ECO!W38),IF($C$4="Constant Exchange rate",IF(Benefits_DATA!M113=0,0,Benefits_DATA!M113/ECO!W73))))</f>
        <v>194</v>
      </c>
      <c r="O115" s="208">
        <f>IF($C$4="National Currency",IF(Benefits_DATA!N113=0,0,Benefits_DATA!N113),IF($C$4="Current Exchange rate",IF(Benefits_DATA!N113=0,0,Benefits_DATA!N113/ECO!X38),IF($C$4="Constant Exchange rate",IF(Benefits_DATA!N113=0,0,Benefits_DATA!N113/ECO!X73))))</f>
        <v>194</v>
      </c>
      <c r="P115" s="210">
        <f>IF($C$4="National Currency",IF(Benefits_DATA!O113=0,0,Benefits_DATA!O113),IF($C$4="Current Exchange rate",IF(Benefits_DATA!O113=0,0,Benefits_DATA!O113/ECO!Y38),IF($C$4="Constant Exchange rate",IF(Benefits_DATA!O113=0,0,Benefits_DATA!O113/ECO!Y73))))</f>
        <v>0</v>
      </c>
      <c r="Q115" s="77">
        <f t="shared" si="14"/>
        <v>6.7527232538779612E-4</v>
      </c>
      <c r="R115" s="77">
        <f t="shared" si="15"/>
        <v>0</v>
      </c>
      <c r="S115" s="77">
        <f t="shared" si="16"/>
        <v>0.5402763144816618</v>
      </c>
    </row>
    <row r="116" spans="3:19" ht="15" x14ac:dyDescent="0.25">
      <c r="C116" s="242"/>
      <c r="D116" s="243"/>
      <c r="E116" s="72" t="s">
        <v>29</v>
      </c>
      <c r="F116" s="74">
        <f>IF($C$4="National Currency",IF(Benefits_DATA!E114=0,0,Benefits_DATA!E114),IF($C$4="Current Exchange rate",IF(Benefits_DATA!E114=0,0,Benefits_DATA!E114/ECO!O39),IF($C$4="Constant Exchange rate",IF(Benefits_DATA!E114=0,0,Benefits_DATA!E114/ECO!O74))))</f>
        <v>218.74520347872269</v>
      </c>
      <c r="G116" s="74">
        <f>IF($C$4="National Currency",IF(Benefits_DATA!F114=0,0,Benefits_DATA!F114),IF($C$4="Current Exchange rate",IF(Benefits_DATA!F114=0,0,Benefits_DATA!F114/ECO!P39),IF($C$4="Constant Exchange rate",IF(Benefits_DATA!F114=0,0,Benefits_DATA!F114/ECO!P74))))</f>
        <v>241.31388169687312</v>
      </c>
      <c r="H116" s="74">
        <f>IF($C$4="National Currency",IF(Benefits_DATA!G114=0,0,Benefits_DATA!G114),IF($C$4="Current Exchange rate",IF(Benefits_DATA!G114=0,0,Benefits_DATA!G114/ECO!Q39),IF($C$4="Constant Exchange rate",IF(Benefits_DATA!G114=0,0,Benefits_DATA!G114/ECO!Q74))))</f>
        <v>311.30053774148575</v>
      </c>
      <c r="I116" s="74">
        <f>IF($C$4="National Currency",IF(Benefits_DATA!H114=0,0,Benefits_DATA!H114),IF($C$4="Current Exchange rate",IF(Benefits_DATA!H114=0,0,Benefits_DATA!H114/ECO!R39),IF($C$4="Constant Exchange rate",IF(Benefits_DATA!H114=0,0,Benefits_DATA!H114/ECO!R74))))</f>
        <v>0</v>
      </c>
      <c r="J116" s="74">
        <f>IF($C$4="National Currency",IF(Benefits_DATA!I114=0,0,Benefits_DATA!I114),IF($C$4="Current Exchange rate",IF(Benefits_DATA!I114=0,0,Benefits_DATA!I114/ECO!S39),IF($C$4="Constant Exchange rate",IF(Benefits_DATA!I114=0,0,Benefits_DATA!I114/ECO!S74))))</f>
        <v>0</v>
      </c>
      <c r="K116" s="74">
        <f>IF($C$4="National Currency",IF(Benefits_DATA!J114=0,0,Benefits_DATA!J114),IF($C$4="Current Exchange rate",IF(Benefits_DATA!J114=0,0,Benefits_DATA!J114/ECO!T39),IF($C$4="Constant Exchange rate",IF(Benefits_DATA!J114=0,0,Benefits_DATA!J114/ECO!T74))))</f>
        <v>0</v>
      </c>
      <c r="L116" s="74">
        <f>IF($C$4="National Currency",IF(Benefits_DATA!K114=0,0,Benefits_DATA!K114),IF($C$4="Current Exchange rate",IF(Benefits_DATA!K114=0,0,Benefits_DATA!K114/ECO!U39),IF($C$4="Constant Exchange rate",IF(Benefits_DATA!K114=0,0,Benefits_DATA!K114/ECO!U74))))</f>
        <v>0</v>
      </c>
      <c r="M116" s="74">
        <f>IF($C$4="National Currency",IF(Benefits_DATA!L114=0,0,Benefits_DATA!L114),IF($C$4="Current Exchange rate",IF(Benefits_DATA!L114=0,0,Benefits_DATA!L114/ECO!V39),IF($C$4="Constant Exchange rate",IF(Benefits_DATA!L114=0,0,Benefits_DATA!L114/ECO!V74))))</f>
        <v>0</v>
      </c>
      <c r="N116" s="74">
        <f>IF($C$4="National Currency",IF(Benefits_DATA!M114=0,0,Benefits_DATA!M114),IF($C$4="Current Exchange rate",IF(Benefits_DATA!M114=0,0,Benefits_DATA!M114/ECO!W39),IF($C$4="Constant Exchange rate",IF(Benefits_DATA!M114=0,0,Benefits_DATA!M114/ECO!W74))))</f>
        <v>0</v>
      </c>
      <c r="O116" s="74">
        <f>IF($C$4="National Currency",IF(Benefits_DATA!N114=0,0,Benefits_DATA!N114),IF($C$4="Current Exchange rate",IF(Benefits_DATA!N114=0,0,Benefits_DATA!N114/ECO!X39),IF($C$4="Constant Exchange rate",IF(Benefits_DATA!N114=0,0,Benefits_DATA!N114/ECO!X74))))</f>
        <v>0</v>
      </c>
      <c r="P116" s="210">
        <f>IF($C$4="National Currency",IF(Benefits_DATA!O114=0,0,Benefits_DATA!O114),IF($C$4="Current Exchange rate",IF(Benefits_DATA!O114=0,0,Benefits_DATA!O114/ECO!Y39),IF($C$4="Constant Exchange rate",IF(Benefits_DATA!O114=0,0,Benefits_DATA!O114/ECO!Y74))))</f>
        <v>0</v>
      </c>
      <c r="Q116" s="77">
        <f t="shared" si="14"/>
        <v>0</v>
      </c>
      <c r="R116" s="77" t="str">
        <f t="shared" si="15"/>
        <v>-</v>
      </c>
      <c r="S116" s="77" t="str">
        <f t="shared" si="16"/>
        <v>-</v>
      </c>
    </row>
    <row r="117" spans="3:19" ht="15" x14ac:dyDescent="0.25">
      <c r="C117" s="242"/>
      <c r="D117" s="243"/>
      <c r="E117" s="72" t="s">
        <v>30</v>
      </c>
      <c r="F117" s="74">
        <f>IF($C$4="National Currency",IF(Benefits_DATA!E115=0,0,Benefits_DATA!E115),IF($C$4="Current Exchange rate",IF(Benefits_DATA!E115=0,0,Benefits_DATA!E115/ECO!O40),IF($C$4="Constant Exchange rate",IF(Benefits_DATA!E115=0,0,Benefits_DATA!E115/ECO!O75))))</f>
        <v>0</v>
      </c>
      <c r="G117" s="74">
        <f>IF($C$4="National Currency",IF(Benefits_DATA!F115=0,0,Benefits_DATA!F115),IF($C$4="Current Exchange rate",IF(Benefits_DATA!F115=0,0,Benefits_DATA!F115/ECO!P40),IF($C$4="Constant Exchange rate",IF(Benefits_DATA!F115=0,0,Benefits_DATA!F115/ECO!P75))))</f>
        <v>0</v>
      </c>
      <c r="H117" s="74">
        <f>IF($C$4="National Currency",IF(Benefits_DATA!G115=0,0,Benefits_DATA!G115),IF($C$4="Current Exchange rate",IF(Benefits_DATA!G115=0,0,Benefits_DATA!G115/ECO!Q40),IF($C$4="Constant Exchange rate",IF(Benefits_DATA!G115=0,0,Benefits_DATA!G115/ECO!Q75))))</f>
        <v>0</v>
      </c>
      <c r="I117" s="74">
        <f>IF($C$4="National Currency",IF(Benefits_DATA!H115=0,0,Benefits_DATA!H115),IF($C$4="Current Exchange rate",IF(Benefits_DATA!H115=0,0,Benefits_DATA!H115/ECO!R40),IF($C$4="Constant Exchange rate",IF(Benefits_DATA!H115=0,0,Benefits_DATA!H115/ECO!R75))))</f>
        <v>0</v>
      </c>
      <c r="J117" s="74">
        <f>IF($C$4="National Currency",IF(Benefits_DATA!I115=0,0,Benefits_DATA!I115),IF($C$4="Current Exchange rate",IF(Benefits_DATA!I115=0,0,Benefits_DATA!I115/ECO!S40),IF($C$4="Constant Exchange rate",IF(Benefits_DATA!I115=0,0,Benefits_DATA!I115/ECO!S75))))</f>
        <v>0</v>
      </c>
      <c r="K117" s="74">
        <f>IF($C$4="National Currency",IF(Benefits_DATA!J115=0,0,Benefits_DATA!J115),IF($C$4="Current Exchange rate",IF(Benefits_DATA!J115=0,0,Benefits_DATA!J115/ECO!T40),IF($C$4="Constant Exchange rate",IF(Benefits_DATA!J115=0,0,Benefits_DATA!J115/ECO!T75))))</f>
        <v>0</v>
      </c>
      <c r="L117" s="74">
        <f>IF($C$4="National Currency",IF(Benefits_DATA!K115=0,0,Benefits_DATA!K115),IF($C$4="Current Exchange rate",IF(Benefits_DATA!K115=0,0,Benefits_DATA!K115/ECO!U40),IF($C$4="Constant Exchange rate",IF(Benefits_DATA!K115=0,0,Benefits_DATA!K115/ECO!U75))))</f>
        <v>0</v>
      </c>
      <c r="M117" s="74">
        <f>IF($C$4="National Currency",IF(Benefits_DATA!L115=0,0,Benefits_DATA!L115),IF($C$4="Current Exchange rate",IF(Benefits_DATA!L115=0,0,Benefits_DATA!L115/ECO!V40),IF($C$4="Constant Exchange rate",IF(Benefits_DATA!L115=0,0,Benefits_DATA!L115/ECO!V75))))</f>
        <v>0</v>
      </c>
      <c r="N117" s="74">
        <f>IF($C$4="National Currency",IF(Benefits_DATA!M115=0,0,Benefits_DATA!M115),IF($C$4="Current Exchange rate",IF(Benefits_DATA!M115=0,0,Benefits_DATA!M115/ECO!W40),IF($C$4="Constant Exchange rate",IF(Benefits_DATA!M115=0,0,Benefits_DATA!M115/ECO!W75))))</f>
        <v>0</v>
      </c>
      <c r="O117" s="74">
        <f>IF($C$4="National Currency",IF(Benefits_DATA!N115=0,0,Benefits_DATA!N115),IF($C$4="Current Exchange rate",IF(Benefits_DATA!N115=0,0,Benefits_DATA!N115/ECO!X40),IF($C$4="Constant Exchange rate",IF(Benefits_DATA!N115=0,0,Benefits_DATA!N115/ECO!X75))))</f>
        <v>0</v>
      </c>
      <c r="P117" s="210">
        <f>IF($C$4="National Currency",IF(Benefits_DATA!O115=0,0,Benefits_DATA!O115),IF($C$4="Current Exchange rate",IF(Benefits_DATA!O115=0,0,Benefits_DATA!O115/ECO!Y40),IF($C$4="Constant Exchange rate",IF(Benefits_DATA!O115=0,0,Benefits_DATA!O115/ECO!Y75))))</f>
        <v>0</v>
      </c>
      <c r="Q117" s="77">
        <f t="shared" si="14"/>
        <v>0</v>
      </c>
      <c r="R117" s="77" t="str">
        <f t="shared" si="15"/>
        <v>-</v>
      </c>
      <c r="S117" s="77" t="str">
        <f t="shared" si="16"/>
        <v>-</v>
      </c>
    </row>
    <row r="118" spans="3:19" ht="15" x14ac:dyDescent="0.25">
      <c r="C118" s="242"/>
      <c r="D118" s="243"/>
      <c r="E118" s="72" t="s">
        <v>180</v>
      </c>
      <c r="F118" s="75">
        <f>IF($C$4="National Currency",IF(Benefits_DATA!E116=0,0,Benefits_DATA!E116),IF($C$4="Current Exchange rate",IF(Benefits_DATA!E116=0,0,Benefits_DATA!E116/ECO!O41),IF($C$4="Constant Exchange rate",IF(Benefits_DATA!E116=0,0,Benefits_DATA!E116/ECO!O76))))</f>
        <v>78867.63384259853</v>
      </c>
      <c r="G118" s="75">
        <f>IF($C$4="National Currency",IF(Benefits_DATA!F116=0,0,Benefits_DATA!F116),IF($C$4="Current Exchange rate",IF(Benefits_DATA!F116=0,0,Benefits_DATA!F116/ECO!P41),IF($C$4="Constant Exchange rate",IF(Benefits_DATA!F116=0,0,Benefits_DATA!F116/ECO!P76))))</f>
        <v>99632.815509051215</v>
      </c>
      <c r="H118" s="75">
        <f>IF($C$4="National Currency",IF(Benefits_DATA!G116=0,0,Benefits_DATA!G116),IF($C$4="Current Exchange rate",IF(Benefits_DATA!G116=0,0,Benefits_DATA!G116/ECO!Q41),IF($C$4="Constant Exchange rate",IF(Benefits_DATA!G116=0,0,Benefits_DATA!G116/ECO!Q76))))</f>
        <v>104410.95519322121</v>
      </c>
      <c r="I118" s="75">
        <f>IF($C$4="National Currency",IF(Benefits_DATA!H116=0,0,Benefits_DATA!H116),IF($C$4="Current Exchange rate",IF(Benefits_DATA!H116=0,0,Benefits_DATA!H116/ECO!R41),IF($C$4="Constant Exchange rate",IF(Benefits_DATA!H116=0,0,Benefits_DATA!H116/ECO!R76))))</f>
        <v>118702.91179869046</v>
      </c>
      <c r="J118" s="75">
        <f>IF($C$4="National Currency",IF(Benefits_DATA!I116=0,0,Benefits_DATA!I116),IF($C$4="Current Exchange rate",IF(Benefits_DATA!I116=0,0,Benefits_DATA!I116/ECO!S41),IF($C$4="Constant Exchange rate",IF(Benefits_DATA!I116=0,0,Benefits_DATA!I116/ECO!S76))))</f>
        <v>127859.08332263448</v>
      </c>
      <c r="K118" s="75">
        <f>IF($C$4="National Currency",IF(Benefits_DATA!J116=0,0,Benefits_DATA!J116),IF($C$4="Current Exchange rate",IF(Benefits_DATA!J116=0,0,Benefits_DATA!J116/ECO!T41),IF($C$4="Constant Exchange rate",IF(Benefits_DATA!J116=0,0,Benefits_DATA!J116/ECO!T76))))</f>
        <v>94569.162139067936</v>
      </c>
      <c r="L118" s="75">
        <f>IF($C$4="National Currency",IF(Benefits_DATA!K116=0,0,Benefits_DATA!K116),IF($C$4="Current Exchange rate",IF(Benefits_DATA!K116=0,0,Benefits_DATA!K116/ECO!U41),IF($C$4="Constant Exchange rate",IF(Benefits_DATA!K116=0,0,Benefits_DATA!K116/ECO!U76))))</f>
        <v>99851.659263047506</v>
      </c>
      <c r="M118" s="75">
        <f>IF($C$4="National Currency",IF(Benefits_DATA!L116=0,0,Benefits_DATA!L116),IF($C$4="Current Exchange rate",IF(Benefits_DATA!L116=0,0,Benefits_DATA!L116/ECO!V41),IF($C$4="Constant Exchange rate",IF(Benefits_DATA!L116=0,0,Benefits_DATA!L116/ECO!V76))))</f>
        <v>104999.86814826781</v>
      </c>
      <c r="N118" s="75">
        <f>IF($C$4="National Currency",IF(Benefits_DATA!M116=0,0,Benefits_DATA!M116),IF($C$4="Current Exchange rate",IF(Benefits_DATA!M116=0,0,Benefits_DATA!M116/ECO!W41),IF($C$4="Constant Exchange rate",IF(Benefits_DATA!M116=0,0,Benefits_DATA!M116/ECO!W76))))</f>
        <v>106700.59958099562</v>
      </c>
      <c r="O118" s="212">
        <f>IF($C$4="National Currency",IF(Benefits_DATA!N116=0,0,Benefits_DATA!N116),IF($C$4="Current Exchange rate",IF(Benefits_DATA!N116=0,0,Benefits_DATA!N116/ECO!X41),IF($C$4="Constant Exchange rate",IF(Benefits_DATA!N116=0,0,Benefits_DATA!N116/ECO!X76))))</f>
        <v>106700.59958099562</v>
      </c>
      <c r="P118" s="211">
        <f>IF($C$4="National Currency",IF(Benefits_DATA!O116=0,0,Benefits_DATA!O116),IF($C$4="Current Exchange rate",IF(Benefits_DATA!O116=0,0,Benefits_DATA!O116/ECO!Y41),IF($C$4="Constant Exchange rate",IF(Benefits_DATA!O116=0,0,Benefits_DATA!O116/ECO!Y76))))</f>
        <v>0</v>
      </c>
      <c r="Q118" s="77">
        <f t="shared" si="14"/>
        <v>0.37140186597593305</v>
      </c>
      <c r="R118" s="77">
        <f t="shared" si="15"/>
        <v>0</v>
      </c>
      <c r="S118" s="77">
        <f t="shared" si="16"/>
        <v>0.35290732563303751</v>
      </c>
    </row>
    <row r="119" spans="3:19" ht="15.75" thickBot="1" x14ac:dyDescent="0.3">
      <c r="C119" s="246"/>
      <c r="D119" s="247"/>
      <c r="E119" s="78" t="s">
        <v>221</v>
      </c>
      <c r="F119" s="86">
        <f t="shared" ref="F119:O119" si="17">SUM(F87:F118)</f>
        <v>180476.46395580168</v>
      </c>
      <c r="G119" s="86">
        <f t="shared" si="17"/>
        <v>213760.08550179424</v>
      </c>
      <c r="H119" s="86">
        <f t="shared" si="17"/>
        <v>235001.59478510701</v>
      </c>
      <c r="I119" s="86">
        <f t="shared" si="17"/>
        <v>265769.63093272451</v>
      </c>
      <c r="J119" s="86">
        <f t="shared" si="17"/>
        <v>292023.38357600803</v>
      </c>
      <c r="K119" s="86">
        <f t="shared" si="17"/>
        <v>243288.57666150993</v>
      </c>
      <c r="L119" s="86">
        <f t="shared" si="17"/>
        <v>260072.11130779513</v>
      </c>
      <c r="M119" s="86">
        <f t="shared" si="17"/>
        <v>294365.11384496721</v>
      </c>
      <c r="N119" s="86">
        <f t="shared" si="17"/>
        <v>301895.70354146103</v>
      </c>
      <c r="O119" s="86">
        <f t="shared" si="17"/>
        <v>287291.50108230702</v>
      </c>
      <c r="P119" s="86" t="s">
        <v>375</v>
      </c>
      <c r="Q119" s="77">
        <f t="shared" si="14"/>
        <v>1</v>
      </c>
      <c r="R119" s="231"/>
      <c r="S119" s="231"/>
    </row>
    <row r="120" spans="3:19" ht="16.5" thickTop="1" thickBot="1" x14ac:dyDescent="0.3">
      <c r="C120" s="248"/>
      <c r="D120" s="249"/>
      <c r="E120" s="113" t="s">
        <v>222</v>
      </c>
      <c r="F120" s="93">
        <v>179805.65625</v>
      </c>
      <c r="G120" s="93">
        <v>213178.40625</v>
      </c>
      <c r="H120" s="93">
        <v>234393.921875</v>
      </c>
      <c r="I120" s="93">
        <v>265696.15625</v>
      </c>
      <c r="J120" s="93">
        <v>291936.5625</v>
      </c>
      <c r="K120" s="93">
        <v>243184.9375</v>
      </c>
      <c r="L120" s="93">
        <v>259947.65625</v>
      </c>
      <c r="M120" s="93">
        <v>294243.3125</v>
      </c>
      <c r="N120" s="93">
        <v>301865</v>
      </c>
      <c r="O120" s="93">
        <v>287260.8125</v>
      </c>
      <c r="P120" s="93" t="s">
        <v>375</v>
      </c>
      <c r="Q120" s="77">
        <f t="shared" si="14"/>
        <v>0.99989317963743651</v>
      </c>
      <c r="R120" s="77">
        <f>IF(OR(O120=0, N120=0),"-",O120/N120-1)</f>
        <v>-4.8379863515147448E-2</v>
      </c>
      <c r="S120" s="77">
        <f>IF(OR(O120=0, F120=0),"-",O120/F120-1)</f>
        <v>0.59761833131987463</v>
      </c>
    </row>
    <row r="121" spans="3:19" ht="15.75" thickTop="1" x14ac:dyDescent="0.25">
      <c r="E121" s="89" t="s">
        <v>223</v>
      </c>
      <c r="F121" s="111"/>
      <c r="G121" s="111">
        <f t="shared" ref="G121:O121" si="18">G120/F120-1</f>
        <v>0.18560456159176031</v>
      </c>
      <c r="H121" s="111">
        <f t="shared" si="18"/>
        <v>9.9520002978725763E-2</v>
      </c>
      <c r="I121" s="111">
        <f t="shared" si="18"/>
        <v>0.13354541843321854</v>
      </c>
      <c r="J121" s="111">
        <f t="shared" si="18"/>
        <v>9.87609554475819E-2</v>
      </c>
      <c r="K121" s="111">
        <f t="shared" si="18"/>
        <v>-0.16699389957364452</v>
      </c>
      <c r="L121" s="111">
        <f t="shared" si="18"/>
        <v>6.8929921903571945E-2</v>
      </c>
      <c r="M121" s="111">
        <f t="shared" si="18"/>
        <v>0.13193293120910754</v>
      </c>
      <c r="N121" s="111">
        <f t="shared" si="18"/>
        <v>2.5902670260347982E-2</v>
      </c>
      <c r="O121" s="111">
        <f t="shared" si="18"/>
        <v>-4.8379863515147448E-2</v>
      </c>
      <c r="P121" s="112"/>
    </row>
    <row r="123" spans="3:19" x14ac:dyDescent="0.15">
      <c r="F123" s="33"/>
    </row>
    <row r="124" spans="3:19" ht="18.75" x14ac:dyDescent="0.15">
      <c r="C124" s="253" t="s">
        <v>346</v>
      </c>
      <c r="D124" s="254"/>
      <c r="E124" s="234" t="s">
        <v>248</v>
      </c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6"/>
    </row>
    <row r="125" spans="3:19" ht="15" x14ac:dyDescent="0.15">
      <c r="C125" s="244" t="s">
        <v>230</v>
      </c>
      <c r="D125" s="245"/>
      <c r="E125" s="50">
        <v>4</v>
      </c>
      <c r="F125" s="51">
        <v>2004</v>
      </c>
      <c r="G125" s="51">
        <f t="shared" ref="G125:P125" si="19">F125+1</f>
        <v>2005</v>
      </c>
      <c r="H125" s="51">
        <f t="shared" si="19"/>
        <v>2006</v>
      </c>
      <c r="I125" s="51">
        <f t="shared" si="19"/>
        <v>2007</v>
      </c>
      <c r="J125" s="51">
        <f t="shared" si="19"/>
        <v>2008</v>
      </c>
      <c r="K125" s="51">
        <f t="shared" si="19"/>
        <v>2009</v>
      </c>
      <c r="L125" s="51">
        <f t="shared" si="19"/>
        <v>2010</v>
      </c>
      <c r="M125" s="51">
        <f t="shared" si="19"/>
        <v>2011</v>
      </c>
      <c r="N125" s="51">
        <f t="shared" si="19"/>
        <v>2012</v>
      </c>
      <c r="O125" s="51">
        <f t="shared" si="19"/>
        <v>2013</v>
      </c>
      <c r="P125" s="51">
        <f t="shared" si="19"/>
        <v>2014</v>
      </c>
      <c r="Q125" s="53" t="s">
        <v>224</v>
      </c>
      <c r="R125" s="54" t="s">
        <v>225</v>
      </c>
      <c r="S125" s="53" t="s">
        <v>281</v>
      </c>
    </row>
    <row r="126" spans="3:19" ht="15" x14ac:dyDescent="0.25">
      <c r="C126" s="242"/>
      <c r="D126" s="243"/>
      <c r="E126" s="72" t="s">
        <v>0</v>
      </c>
      <c r="F126" s="73">
        <f>IF($C$4="National Currency",IF(Benefits_DATA!E124=0,0,Benefits_DATA!E124),IF($C$4="Current Exchange rate",IF(Benefits_DATA!E124=0,0,Benefits_DATA!E124/ECO!O10),IF($C$4="Constant Exchange rate",IF(Benefits_DATA!E124=0,0,Benefits_DATA!E124/ECO!O45))))</f>
        <v>0</v>
      </c>
      <c r="G126" s="73">
        <f>IF($C$4="National Currency",IF(Benefits_DATA!F124=0,0,Benefits_DATA!F124),IF($C$4="Current Exchange rate",IF(Benefits_DATA!F124=0,0,Benefits_DATA!F124/ECO!P10),IF($C$4="Constant Exchange rate",IF(Benefits_DATA!F124=0,0,Benefits_DATA!F124/ECO!P45))))</f>
        <v>0</v>
      </c>
      <c r="H126" s="73">
        <f>IF($C$4="National Currency",IF(Benefits_DATA!G124=0,0,Benefits_DATA!G124),IF($C$4="Current Exchange rate",IF(Benefits_DATA!G124=0,0,Benefits_DATA!G124/ECO!Q10),IF($C$4="Constant Exchange rate",IF(Benefits_DATA!G124=0,0,Benefits_DATA!G124/ECO!Q45))))</f>
        <v>0</v>
      </c>
      <c r="I126" s="73">
        <f>IF($C$4="National Currency",IF(Benefits_DATA!H124=0,0,Benefits_DATA!H124),IF($C$4="Current Exchange rate",IF(Benefits_DATA!H124=0,0,Benefits_DATA!H124/ECO!R10),IF($C$4="Constant Exchange rate",IF(Benefits_DATA!H124=0,0,Benefits_DATA!H124/ECO!R45))))</f>
        <v>0</v>
      </c>
      <c r="J126" s="73">
        <f>IF($C$4="National Currency",IF(Benefits_DATA!I124=0,0,Benefits_DATA!I124),IF($C$4="Current Exchange rate",IF(Benefits_DATA!I124=0,0,Benefits_DATA!I124/ECO!S10),IF($C$4="Constant Exchange rate",IF(Benefits_DATA!I124=0,0,Benefits_DATA!I124/ECO!S45))))</f>
        <v>0</v>
      </c>
      <c r="K126" s="73">
        <f>IF($C$4="National Currency",IF(Benefits_DATA!J124=0,0,Benefits_DATA!J124),IF($C$4="Current Exchange rate",IF(Benefits_DATA!J124=0,0,Benefits_DATA!J124/ECO!T10),IF($C$4="Constant Exchange rate",IF(Benefits_DATA!J124=0,0,Benefits_DATA!J124/ECO!T45))))</f>
        <v>0</v>
      </c>
      <c r="L126" s="73">
        <f>IF($C$4="National Currency",IF(Benefits_DATA!K124=0,0,Benefits_DATA!K124),IF($C$4="Current Exchange rate",IF(Benefits_DATA!K124=0,0,Benefits_DATA!K124/ECO!U10),IF($C$4="Constant Exchange rate",IF(Benefits_DATA!K124=0,0,Benefits_DATA!K124/ECO!U45))))</f>
        <v>0</v>
      </c>
      <c r="M126" s="73">
        <f>IF($C$4="National Currency",IF(Benefits_DATA!L124=0,0,Benefits_DATA!L124),IF($C$4="Current Exchange rate",IF(Benefits_DATA!L124=0,0,Benefits_DATA!L124/ECO!V10),IF($C$4="Constant Exchange rate",IF(Benefits_DATA!L124=0,0,Benefits_DATA!L124/ECO!V45))))</f>
        <v>0</v>
      </c>
      <c r="N126" s="73">
        <f>IF($C$4="National Currency",IF(Benefits_DATA!M124=0,0,Benefits_DATA!M124),IF($C$4="Current Exchange rate",IF(Benefits_DATA!M124=0,0,Benefits_DATA!M124/ECO!W10),IF($C$4="Constant Exchange rate",IF(Benefits_DATA!M124=0,0,Benefits_DATA!M124/ECO!W45))))</f>
        <v>0</v>
      </c>
      <c r="O126" s="73">
        <f>IF($C$4="National Currency",IF(Benefits_DATA!N124=0,0,Benefits_DATA!N124),IF($C$4="Current Exchange rate",IF(Benefits_DATA!N124=0,0,Benefits_DATA!N124/ECO!X10),IF($C$4="Constant Exchange rate",IF(Benefits_DATA!N124=0,0,Benefits_DATA!N124/ECO!X45))))</f>
        <v>0</v>
      </c>
      <c r="P126" s="209">
        <f>IF($C$4="National Currency",IF(Benefits_DATA!O124=0,0,Benefits_DATA!O124),IF($C$4="Current Exchange rate",IF(Benefits_DATA!O124=0,0,Benefits_DATA!O124/ECO!Y10),IF($C$4="Constant Exchange rate",IF(Benefits_DATA!O124=0,0,Benefits_DATA!O124/ECO!Y45))))</f>
        <v>0</v>
      </c>
      <c r="Q126" s="77">
        <f>O126/$O$158</f>
        <v>0</v>
      </c>
      <c r="R126" s="77" t="str">
        <f>IF(OR(O126=0, N126=0),"-",O126/N126-1)</f>
        <v>-</v>
      </c>
      <c r="S126" s="77" t="str">
        <f>IF(OR(O126=0,F126=0),"-",O126/F126-1)</f>
        <v>-</v>
      </c>
    </row>
    <row r="127" spans="3:19" ht="15" x14ac:dyDescent="0.25">
      <c r="C127" s="242"/>
      <c r="D127" s="243"/>
      <c r="E127" s="72" t="s">
        <v>1</v>
      </c>
      <c r="F127" s="74">
        <f>IF($C$4="National Currency",IF(Benefits_DATA!E125=0,0,Benefits_DATA!E125),IF($C$4="Current Exchange rate",IF(Benefits_DATA!E125=0,0,Benefits_DATA!E125/ECO!O11),IF($C$4="Constant Exchange rate",IF(Benefits_DATA!E125=0,0,Benefits_DATA!E125/ECO!O46))))</f>
        <v>2924.06156629</v>
      </c>
      <c r="G127" s="74">
        <f>IF($C$4="National Currency",IF(Benefits_DATA!F125=0,0,Benefits_DATA!F125),IF($C$4="Current Exchange rate",IF(Benefits_DATA!F125=0,0,Benefits_DATA!F125/ECO!P11),IF($C$4="Constant Exchange rate",IF(Benefits_DATA!F125=0,0,Benefits_DATA!F125/ECO!P46))))</f>
        <v>2878.7915619999999</v>
      </c>
      <c r="H127" s="74">
        <f>IF($C$4="National Currency",IF(Benefits_DATA!G125=0,0,Benefits_DATA!G125),IF($C$4="Current Exchange rate",IF(Benefits_DATA!G125=0,0,Benefits_DATA!G125/ECO!Q11),IF($C$4="Constant Exchange rate",IF(Benefits_DATA!G125=0,0,Benefits_DATA!G125/ECO!Q46))))</f>
        <v>3016.3626888899998</v>
      </c>
      <c r="I127" s="74">
        <f>IF($C$4="National Currency",IF(Benefits_DATA!H125=0,0,Benefits_DATA!H125),IF($C$4="Current Exchange rate",IF(Benefits_DATA!H125=0,0,Benefits_DATA!H125/ECO!R11),IF($C$4="Constant Exchange rate",IF(Benefits_DATA!H125=0,0,Benefits_DATA!H125/ECO!R46))))</f>
        <v>3146.53872065</v>
      </c>
      <c r="J127" s="74">
        <f>IF($C$4="National Currency",IF(Benefits_DATA!I125=0,0,Benefits_DATA!I125),IF($C$4="Current Exchange rate",IF(Benefits_DATA!I125=0,0,Benefits_DATA!I125/ECO!S11),IF($C$4="Constant Exchange rate",IF(Benefits_DATA!I125=0,0,Benefits_DATA!I125/ECO!S46))))</f>
        <v>3489.2386974599999</v>
      </c>
      <c r="K127" s="74">
        <f>IF($C$4="National Currency",IF(Benefits_DATA!J125=0,0,Benefits_DATA!J125),IF($C$4="Current Exchange rate",IF(Benefits_DATA!J125=0,0,Benefits_DATA!J125/ECO!T11),IF($C$4="Constant Exchange rate",IF(Benefits_DATA!J125=0,0,Benefits_DATA!J125/ECO!T46))))</f>
        <v>3831.21828977</v>
      </c>
      <c r="L127" s="74">
        <f>IF($C$4="National Currency",IF(Benefits_DATA!K125=0,0,Benefits_DATA!K125),IF($C$4="Current Exchange rate",IF(Benefits_DATA!K125=0,0,Benefits_DATA!K125/ECO!U11),IF($C$4="Constant Exchange rate",IF(Benefits_DATA!K125=0,0,Benefits_DATA!K125/ECO!U46))))</f>
        <v>3150.1981358200001</v>
      </c>
      <c r="M127" s="74">
        <f>IF($C$4="National Currency",IF(Benefits_DATA!L125=0,0,Benefits_DATA!L125),IF($C$4="Current Exchange rate",IF(Benefits_DATA!L125=0,0,Benefits_DATA!L125/ECO!V11),IF($C$4="Constant Exchange rate",IF(Benefits_DATA!L125=0,0,Benefits_DATA!L125/ECO!V46))))</f>
        <v>3347.6008528000002</v>
      </c>
      <c r="N127" s="74">
        <f>IF($C$4="National Currency",IF(Benefits_DATA!M125=0,0,Benefits_DATA!M125),IF($C$4="Current Exchange rate",IF(Benefits_DATA!M125=0,0,Benefits_DATA!M125/ECO!W11),IF($C$4="Constant Exchange rate",IF(Benefits_DATA!M125=0,0,Benefits_DATA!M125/ECO!W46))))</f>
        <v>3524.6433850900003</v>
      </c>
      <c r="O127" s="74">
        <f>IF($C$4="National Currency",IF(Benefits_DATA!N125=0,0,Benefits_DATA!N125),IF($C$4="Current Exchange rate",IF(Benefits_DATA!N125=0,0,Benefits_DATA!N125/ECO!X11),IF($C$4="Constant Exchange rate",IF(Benefits_DATA!N125=0,0,Benefits_DATA!N125/ECO!X46))))</f>
        <v>3640.7052416699999</v>
      </c>
      <c r="P127" s="210">
        <f>IF($C$4="National Currency",IF(Benefits_DATA!O125=0,0,Benefits_DATA!O125),IF($C$4="Current Exchange rate",IF(Benefits_DATA!O125=0,0,Benefits_DATA!O125/ECO!Y11),IF($C$4="Constant Exchange rate",IF(Benefits_DATA!O125=0,0,Benefits_DATA!O125/ECO!Y46))))</f>
        <v>3567.0065525199998</v>
      </c>
      <c r="Q127" s="77">
        <f t="shared" ref="Q127:Q159" si="20">O127/$O$158</f>
        <v>2.1028371979217659E-2</v>
      </c>
      <c r="R127" s="77">
        <f t="shared" ref="R127:R157" si="21">IF(OR(O127=0, N127=0),"-",O127/N127-1)</f>
        <v>3.2928680691773238E-2</v>
      </c>
      <c r="S127" s="77">
        <f t="shared" ref="S127:S157" si="22">IF(OR(O127=0,F127=0),"-",O127/F127-1)</f>
        <v>0.24508501587032772</v>
      </c>
    </row>
    <row r="128" spans="3:19" ht="15" x14ac:dyDescent="0.25">
      <c r="C128" s="242"/>
      <c r="D128" s="243"/>
      <c r="E128" s="72" t="s">
        <v>2</v>
      </c>
      <c r="F128" s="74">
        <f>IF($C$4="National Currency",IF(Benefits_DATA!E126=0,0,Benefits_DATA!E126),IF($C$4="Current Exchange rate",IF(Benefits_DATA!E126=0,0,Benefits_DATA!E126/ECO!O12),IF($C$4="Constant Exchange rate",IF(Benefits_DATA!E126=0,0,Benefits_DATA!E126/ECO!O47))))</f>
        <v>0</v>
      </c>
      <c r="G128" s="74">
        <f>IF($C$4="National Currency",IF(Benefits_DATA!F126=0,0,Benefits_DATA!F126),IF($C$4="Current Exchange rate",IF(Benefits_DATA!F126=0,0,Benefits_DATA!F126/ECO!P12),IF($C$4="Constant Exchange rate",IF(Benefits_DATA!F126=0,0,Benefits_DATA!F126/ECO!P47))))</f>
        <v>0</v>
      </c>
      <c r="H128" s="74">
        <f>IF($C$4="National Currency",IF(Benefits_DATA!G126=0,0,Benefits_DATA!G126),IF($C$4="Current Exchange rate",IF(Benefits_DATA!G126=0,0,Benefits_DATA!G126/ECO!Q12),IF($C$4="Constant Exchange rate",IF(Benefits_DATA!G126=0,0,Benefits_DATA!G126/ECO!Q47))))</f>
        <v>0</v>
      </c>
      <c r="I128" s="74">
        <f>IF($C$4="National Currency",IF(Benefits_DATA!H126=0,0,Benefits_DATA!H126),IF($C$4="Current Exchange rate",IF(Benefits_DATA!H126=0,0,Benefits_DATA!H126/ECO!R12),IF($C$4="Constant Exchange rate",IF(Benefits_DATA!H126=0,0,Benefits_DATA!H126/ECO!R47))))</f>
        <v>17.828525622881429</v>
      </c>
      <c r="J128" s="74">
        <f>IF($C$4="National Currency",IF(Benefits_DATA!I126=0,0,Benefits_DATA!I126),IF($C$4="Current Exchange rate",IF(Benefits_DATA!I126=0,0,Benefits_DATA!I126/ECO!S12),IF($C$4="Constant Exchange rate",IF(Benefits_DATA!I126=0,0,Benefits_DATA!I126/ECO!S47))))</f>
        <v>24.670991461294619</v>
      </c>
      <c r="K128" s="74">
        <f>IF($C$4="National Currency",IF(Benefits_DATA!J126=0,0,Benefits_DATA!J126),IF($C$4="Current Exchange rate",IF(Benefits_DATA!J126=0,0,Benefits_DATA!J126/ECO!T12),IF($C$4="Constant Exchange rate",IF(Benefits_DATA!J126=0,0,Benefits_DATA!J126/ECO!T47))))</f>
        <v>19.48861722261989</v>
      </c>
      <c r="L128" s="74">
        <f>IF($C$4="National Currency",IF(Benefits_DATA!K126=0,0,Benefits_DATA!K126),IF($C$4="Current Exchange rate",IF(Benefits_DATA!K126=0,0,Benefits_DATA!K126/ECO!U12),IF($C$4="Constant Exchange rate",IF(Benefits_DATA!K126=0,0,Benefits_DATA!K126/ECO!U47))))</f>
        <v>15.868810693629205</v>
      </c>
      <c r="M128" s="74">
        <f>IF($C$4="National Currency",IF(Benefits_DATA!L126=0,0,Benefits_DATA!L126),IF($C$4="Current Exchange rate",IF(Benefits_DATA!L126=0,0,Benefits_DATA!L126/ECO!V12),IF($C$4="Constant Exchange rate",IF(Benefits_DATA!L126=0,0,Benefits_DATA!L126/ECO!V47))))</f>
        <v>19.940689232027815</v>
      </c>
      <c r="N128" s="74">
        <f>IF($C$4="National Currency",IF(Benefits_DATA!M126=0,0,Benefits_DATA!M126),IF($C$4="Current Exchange rate",IF(Benefits_DATA!M126=0,0,Benefits_DATA!M126/ECO!W12),IF($C$4="Constant Exchange rate",IF(Benefits_DATA!M126=0,0,Benefits_DATA!M126/ECO!W47))))</f>
        <v>21.474588403722262</v>
      </c>
      <c r="O128" s="208">
        <f>IF($C$4="National Currency",IF(Benefits_DATA!N126=0,0,Benefits_DATA!N126),IF($C$4="Current Exchange rate",IF(Benefits_DATA!N126=0,0,Benefits_DATA!N126/ECO!X12),IF($C$4="Constant Exchange rate",IF(Benefits_DATA!N126=0,0,Benefits_DATA!N126/ECO!X47))))</f>
        <v>21.474588403722262</v>
      </c>
      <c r="P128" s="210">
        <f>IF($C$4="National Currency",IF(Benefits_DATA!O126=0,0,Benefits_DATA!O126),IF($C$4="Current Exchange rate",IF(Benefits_DATA!O126=0,0,Benefits_DATA!O126/ECO!Y12),IF($C$4="Constant Exchange rate",IF(Benefits_DATA!O126=0,0,Benefits_DATA!O126/ECO!Y47))))</f>
        <v>0</v>
      </c>
      <c r="Q128" s="77">
        <f t="shared" si="20"/>
        <v>1.2403520831225735E-4</v>
      </c>
      <c r="R128" s="77">
        <f t="shared" si="21"/>
        <v>0</v>
      </c>
      <c r="S128" s="77" t="str">
        <f t="shared" si="22"/>
        <v>-</v>
      </c>
    </row>
    <row r="129" spans="3:19" ht="15" x14ac:dyDescent="0.25">
      <c r="C129" s="242"/>
      <c r="D129" s="243"/>
      <c r="E129" s="72" t="s">
        <v>3</v>
      </c>
      <c r="F129" s="74">
        <f>IF($C$4="National Currency",IF(Benefits_DATA!E127=0,0,Benefits_DATA!E127),IF($C$4="Current Exchange rate",IF(Benefits_DATA!E127=0,0,Benefits_DATA!E127/ECO!O13),IF($C$4="Constant Exchange rate",IF(Benefits_DATA!E127=0,0,Benefits_DATA!E127/ECO!O48))))</f>
        <v>22457.622255489023</v>
      </c>
      <c r="G129" s="74">
        <f>IF($C$4="National Currency",IF(Benefits_DATA!F127=0,0,Benefits_DATA!F127),IF($C$4="Current Exchange rate",IF(Benefits_DATA!F127=0,0,Benefits_DATA!F127/ECO!P13),IF($C$4="Constant Exchange rate",IF(Benefits_DATA!F127=0,0,Benefits_DATA!F127/ECO!P48))))</f>
        <v>17450.327677977381</v>
      </c>
      <c r="H129" s="74">
        <f>IF($C$4="National Currency",IF(Benefits_DATA!G127=0,0,Benefits_DATA!G127),IF($C$4="Current Exchange rate",IF(Benefits_DATA!G127=0,0,Benefits_DATA!G127/ECO!Q13),IF($C$4="Constant Exchange rate",IF(Benefits_DATA!G127=0,0,Benefits_DATA!G127/ECO!Q48))))</f>
        <v>18743.823186959416</v>
      </c>
      <c r="I129" s="74">
        <f>IF($C$4="National Currency",IF(Benefits_DATA!H127=0,0,Benefits_DATA!H127),IF($C$4="Current Exchange rate",IF(Benefits_DATA!H127=0,0,Benefits_DATA!H127/ECO!R13),IF($C$4="Constant Exchange rate",IF(Benefits_DATA!H127=0,0,Benefits_DATA!H127/ECO!R48))))</f>
        <v>16691.629241516966</v>
      </c>
      <c r="J129" s="74">
        <f>IF($C$4="National Currency",IF(Benefits_DATA!I127=0,0,Benefits_DATA!I127),IF($C$4="Current Exchange rate",IF(Benefits_DATA!I127=0,0,Benefits_DATA!I127/ECO!S13),IF($C$4="Constant Exchange rate",IF(Benefits_DATA!I127=0,0,Benefits_DATA!I127/ECO!S48))))</f>
        <v>16513.823186959416</v>
      </c>
      <c r="K129" s="74">
        <f>IF($C$4="National Currency",IF(Benefits_DATA!J127=0,0,Benefits_DATA!J127),IF($C$4="Current Exchange rate",IF(Benefits_DATA!J127=0,0,Benefits_DATA!J127/ECO!T13),IF($C$4="Constant Exchange rate",IF(Benefits_DATA!J127=0,0,Benefits_DATA!J127/ECO!T48))))</f>
        <v>15786.954424484366</v>
      </c>
      <c r="L129" s="74">
        <f>IF($C$4="National Currency",IF(Benefits_DATA!K127=0,0,Benefits_DATA!K127),IF($C$4="Current Exchange rate",IF(Benefits_DATA!K127=0,0,Benefits_DATA!K127/ECO!U13),IF($C$4="Constant Exchange rate",IF(Benefits_DATA!K127=0,0,Benefits_DATA!K127/ECO!U48))))</f>
        <v>13609.463572854293</v>
      </c>
      <c r="M129" s="74">
        <f>IF($C$4="National Currency",IF(Benefits_DATA!L127=0,0,Benefits_DATA!L127),IF($C$4="Current Exchange rate",IF(Benefits_DATA!L127=0,0,Benefits_DATA!L127/ECO!V13),IF($C$4="Constant Exchange rate",IF(Benefits_DATA!L127=0,0,Benefits_DATA!L127/ECO!V48))))</f>
        <v>15079.786260811712</v>
      </c>
      <c r="N129" s="74">
        <f>IF($C$4="National Currency",IF(Benefits_DATA!M127=0,0,Benefits_DATA!M127),IF($C$4="Current Exchange rate",IF(Benefits_DATA!M127=0,0,Benefits_DATA!M127/ECO!W13),IF($C$4="Constant Exchange rate",IF(Benefits_DATA!M127=0,0,Benefits_DATA!M127/ECO!W48))))</f>
        <v>13934.560046573521</v>
      </c>
      <c r="O129" s="74">
        <f>IF($C$4="National Currency",IF(Benefits_DATA!N127=0,0,Benefits_DATA!N127),IF($C$4="Current Exchange rate",IF(Benefits_DATA!N127=0,0,Benefits_DATA!N127/ECO!X13),IF($C$4="Constant Exchange rate",IF(Benefits_DATA!N127=0,0,Benefits_DATA!N127/ECO!X48))))</f>
        <v>15589.767132401863</v>
      </c>
      <c r="P129" s="210">
        <f>IF($C$4="National Currency",IF(Benefits_DATA!O127=0,0,Benefits_DATA!O127),IF($C$4="Current Exchange rate",IF(Benefits_DATA!O127=0,0,Benefits_DATA!O127/ECO!Y13),IF($C$4="Constant Exchange rate",IF(Benefits_DATA!O127=0,0,Benefits_DATA!O127/ECO!Y48))))</f>
        <v>15950.018296739854</v>
      </c>
      <c r="Q129" s="77">
        <f t="shared" si="20"/>
        <v>9.0045032642948206E-2</v>
      </c>
      <c r="R129" s="77">
        <f t="shared" si="21"/>
        <v>0.11878430896247449</v>
      </c>
      <c r="S129" s="77">
        <f t="shared" si="22"/>
        <v>-0.30581399245899865</v>
      </c>
    </row>
    <row r="130" spans="3:19" ht="15" x14ac:dyDescent="0.25">
      <c r="C130" s="242"/>
      <c r="D130" s="243"/>
      <c r="E130" s="72" t="s">
        <v>4</v>
      </c>
      <c r="F130" s="74">
        <f>IF($C$4="National Currency",IF(Benefits_DATA!E128=0,0,Benefits_DATA!E128),IF($C$4="Current Exchange rate",IF(Benefits_DATA!E128=0,0,Benefits_DATA!E128/ECO!O14),IF($C$4="Constant Exchange rate",IF(Benefits_DATA!E128=0,0,Benefits_DATA!E128/ECO!O49))))</f>
        <v>0</v>
      </c>
      <c r="G130" s="74">
        <f>IF($C$4="National Currency",IF(Benefits_DATA!F128=0,0,Benefits_DATA!F128),IF($C$4="Current Exchange rate",IF(Benefits_DATA!F128=0,0,Benefits_DATA!F128/ECO!P14),IF($C$4="Constant Exchange rate",IF(Benefits_DATA!F128=0,0,Benefits_DATA!F128/ECO!P49))))</f>
        <v>0</v>
      </c>
      <c r="H130" s="74">
        <f>IF($C$4="National Currency",IF(Benefits_DATA!G128=0,0,Benefits_DATA!G128),IF($C$4="Current Exchange rate",IF(Benefits_DATA!G128=0,0,Benefits_DATA!G128/ECO!Q14),IF($C$4="Constant Exchange rate",IF(Benefits_DATA!G128=0,0,Benefits_DATA!G128/ECO!Q49))))</f>
        <v>0</v>
      </c>
      <c r="I130" s="74">
        <f>IF($C$4="National Currency",IF(Benefits_DATA!H128=0,0,Benefits_DATA!H128),IF($C$4="Current Exchange rate",IF(Benefits_DATA!H128=0,0,Benefits_DATA!H128/ECO!R14),IF($C$4="Constant Exchange rate",IF(Benefits_DATA!H128=0,0,Benefits_DATA!H128/ECO!R49))))</f>
        <v>0</v>
      </c>
      <c r="J130" s="74">
        <f>IF($C$4="National Currency",IF(Benefits_DATA!I128=0,0,Benefits_DATA!I128),IF($C$4="Current Exchange rate",IF(Benefits_DATA!I128=0,0,Benefits_DATA!I128/ECO!S14),IF($C$4="Constant Exchange rate",IF(Benefits_DATA!I128=0,0,Benefits_DATA!I128/ECO!S49))))</f>
        <v>0</v>
      </c>
      <c r="K130" s="74">
        <f>IF($C$4="National Currency",IF(Benefits_DATA!J128=0,0,Benefits_DATA!J128),IF($C$4="Current Exchange rate",IF(Benefits_DATA!J128=0,0,Benefits_DATA!J128/ECO!T14),IF($C$4="Constant Exchange rate",IF(Benefits_DATA!J128=0,0,Benefits_DATA!J128/ECO!T49))))</f>
        <v>0</v>
      </c>
      <c r="L130" s="74">
        <f>IF($C$4="National Currency",IF(Benefits_DATA!K128=0,0,Benefits_DATA!K128),IF($C$4="Current Exchange rate",IF(Benefits_DATA!K128=0,0,Benefits_DATA!K128/ECO!U14),IF($C$4="Constant Exchange rate",IF(Benefits_DATA!K128=0,0,Benefits_DATA!K128/ECO!U49))))</f>
        <v>0</v>
      </c>
      <c r="M130" s="74">
        <f>IF($C$4="National Currency",IF(Benefits_DATA!L128=0,0,Benefits_DATA!L128),IF($C$4="Current Exchange rate",IF(Benefits_DATA!L128=0,0,Benefits_DATA!L128/ECO!V14),IF($C$4="Constant Exchange rate",IF(Benefits_DATA!L128=0,0,Benefits_DATA!L128/ECO!V49))))</f>
        <v>0</v>
      </c>
      <c r="N130" s="74">
        <f>IF($C$4="National Currency",IF(Benefits_DATA!M128=0,0,Benefits_DATA!M128),IF($C$4="Current Exchange rate",IF(Benefits_DATA!M128=0,0,Benefits_DATA!M128/ECO!W14),IF($C$4="Constant Exchange rate",IF(Benefits_DATA!M128=0,0,Benefits_DATA!M128/ECO!W49))))</f>
        <v>0</v>
      </c>
      <c r="O130" s="74">
        <f>IF($C$4="National Currency",IF(Benefits_DATA!N128=0,0,Benefits_DATA!N128),IF($C$4="Current Exchange rate",IF(Benefits_DATA!N128=0,0,Benefits_DATA!N128/ECO!X14),IF($C$4="Constant Exchange rate",IF(Benefits_DATA!N128=0,0,Benefits_DATA!N128/ECO!X49))))</f>
        <v>0</v>
      </c>
      <c r="P130" s="210">
        <f>IF($C$4="National Currency",IF(Benefits_DATA!O128=0,0,Benefits_DATA!O128),IF($C$4="Current Exchange rate",IF(Benefits_DATA!O128=0,0,Benefits_DATA!O128/ECO!Y14),IF($C$4="Constant Exchange rate",IF(Benefits_DATA!O128=0,0,Benefits_DATA!O128/ECO!Y49))))</f>
        <v>0</v>
      </c>
      <c r="Q130" s="77">
        <f t="shared" si="20"/>
        <v>0</v>
      </c>
      <c r="R130" s="77" t="str">
        <f t="shared" si="21"/>
        <v>-</v>
      </c>
      <c r="S130" s="77" t="str">
        <f t="shared" si="22"/>
        <v>-</v>
      </c>
    </row>
    <row r="131" spans="3:19" ht="15" x14ac:dyDescent="0.25">
      <c r="C131" s="242"/>
      <c r="D131" s="243"/>
      <c r="E131" s="72" t="s">
        <v>5</v>
      </c>
      <c r="F131" s="74">
        <f>IF($C$4="National Currency",IF(Benefits_DATA!E129=0,0,Benefits_DATA!E129),IF($C$4="Current Exchange rate",IF(Benefits_DATA!E129=0,0,Benefits_DATA!E129/ECO!O15),IF($C$4="Constant Exchange rate",IF(Benefits_DATA!E129=0,0,Benefits_DATA!E129/ECO!O50))))</f>
        <v>0</v>
      </c>
      <c r="G131" s="74">
        <f>IF($C$4="National Currency",IF(Benefits_DATA!F129=0,0,Benefits_DATA!F129),IF($C$4="Current Exchange rate",IF(Benefits_DATA!F129=0,0,Benefits_DATA!F129/ECO!P15),IF($C$4="Constant Exchange rate",IF(Benefits_DATA!F129=0,0,Benefits_DATA!F129/ECO!P50))))</f>
        <v>0</v>
      </c>
      <c r="H131" s="74">
        <f>IF($C$4="National Currency",IF(Benefits_DATA!G129=0,0,Benefits_DATA!G129),IF($C$4="Current Exchange rate",IF(Benefits_DATA!G129=0,0,Benefits_DATA!G129/ECO!Q15),IF($C$4="Constant Exchange rate",IF(Benefits_DATA!G129=0,0,Benefits_DATA!G129/ECO!Q50))))</f>
        <v>0</v>
      </c>
      <c r="I131" s="74">
        <f>IF($C$4="National Currency",IF(Benefits_DATA!H129=0,0,Benefits_DATA!H129),IF($C$4="Current Exchange rate",IF(Benefits_DATA!H129=0,0,Benefits_DATA!H129/ECO!R15),IF($C$4="Constant Exchange rate",IF(Benefits_DATA!H129=0,0,Benefits_DATA!H129/ECO!R50))))</f>
        <v>0</v>
      </c>
      <c r="J131" s="74">
        <f>IF($C$4="National Currency",IF(Benefits_DATA!I129=0,0,Benefits_DATA!I129),IF($C$4="Current Exchange rate",IF(Benefits_DATA!I129=0,0,Benefits_DATA!I129/ECO!S15),IF($C$4="Constant Exchange rate",IF(Benefits_DATA!I129=0,0,Benefits_DATA!I129/ECO!S50))))</f>
        <v>0</v>
      </c>
      <c r="K131" s="74">
        <f>IF($C$4="National Currency",IF(Benefits_DATA!J129=0,0,Benefits_DATA!J129),IF($C$4="Current Exchange rate",IF(Benefits_DATA!J129=0,0,Benefits_DATA!J129/ECO!T15),IF($C$4="Constant Exchange rate",IF(Benefits_DATA!J129=0,0,Benefits_DATA!J129/ECO!T50))))</f>
        <v>0</v>
      </c>
      <c r="L131" s="74">
        <f>IF($C$4="National Currency",IF(Benefits_DATA!K129=0,0,Benefits_DATA!K129),IF($C$4="Current Exchange rate",IF(Benefits_DATA!K129=0,0,Benefits_DATA!K129/ECO!U15),IF($C$4="Constant Exchange rate",IF(Benefits_DATA!K129=0,0,Benefits_DATA!K129/ECO!U50))))</f>
        <v>0</v>
      </c>
      <c r="M131" s="74">
        <f>IF($C$4="National Currency",IF(Benefits_DATA!L129=0,0,Benefits_DATA!L129),IF($C$4="Current Exchange rate",IF(Benefits_DATA!L129=0,0,Benefits_DATA!L129/ECO!V15),IF($C$4="Constant Exchange rate",IF(Benefits_DATA!L129=0,0,Benefits_DATA!L129/ECO!V50))))</f>
        <v>0</v>
      </c>
      <c r="N131" s="74">
        <f>IF($C$4="National Currency",IF(Benefits_DATA!M129=0,0,Benefits_DATA!M129),IF($C$4="Current Exchange rate",IF(Benefits_DATA!M129=0,0,Benefits_DATA!M129/ECO!W15),IF($C$4="Constant Exchange rate",IF(Benefits_DATA!M129=0,0,Benefits_DATA!M129/ECO!W50))))</f>
        <v>0</v>
      </c>
      <c r="O131" s="74">
        <f>IF($C$4="National Currency",IF(Benefits_DATA!N129=0,0,Benefits_DATA!N129),IF($C$4="Current Exchange rate",IF(Benefits_DATA!N129=0,0,Benefits_DATA!N129/ECO!X15),IF($C$4="Constant Exchange rate",IF(Benefits_DATA!N129=0,0,Benefits_DATA!N129/ECO!X50))))</f>
        <v>0</v>
      </c>
      <c r="P131" s="210">
        <f>IF($C$4="National Currency",IF(Benefits_DATA!O129=0,0,Benefits_DATA!O129),IF($C$4="Current Exchange rate",IF(Benefits_DATA!O129=0,0,Benefits_DATA!O129/ECO!Y15),IF($C$4="Constant Exchange rate",IF(Benefits_DATA!O129=0,0,Benefits_DATA!O129/ECO!Y50))))</f>
        <v>0</v>
      </c>
      <c r="Q131" s="77">
        <f t="shared" si="20"/>
        <v>0</v>
      </c>
      <c r="R131" s="77" t="str">
        <f t="shared" si="21"/>
        <v>-</v>
      </c>
      <c r="S131" s="77" t="str">
        <f t="shared" si="22"/>
        <v>-</v>
      </c>
    </row>
    <row r="132" spans="3:19" ht="15" x14ac:dyDescent="0.25">
      <c r="C132" s="242"/>
      <c r="D132" s="243"/>
      <c r="E132" s="72" t="s">
        <v>6</v>
      </c>
      <c r="F132" s="74">
        <f>IF($C$4="National Currency",IF(Benefits_DATA!E130=0,0,Benefits_DATA!E130),IF($C$4="Current Exchange rate",IF(Benefits_DATA!E130=0,0,Benefits_DATA!E130/ECO!O16),IF($C$4="Constant Exchange rate",IF(Benefits_DATA!E130=0,0,Benefits_DATA!E130/ECO!O51))))</f>
        <v>0</v>
      </c>
      <c r="G132" s="74">
        <f>IF($C$4="National Currency",IF(Benefits_DATA!F130=0,0,Benefits_DATA!F130),IF($C$4="Current Exchange rate",IF(Benefits_DATA!F130=0,0,Benefits_DATA!F130/ECO!P16),IF($C$4="Constant Exchange rate",IF(Benefits_DATA!F130=0,0,Benefits_DATA!F130/ECO!P51))))</f>
        <v>0</v>
      </c>
      <c r="H132" s="74">
        <f>IF($C$4="National Currency",IF(Benefits_DATA!G130=0,0,Benefits_DATA!G130),IF($C$4="Current Exchange rate",IF(Benefits_DATA!G130=0,0,Benefits_DATA!G130/ECO!Q16),IF($C$4="Constant Exchange rate",IF(Benefits_DATA!G130=0,0,Benefits_DATA!G130/ECO!Q51))))</f>
        <v>0</v>
      </c>
      <c r="I132" s="74">
        <f>IF($C$4="National Currency",IF(Benefits_DATA!H130=0,0,Benefits_DATA!H130),IF($C$4="Current Exchange rate",IF(Benefits_DATA!H130=0,0,Benefits_DATA!H130/ECO!R16),IF($C$4="Constant Exchange rate",IF(Benefits_DATA!H130=0,0,Benefits_DATA!H130/ECO!R51))))</f>
        <v>0</v>
      </c>
      <c r="J132" s="74">
        <f>IF($C$4="National Currency",IF(Benefits_DATA!I130=0,0,Benefits_DATA!I130),IF($C$4="Current Exchange rate",IF(Benefits_DATA!I130=0,0,Benefits_DATA!I130/ECO!S16),IF($C$4="Constant Exchange rate",IF(Benefits_DATA!I130=0,0,Benefits_DATA!I130/ECO!S51))))</f>
        <v>0</v>
      </c>
      <c r="K132" s="74">
        <f>IF($C$4="National Currency",IF(Benefits_DATA!J130=0,0,Benefits_DATA!J130),IF($C$4="Current Exchange rate",IF(Benefits_DATA!J130=0,0,Benefits_DATA!J130/ECO!T16),IF($C$4="Constant Exchange rate",IF(Benefits_DATA!J130=0,0,Benefits_DATA!J130/ECO!T51))))</f>
        <v>0</v>
      </c>
      <c r="L132" s="74">
        <f>IF($C$4="National Currency",IF(Benefits_DATA!K130=0,0,Benefits_DATA!K130),IF($C$4="Current Exchange rate",IF(Benefits_DATA!K130=0,0,Benefits_DATA!K130/ECO!U16),IF($C$4="Constant Exchange rate",IF(Benefits_DATA!K130=0,0,Benefits_DATA!K130/ECO!U51))))</f>
        <v>0</v>
      </c>
      <c r="M132" s="74">
        <f>IF($C$4="National Currency",IF(Benefits_DATA!L130=0,0,Benefits_DATA!L130),IF($C$4="Current Exchange rate",IF(Benefits_DATA!L130=0,0,Benefits_DATA!L130/ECO!V16),IF($C$4="Constant Exchange rate",IF(Benefits_DATA!L130=0,0,Benefits_DATA!L130/ECO!V51))))</f>
        <v>0</v>
      </c>
      <c r="N132" s="74">
        <f>IF($C$4="National Currency",IF(Benefits_DATA!M130=0,0,Benefits_DATA!M130),IF($C$4="Current Exchange rate",IF(Benefits_DATA!M130=0,0,Benefits_DATA!M130/ECO!W16),IF($C$4="Constant Exchange rate",IF(Benefits_DATA!M130=0,0,Benefits_DATA!M130/ECO!W51))))</f>
        <v>0</v>
      </c>
      <c r="O132" s="74">
        <f>IF($C$4="National Currency",IF(Benefits_DATA!N130=0,0,Benefits_DATA!N130),IF($C$4="Current Exchange rate",IF(Benefits_DATA!N130=0,0,Benefits_DATA!N130/ECO!X16),IF($C$4="Constant Exchange rate",IF(Benefits_DATA!N130=0,0,Benefits_DATA!N130/ECO!X51))))</f>
        <v>0</v>
      </c>
      <c r="P132" s="210">
        <f>IF($C$4="National Currency",IF(Benefits_DATA!O130=0,0,Benefits_DATA!O130),IF($C$4="Current Exchange rate",IF(Benefits_DATA!O130=0,0,Benefits_DATA!O130/ECO!Y16),IF($C$4="Constant Exchange rate",IF(Benefits_DATA!O130=0,0,Benefits_DATA!O130/ECO!Y51))))</f>
        <v>0</v>
      </c>
      <c r="Q132" s="77">
        <f t="shared" si="20"/>
        <v>0</v>
      </c>
      <c r="R132" s="77" t="str">
        <f t="shared" si="21"/>
        <v>-</v>
      </c>
      <c r="S132" s="77" t="str">
        <f t="shared" si="22"/>
        <v>-</v>
      </c>
    </row>
    <row r="133" spans="3:19" ht="15" x14ac:dyDescent="0.25">
      <c r="C133" s="242"/>
      <c r="D133" s="243"/>
      <c r="E133" s="72" t="s">
        <v>7</v>
      </c>
      <c r="F133" s="74">
        <f>IF($C$4="National Currency",IF(Benefits_DATA!E131=0,0,Benefits_DATA!E131),IF($C$4="Current Exchange rate",IF(Benefits_DATA!E131=0,0,Benefits_DATA!E131/ECO!O17),IF($C$4="Constant Exchange rate",IF(Benefits_DATA!E131=0,0,Benefits_DATA!E131/ECO!O52))))</f>
        <v>3456.8116798517185</v>
      </c>
      <c r="G133" s="74">
        <f>IF($C$4="National Currency",IF(Benefits_DATA!F131=0,0,Benefits_DATA!F131),IF($C$4="Current Exchange rate",IF(Benefits_DATA!F131=0,0,Benefits_DATA!F131/ECO!P17),IF($C$4="Constant Exchange rate",IF(Benefits_DATA!F131=0,0,Benefits_DATA!F131/ECO!P52))))</f>
        <v>3714.5581776422709</v>
      </c>
      <c r="H133" s="74">
        <f>IF($C$4="National Currency",IF(Benefits_DATA!G131=0,0,Benefits_DATA!G131),IF($C$4="Current Exchange rate",IF(Benefits_DATA!G131=0,0,Benefits_DATA!G131/ECO!Q17),IF($C$4="Constant Exchange rate",IF(Benefits_DATA!G131=0,0,Benefits_DATA!G131/ECO!Q52))))</f>
        <v>4656.2260755107254</v>
      </c>
      <c r="I133" s="74">
        <f>IF($C$4="National Currency",IF(Benefits_DATA!H131=0,0,Benefits_DATA!H131),IF($C$4="Current Exchange rate",IF(Benefits_DATA!H131=0,0,Benefits_DATA!H131/ECO!R17),IF($C$4="Constant Exchange rate",IF(Benefits_DATA!H131=0,0,Benefits_DATA!H131/ECO!R52))))</f>
        <v>5299.5849730702594</v>
      </c>
      <c r="J133" s="74">
        <f>IF($C$4="National Currency",IF(Benefits_DATA!I131=0,0,Benefits_DATA!I131),IF($C$4="Current Exchange rate",IF(Benefits_DATA!I131=0,0,Benefits_DATA!I131/ECO!S17),IF($C$4="Constant Exchange rate",IF(Benefits_DATA!I131=0,0,Benefits_DATA!I131/ECO!S52))))</f>
        <v>5358.2797200918703</v>
      </c>
      <c r="K133" s="74">
        <f>IF($C$4="National Currency",IF(Benefits_DATA!J131=0,0,Benefits_DATA!J131),IF($C$4="Current Exchange rate",IF(Benefits_DATA!J131=0,0,Benefits_DATA!J131/ECO!T17),IF($C$4="Constant Exchange rate",IF(Benefits_DATA!J131=0,0,Benefits_DATA!J131/ECO!T52))))</f>
        <v>5624.0849932171977</v>
      </c>
      <c r="L133" s="74">
        <f>IF($C$4="National Currency",IF(Benefits_DATA!K131=0,0,Benefits_DATA!K131),IF($C$4="Current Exchange rate",IF(Benefits_DATA!K131=0,0,Benefits_DATA!K131/ECO!U17),IF($C$4="Constant Exchange rate",IF(Benefits_DATA!K131=0,0,Benefits_DATA!K131/ECO!U52))))</f>
        <v>5972.4927135239686</v>
      </c>
      <c r="M133" s="74">
        <f>IF($C$4="National Currency",IF(Benefits_DATA!L131=0,0,Benefits_DATA!L131),IF($C$4="Current Exchange rate",IF(Benefits_DATA!L131=0,0,Benefits_DATA!L131/ECO!V17),IF($C$4="Constant Exchange rate",IF(Benefits_DATA!L131=0,0,Benefits_DATA!L131/ECO!V52))))</f>
        <v>6945.7241481202909</v>
      </c>
      <c r="N133" s="74">
        <f>IF($C$4="National Currency",IF(Benefits_DATA!M131=0,0,Benefits_DATA!M131),IF($C$4="Current Exchange rate",IF(Benefits_DATA!M131=0,0,Benefits_DATA!M131/ECO!W17),IF($C$4="Constant Exchange rate",IF(Benefits_DATA!M131=0,0,Benefits_DATA!M131/ECO!W52))))</f>
        <v>7385.1960297100186</v>
      </c>
      <c r="O133" s="208">
        <f>IF($C$4="National Currency",IF(Benefits_DATA!N131=0,0,Benefits_DATA!N131),IF($C$4="Current Exchange rate",IF(Benefits_DATA!N131=0,0,Benefits_DATA!N131/ECO!X17),IF($C$4="Constant Exchange rate",IF(Benefits_DATA!N131=0,0,Benefits_DATA!N131/ECO!X52))))</f>
        <v>7385.1960297100186</v>
      </c>
      <c r="P133" s="210">
        <f>IF($C$4="National Currency",IF(Benefits_DATA!O131=0,0,Benefits_DATA!O131),IF($C$4="Current Exchange rate",IF(Benefits_DATA!O131=0,0,Benefits_DATA!O131/ECO!Y17),IF($C$4="Constant Exchange rate",IF(Benefits_DATA!O131=0,0,Benefits_DATA!O131/ECO!Y52))))</f>
        <v>0</v>
      </c>
      <c r="Q133" s="77">
        <f t="shared" si="20"/>
        <v>4.2656199539226586E-2</v>
      </c>
      <c r="R133" s="77">
        <f t="shared" si="21"/>
        <v>0</v>
      </c>
      <c r="S133" s="77">
        <f t="shared" si="22"/>
        <v>1.1364183859812722</v>
      </c>
    </row>
    <row r="134" spans="3:19" ht="15" x14ac:dyDescent="0.25">
      <c r="C134" s="242"/>
      <c r="D134" s="243"/>
      <c r="E134" s="72" t="s">
        <v>8</v>
      </c>
      <c r="F134" s="74">
        <f>IF($C$4="National Currency",IF(Benefits_DATA!E132=0,0,Benefits_DATA!E132),IF($C$4="Current Exchange rate",IF(Benefits_DATA!E132=0,0,Benefits_DATA!E132/ECO!O18),IF($C$4="Constant Exchange rate",IF(Benefits_DATA!E132=0,0,Benefits_DATA!E132/ECO!O53))))</f>
        <v>0</v>
      </c>
      <c r="G134" s="74">
        <f>IF($C$4="National Currency",IF(Benefits_DATA!F132=0,0,Benefits_DATA!F132),IF($C$4="Current Exchange rate",IF(Benefits_DATA!F132=0,0,Benefits_DATA!F132/ECO!P18),IF($C$4="Constant Exchange rate",IF(Benefits_DATA!F132=0,0,Benefits_DATA!F132/ECO!P53))))</f>
        <v>0</v>
      </c>
      <c r="H134" s="74">
        <f>IF($C$4="National Currency",IF(Benefits_DATA!G132=0,0,Benefits_DATA!G132),IF($C$4="Current Exchange rate",IF(Benefits_DATA!G132=0,0,Benefits_DATA!G132/ECO!Q18),IF($C$4="Constant Exchange rate",IF(Benefits_DATA!G132=0,0,Benefits_DATA!G132/ECO!Q53))))</f>
        <v>0</v>
      </c>
      <c r="I134" s="74">
        <f>IF($C$4="National Currency",IF(Benefits_DATA!H132=0,0,Benefits_DATA!H132),IF($C$4="Current Exchange rate",IF(Benefits_DATA!H132=0,0,Benefits_DATA!H132/ECO!R18),IF($C$4="Constant Exchange rate",IF(Benefits_DATA!H132=0,0,Benefits_DATA!H132/ECO!R53))))</f>
        <v>0</v>
      </c>
      <c r="J134" s="74">
        <f>IF($C$4="National Currency",IF(Benefits_DATA!I132=0,0,Benefits_DATA!I132),IF($C$4="Current Exchange rate",IF(Benefits_DATA!I132=0,0,Benefits_DATA!I132/ECO!S18),IF($C$4="Constant Exchange rate",IF(Benefits_DATA!I132=0,0,Benefits_DATA!I132/ECO!S53))))</f>
        <v>0</v>
      </c>
      <c r="K134" s="74">
        <f>IF($C$4="National Currency",IF(Benefits_DATA!J132=0,0,Benefits_DATA!J132),IF($C$4="Current Exchange rate",IF(Benefits_DATA!J132=0,0,Benefits_DATA!J132/ECO!T18),IF($C$4="Constant Exchange rate",IF(Benefits_DATA!J132=0,0,Benefits_DATA!J132/ECO!T53))))</f>
        <v>0</v>
      </c>
      <c r="L134" s="74">
        <f>IF($C$4="National Currency",IF(Benefits_DATA!K132=0,0,Benefits_DATA!K132),IF($C$4="Current Exchange rate",IF(Benefits_DATA!K132=0,0,Benefits_DATA!K132/ECO!U18),IF($C$4="Constant Exchange rate",IF(Benefits_DATA!K132=0,0,Benefits_DATA!K132/ECO!U53))))</f>
        <v>0</v>
      </c>
      <c r="M134" s="74">
        <f>IF($C$4="National Currency",IF(Benefits_DATA!L132=0,0,Benefits_DATA!L132),IF($C$4="Current Exchange rate",IF(Benefits_DATA!L132=0,0,Benefits_DATA!L132/ECO!V18),IF($C$4="Constant Exchange rate",IF(Benefits_DATA!L132=0,0,Benefits_DATA!L132/ECO!V53))))</f>
        <v>0</v>
      </c>
      <c r="N134" s="74">
        <f>IF($C$4="National Currency",IF(Benefits_DATA!M132=0,0,Benefits_DATA!M132),IF($C$4="Current Exchange rate",IF(Benefits_DATA!M132=0,0,Benefits_DATA!M132/ECO!W18),IF($C$4="Constant Exchange rate",IF(Benefits_DATA!M132=0,0,Benefits_DATA!M132/ECO!W53))))</f>
        <v>0</v>
      </c>
      <c r="O134" s="74">
        <f>IF($C$4="National Currency",IF(Benefits_DATA!N132=0,0,Benefits_DATA!N132),IF($C$4="Current Exchange rate",IF(Benefits_DATA!N132=0,0,Benefits_DATA!N132/ECO!X18),IF($C$4="Constant Exchange rate",IF(Benefits_DATA!N132=0,0,Benefits_DATA!N132/ECO!X53))))</f>
        <v>0</v>
      </c>
      <c r="P134" s="210">
        <f>IF($C$4="National Currency",IF(Benefits_DATA!O132=0,0,Benefits_DATA!O132),IF($C$4="Current Exchange rate",IF(Benefits_DATA!O132=0,0,Benefits_DATA!O132/ECO!Y18),IF($C$4="Constant Exchange rate",IF(Benefits_DATA!O132=0,0,Benefits_DATA!O132/ECO!Y53))))</f>
        <v>0</v>
      </c>
      <c r="Q134" s="77">
        <f t="shared" si="20"/>
        <v>0</v>
      </c>
      <c r="R134" s="77" t="str">
        <f t="shared" si="21"/>
        <v>-</v>
      </c>
      <c r="S134" s="77" t="str">
        <f t="shared" si="22"/>
        <v>-</v>
      </c>
    </row>
    <row r="135" spans="3:19" ht="15" x14ac:dyDescent="0.25">
      <c r="C135" s="242"/>
      <c r="D135" s="243"/>
      <c r="E135" s="72" t="s">
        <v>9</v>
      </c>
      <c r="F135" s="74">
        <f>IF($C$4="National Currency",IF(Benefits_DATA!E133=0,0,Benefits_DATA!E133),IF($C$4="Current Exchange rate",IF(Benefits_DATA!E133=0,0,Benefits_DATA!E133/ECO!O19),IF($C$4="Constant Exchange rate",IF(Benefits_DATA!E133=0,0,Benefits_DATA!E133/ECO!O54))))</f>
        <v>5567</v>
      </c>
      <c r="G135" s="74">
        <f>IF($C$4="National Currency",IF(Benefits_DATA!F133=0,0,Benefits_DATA!F133),IF($C$4="Current Exchange rate",IF(Benefits_DATA!F133=0,0,Benefits_DATA!F133/ECO!P19),IF($C$4="Constant Exchange rate",IF(Benefits_DATA!F133=0,0,Benefits_DATA!F133/ECO!P54))))</f>
        <v>5554</v>
      </c>
      <c r="H135" s="74">
        <f>IF($C$4="National Currency",IF(Benefits_DATA!G133=0,0,Benefits_DATA!G133),IF($C$4="Current Exchange rate",IF(Benefits_DATA!G133=0,0,Benefits_DATA!G133/ECO!Q19),IF($C$4="Constant Exchange rate",IF(Benefits_DATA!G133=0,0,Benefits_DATA!G133/ECO!Q54))))</f>
        <v>5083.6143283088368</v>
      </c>
      <c r="I135" s="74">
        <f>IF($C$4="National Currency",IF(Benefits_DATA!H133=0,0,Benefits_DATA!H133),IF($C$4="Current Exchange rate",IF(Benefits_DATA!H133=0,0,Benefits_DATA!H133/ECO!R19),IF($C$4="Constant Exchange rate",IF(Benefits_DATA!H133=0,0,Benefits_DATA!H133/ECO!R54))))</f>
        <v>3568.1205512049801</v>
      </c>
      <c r="J135" s="74">
        <f>IF($C$4="National Currency",IF(Benefits_DATA!I133=0,0,Benefits_DATA!I133),IF($C$4="Current Exchange rate",IF(Benefits_DATA!I133=0,0,Benefits_DATA!I133/ECO!S19),IF($C$4="Constant Exchange rate",IF(Benefits_DATA!I133=0,0,Benefits_DATA!I133/ECO!S54))))</f>
        <v>5511.8874833014088</v>
      </c>
      <c r="K135" s="74">
        <f>IF($C$4="National Currency",IF(Benefits_DATA!J133=0,0,Benefits_DATA!J133),IF($C$4="Current Exchange rate",IF(Benefits_DATA!J133=0,0,Benefits_DATA!J133/ECO!T19),IF($C$4="Constant Exchange rate",IF(Benefits_DATA!J133=0,0,Benefits_DATA!J133/ECO!T54))))</f>
        <v>5880.1281042863902</v>
      </c>
      <c r="L135" s="74">
        <f>IF($C$4="National Currency",IF(Benefits_DATA!K133=0,0,Benefits_DATA!K133),IF($C$4="Current Exchange rate",IF(Benefits_DATA!K133=0,0,Benefits_DATA!K133/ECO!U19),IF($C$4="Constant Exchange rate",IF(Benefits_DATA!K133=0,0,Benefits_DATA!K133/ECO!U54))))</f>
        <v>5462.523060900091</v>
      </c>
      <c r="M135" s="74">
        <f>IF($C$4="National Currency",IF(Benefits_DATA!L133=0,0,Benefits_DATA!L133),IF($C$4="Current Exchange rate",IF(Benefits_DATA!L133=0,0,Benefits_DATA!L133/ECO!V19),IF($C$4="Constant Exchange rate",IF(Benefits_DATA!L133=0,0,Benefits_DATA!L133/ECO!V54))))</f>
        <v>5472.6213151959364</v>
      </c>
      <c r="N135" s="74">
        <f>IF($C$4="National Currency",IF(Benefits_DATA!M133=0,0,Benefits_DATA!M133),IF($C$4="Current Exchange rate",IF(Benefits_DATA!M133=0,0,Benefits_DATA!M133/ECO!W19),IF($C$4="Constant Exchange rate",IF(Benefits_DATA!M133=0,0,Benefits_DATA!M133/ECO!W54))))</f>
        <v>6607.7704638019868</v>
      </c>
      <c r="O135" s="74">
        <f>IF($C$4="National Currency",IF(Benefits_DATA!N133=0,0,Benefits_DATA!N133),IF($C$4="Current Exchange rate",IF(Benefits_DATA!N133=0,0,Benefits_DATA!N133/ECO!X19),IF($C$4="Constant Exchange rate",IF(Benefits_DATA!N133=0,0,Benefits_DATA!N133/ECO!X54))))</f>
        <v>5732.4877057093399</v>
      </c>
      <c r="P135" s="210">
        <f>IF($C$4="National Currency",IF(Benefits_DATA!O133=0,0,Benefits_DATA!O133),IF($C$4="Current Exchange rate",IF(Benefits_DATA!O133=0,0,Benefits_DATA!O133/ECO!Y19),IF($C$4="Constant Exchange rate",IF(Benefits_DATA!O133=0,0,Benefits_DATA!O133/ECO!Y54))))</f>
        <v>6241.3694731963988</v>
      </c>
      <c r="Q135" s="77">
        <f t="shared" si="20"/>
        <v>3.3110311283166056E-2</v>
      </c>
      <c r="R135" s="77">
        <f t="shared" si="21"/>
        <v>-0.13246264574224109</v>
      </c>
      <c r="S135" s="77">
        <f t="shared" si="22"/>
        <v>2.9726550333993185E-2</v>
      </c>
    </row>
    <row r="136" spans="3:19" ht="15" x14ac:dyDescent="0.25">
      <c r="C136" s="242"/>
      <c r="D136" s="243"/>
      <c r="E136" s="72" t="s">
        <v>10</v>
      </c>
      <c r="F136" s="74">
        <f>IF($C$4="National Currency",IF(Benefits_DATA!E134=0,0,Benefits_DATA!E134),IF($C$4="Current Exchange rate",IF(Benefits_DATA!E134=0,0,Benefits_DATA!E134/ECO!O20),IF($C$4="Constant Exchange rate",IF(Benefits_DATA!E134=0,0,Benefits_DATA!E134/ECO!O55))))</f>
        <v>6813</v>
      </c>
      <c r="G136" s="74">
        <f>IF($C$4="National Currency",IF(Benefits_DATA!F134=0,0,Benefits_DATA!F134),IF($C$4="Current Exchange rate",IF(Benefits_DATA!F134=0,0,Benefits_DATA!F134/ECO!P20),IF($C$4="Constant Exchange rate",IF(Benefits_DATA!F134=0,0,Benefits_DATA!F134/ECO!P55))))</f>
        <v>7224</v>
      </c>
      <c r="H136" s="74">
        <f>IF($C$4="National Currency",IF(Benefits_DATA!G134=0,0,Benefits_DATA!G134),IF($C$4="Current Exchange rate",IF(Benefits_DATA!G134=0,0,Benefits_DATA!G134/ECO!Q20),IF($C$4="Constant Exchange rate",IF(Benefits_DATA!G134=0,0,Benefits_DATA!G134/ECO!Q55))))</f>
        <v>7695</v>
      </c>
      <c r="I136" s="74">
        <f>IF($C$4="National Currency",IF(Benefits_DATA!H134=0,0,Benefits_DATA!H134),IF($C$4="Current Exchange rate",IF(Benefits_DATA!H134=0,0,Benefits_DATA!H134/ECO!R20),IF($C$4="Constant Exchange rate",IF(Benefits_DATA!H134=0,0,Benefits_DATA!H134/ECO!R55))))</f>
        <v>8330</v>
      </c>
      <c r="J136" s="74">
        <f>IF($C$4="National Currency",IF(Benefits_DATA!I134=0,0,Benefits_DATA!I134),IF($C$4="Current Exchange rate",IF(Benefits_DATA!I134=0,0,Benefits_DATA!I134/ECO!S20),IF($C$4="Constant Exchange rate",IF(Benefits_DATA!I134=0,0,Benefits_DATA!I134/ECO!S55))))</f>
        <v>8980</v>
      </c>
      <c r="K136" s="74">
        <f>IF($C$4="National Currency",IF(Benefits_DATA!J134=0,0,Benefits_DATA!J134),IF($C$4="Current Exchange rate",IF(Benefits_DATA!J134=0,0,Benefits_DATA!J134/ECO!T20),IF($C$4="Constant Exchange rate",IF(Benefits_DATA!J134=0,0,Benefits_DATA!J134/ECO!T55))))</f>
        <v>10063</v>
      </c>
      <c r="L136" s="74">
        <f>IF($C$4="National Currency",IF(Benefits_DATA!K134=0,0,Benefits_DATA!K134),IF($C$4="Current Exchange rate",IF(Benefits_DATA!K134=0,0,Benefits_DATA!K134/ECO!U20),IF($C$4="Constant Exchange rate",IF(Benefits_DATA!K134=0,0,Benefits_DATA!K134/ECO!U55))))</f>
        <v>10845</v>
      </c>
      <c r="M136" s="74">
        <f>IF($C$4="National Currency",IF(Benefits_DATA!L134=0,0,Benefits_DATA!L134),IF($C$4="Current Exchange rate",IF(Benefits_DATA!L134=0,0,Benefits_DATA!L134/ECO!V20),IF($C$4="Constant Exchange rate",IF(Benefits_DATA!L134=0,0,Benefits_DATA!L134/ECO!V55))))</f>
        <v>11691</v>
      </c>
      <c r="N136" s="74">
        <f>IF($C$4="National Currency",IF(Benefits_DATA!M134=0,0,Benefits_DATA!M134),IF($C$4="Current Exchange rate",IF(Benefits_DATA!M134=0,0,Benefits_DATA!M134/ECO!W20),IF($C$4="Constant Exchange rate",IF(Benefits_DATA!M134=0,0,Benefits_DATA!M134/ECO!W55))))</f>
        <v>12483</v>
      </c>
      <c r="O136" s="74">
        <f>IF($C$4="National Currency",IF(Benefits_DATA!N134=0,0,Benefits_DATA!N134),IF($C$4="Current Exchange rate",IF(Benefits_DATA!N134=0,0,Benefits_DATA!N134/ECO!X20),IF($C$4="Constant Exchange rate",IF(Benefits_DATA!N134=0,0,Benefits_DATA!N134/ECO!X55))))</f>
        <v>13265</v>
      </c>
      <c r="P136" s="210">
        <f>IF($C$4="National Currency",IF(Benefits_DATA!O134=0,0,Benefits_DATA!O134),IF($C$4="Current Exchange rate",IF(Benefits_DATA!O134=0,0,Benefits_DATA!O134/ECO!Y20),IF($C$4="Constant Exchange rate",IF(Benefits_DATA!O134=0,0,Benefits_DATA!O134/ECO!Y55))))</f>
        <v>13900</v>
      </c>
      <c r="Q136" s="77">
        <f t="shared" si="20"/>
        <v>7.6617395748404829E-2</v>
      </c>
      <c r="R136" s="77">
        <f t="shared" si="21"/>
        <v>6.2645197468557345E-2</v>
      </c>
      <c r="S136" s="77">
        <f t="shared" si="22"/>
        <v>0.94701306326141199</v>
      </c>
    </row>
    <row r="137" spans="3:19" ht="15" x14ac:dyDescent="0.25">
      <c r="C137" s="242"/>
      <c r="D137" s="243"/>
      <c r="E137" s="72" t="s">
        <v>11</v>
      </c>
      <c r="F137" s="74">
        <f>IF($C$4="National Currency",IF(Benefits_DATA!E135=0,0,Benefits_DATA!E135),IF($C$4="Current Exchange rate",IF(Benefits_DATA!E135=0,0,Benefits_DATA!E135/ECO!O21),IF($C$4="Constant Exchange rate",IF(Benefits_DATA!E135=0,0,Benefits_DATA!E135/ECO!O56))))</f>
        <v>6440.6689330370991</v>
      </c>
      <c r="G137" s="74">
        <f>IF($C$4="National Currency",IF(Benefits_DATA!F135=0,0,Benefits_DATA!F135),IF($C$4="Current Exchange rate",IF(Benefits_DATA!F135=0,0,Benefits_DATA!F135/ECO!P21),IF($C$4="Constant Exchange rate",IF(Benefits_DATA!F135=0,0,Benefits_DATA!F135/ECO!P56))))</f>
        <v>6699</v>
      </c>
      <c r="H137" s="74">
        <f>IF($C$4="National Currency",IF(Benefits_DATA!G135=0,0,Benefits_DATA!G135),IF($C$4="Current Exchange rate",IF(Benefits_DATA!G135=0,0,Benefits_DATA!G135/ECO!Q21),IF($C$4="Constant Exchange rate",IF(Benefits_DATA!G135=0,0,Benefits_DATA!G135/ECO!Q56))))</f>
        <v>6671</v>
      </c>
      <c r="I137" s="74">
        <f>IF($C$4="National Currency",IF(Benefits_DATA!H135=0,0,Benefits_DATA!H135),IF($C$4="Current Exchange rate",IF(Benefits_DATA!H135=0,0,Benefits_DATA!H135/ECO!R21),IF($C$4="Constant Exchange rate",IF(Benefits_DATA!H135=0,0,Benefits_DATA!H135/ECO!R56))))</f>
        <v>6507</v>
      </c>
      <c r="J137" s="74">
        <f>IF($C$4="National Currency",IF(Benefits_DATA!I135=0,0,Benefits_DATA!I135),IF($C$4="Current Exchange rate",IF(Benefits_DATA!I135=0,0,Benefits_DATA!I135/ECO!S21),IF($C$4="Constant Exchange rate",IF(Benefits_DATA!I135=0,0,Benefits_DATA!I135/ECO!S56))))</f>
        <v>7864</v>
      </c>
      <c r="K137" s="74">
        <f>IF($C$4="National Currency",IF(Benefits_DATA!J135=0,0,Benefits_DATA!J135),IF($C$4="Current Exchange rate",IF(Benefits_DATA!J135=0,0,Benefits_DATA!J135/ECO!T21),IF($C$4="Constant Exchange rate",IF(Benefits_DATA!J135=0,0,Benefits_DATA!J135/ECO!T56))))</f>
        <v>7993</v>
      </c>
      <c r="L137" s="74">
        <f>IF($C$4="National Currency",IF(Benefits_DATA!K135=0,0,Benefits_DATA!K135),IF($C$4="Current Exchange rate",IF(Benefits_DATA!K135=0,0,Benefits_DATA!K135/ECO!U21),IF($C$4="Constant Exchange rate",IF(Benefits_DATA!K135=0,0,Benefits_DATA!K135/ECO!U56))))</f>
        <v>7781</v>
      </c>
      <c r="M137" s="74">
        <f>IF($C$4="National Currency",IF(Benefits_DATA!L135=0,0,Benefits_DATA!L135),IF($C$4="Current Exchange rate",IF(Benefits_DATA!L135=0,0,Benefits_DATA!L135/ECO!V21),IF($C$4="Constant Exchange rate",IF(Benefits_DATA!L135=0,0,Benefits_DATA!L135/ECO!V56))))</f>
        <v>7789</v>
      </c>
      <c r="N137" s="74">
        <f>IF($C$4="National Currency",IF(Benefits_DATA!M135=0,0,Benefits_DATA!M135),IF($C$4="Current Exchange rate",IF(Benefits_DATA!M135=0,0,Benefits_DATA!M135/ECO!W21),IF($C$4="Constant Exchange rate",IF(Benefits_DATA!M135=0,0,Benefits_DATA!M135/ECO!W56))))</f>
        <v>7439</v>
      </c>
      <c r="O137" s="74">
        <f>IF($C$4="National Currency",IF(Benefits_DATA!N135=0,0,Benefits_DATA!N135),IF($C$4="Current Exchange rate",IF(Benefits_DATA!N135=0,0,Benefits_DATA!N135/ECO!X21),IF($C$4="Constant Exchange rate",IF(Benefits_DATA!N135=0,0,Benefits_DATA!N135/ECO!X56))))</f>
        <v>7883</v>
      </c>
      <c r="P137" s="210">
        <f>IF($C$4="National Currency",IF(Benefits_DATA!O135=0,0,Benefits_DATA!O135),IF($C$4="Current Exchange rate",IF(Benefits_DATA!O135=0,0,Benefits_DATA!O135/ECO!Y21),IF($C$4="Constant Exchange rate",IF(Benefits_DATA!O135=0,0,Benefits_DATA!O135/ECO!Y56))))</f>
        <v>0</v>
      </c>
      <c r="Q137" s="77">
        <f t="shared" si="20"/>
        <v>4.5531468577811936E-2</v>
      </c>
      <c r="R137" s="77">
        <f t="shared" si="21"/>
        <v>5.968544159161171E-2</v>
      </c>
      <c r="S137" s="77">
        <f t="shared" si="22"/>
        <v>0.22394119026434245</v>
      </c>
    </row>
    <row r="138" spans="3:19" ht="15" x14ac:dyDescent="0.25">
      <c r="C138" s="242"/>
      <c r="D138" s="243"/>
      <c r="E138" s="72" t="s">
        <v>12</v>
      </c>
      <c r="F138" s="74">
        <f>IF($C$4="National Currency",IF(Benefits_DATA!E136=0,0,Benefits_DATA!E136),IF($C$4="Current Exchange rate",IF(Benefits_DATA!E136=0,0,Benefits_DATA!E136/ECO!O22),IF($C$4="Constant Exchange rate",IF(Benefits_DATA!E136=0,0,Benefits_DATA!E136/ECO!O57))))</f>
        <v>139</v>
      </c>
      <c r="G138" s="74">
        <f>IF($C$4="National Currency",IF(Benefits_DATA!F136=0,0,Benefits_DATA!F136),IF($C$4="Current Exchange rate",IF(Benefits_DATA!F136=0,0,Benefits_DATA!F136/ECO!P22),IF($C$4="Constant Exchange rate",IF(Benefits_DATA!F136=0,0,Benefits_DATA!F136/ECO!P57))))</f>
        <v>244</v>
      </c>
      <c r="H138" s="74">
        <f>IF($C$4="National Currency",IF(Benefits_DATA!G136=0,0,Benefits_DATA!G136),IF($C$4="Current Exchange rate",IF(Benefits_DATA!G136=0,0,Benefits_DATA!G136/ECO!Q22),IF($C$4="Constant Exchange rate",IF(Benefits_DATA!G136=0,0,Benefits_DATA!G136/ECO!Q57))))</f>
        <v>206</v>
      </c>
      <c r="I138" s="74">
        <f>IF($C$4="National Currency",IF(Benefits_DATA!H136=0,0,Benefits_DATA!H136),IF($C$4="Current Exchange rate",IF(Benefits_DATA!H136=0,0,Benefits_DATA!H136/ECO!R22),IF($C$4="Constant Exchange rate",IF(Benefits_DATA!H136=0,0,Benefits_DATA!H136/ECO!R57))))</f>
        <v>0</v>
      </c>
      <c r="J138" s="74">
        <f>IF($C$4="National Currency",IF(Benefits_DATA!I136=0,0,Benefits_DATA!I136),IF($C$4="Current Exchange rate",IF(Benefits_DATA!I136=0,0,Benefits_DATA!I136/ECO!S22),IF($C$4="Constant Exchange rate",IF(Benefits_DATA!I136=0,0,Benefits_DATA!I136/ECO!S57))))</f>
        <v>0</v>
      </c>
      <c r="K138" s="74">
        <f>IF($C$4="National Currency",IF(Benefits_DATA!J136=0,0,Benefits_DATA!J136),IF($C$4="Current Exchange rate",IF(Benefits_DATA!J136=0,0,Benefits_DATA!J136/ECO!T22),IF($C$4="Constant Exchange rate",IF(Benefits_DATA!J136=0,0,Benefits_DATA!J136/ECO!T57))))</f>
        <v>0</v>
      </c>
      <c r="L138" s="74">
        <f>IF($C$4="National Currency",IF(Benefits_DATA!K136=0,0,Benefits_DATA!K136),IF($C$4="Current Exchange rate",IF(Benefits_DATA!K136=0,0,Benefits_DATA!K136/ECO!U22),IF($C$4="Constant Exchange rate",IF(Benefits_DATA!K136=0,0,Benefits_DATA!K136/ECO!U57))))</f>
        <v>0</v>
      </c>
      <c r="M138" s="74">
        <f>IF($C$4="National Currency",IF(Benefits_DATA!L136=0,0,Benefits_DATA!L136),IF($C$4="Current Exchange rate",IF(Benefits_DATA!L136=0,0,Benefits_DATA!L136/ECO!V22),IF($C$4="Constant Exchange rate",IF(Benefits_DATA!L136=0,0,Benefits_DATA!L136/ECO!V57))))</f>
        <v>0</v>
      </c>
      <c r="N138" s="74">
        <f>IF($C$4="National Currency",IF(Benefits_DATA!M136=0,0,Benefits_DATA!M136),IF($C$4="Current Exchange rate",IF(Benefits_DATA!M136=0,0,Benefits_DATA!M136/ECO!W22),IF($C$4="Constant Exchange rate",IF(Benefits_DATA!M136=0,0,Benefits_DATA!M136/ECO!W57))))</f>
        <v>0</v>
      </c>
      <c r="O138" s="74">
        <f>IF($C$4="National Currency",IF(Benefits_DATA!N136=0,0,Benefits_DATA!N136),IF($C$4="Current Exchange rate",IF(Benefits_DATA!N136=0,0,Benefits_DATA!N136/ECO!X22),IF($C$4="Constant Exchange rate",IF(Benefits_DATA!N136=0,0,Benefits_DATA!N136/ECO!X57))))</f>
        <v>0</v>
      </c>
      <c r="P138" s="210">
        <f>IF($C$4="National Currency",IF(Benefits_DATA!O136=0,0,Benefits_DATA!O136),IF($C$4="Current Exchange rate",IF(Benefits_DATA!O136=0,0,Benefits_DATA!O136/ECO!Y22),IF($C$4="Constant Exchange rate",IF(Benefits_DATA!O136=0,0,Benefits_DATA!O136/ECO!Y57))))</f>
        <v>0</v>
      </c>
      <c r="Q138" s="77">
        <f t="shared" si="20"/>
        <v>0</v>
      </c>
      <c r="R138" s="77" t="str">
        <f t="shared" si="21"/>
        <v>-</v>
      </c>
      <c r="S138" s="77" t="str">
        <f t="shared" si="22"/>
        <v>-</v>
      </c>
    </row>
    <row r="139" spans="3:19" ht="15" x14ac:dyDescent="0.25">
      <c r="C139" s="242"/>
      <c r="D139" s="243"/>
      <c r="E139" s="72" t="s">
        <v>13</v>
      </c>
      <c r="F139" s="74">
        <f>IF($C$4="National Currency",IF(Benefits_DATA!E137=0,0,Benefits_DATA!E137),IF($C$4="Current Exchange rate",IF(Benefits_DATA!E137=0,0,Benefits_DATA!E137/ECO!O23),IF($C$4="Constant Exchange rate",IF(Benefits_DATA!E137=0,0,Benefits_DATA!E137/ECO!O58))))</f>
        <v>0</v>
      </c>
      <c r="G139" s="74">
        <f>IF($C$4="National Currency",IF(Benefits_DATA!F137=0,0,Benefits_DATA!F137),IF($C$4="Current Exchange rate",IF(Benefits_DATA!F137=0,0,Benefits_DATA!F137/ECO!P23),IF($C$4="Constant Exchange rate",IF(Benefits_DATA!F137=0,0,Benefits_DATA!F137/ECO!P58))))</f>
        <v>0</v>
      </c>
      <c r="H139" s="74">
        <f>IF($C$4="National Currency",IF(Benefits_DATA!G137=0,0,Benefits_DATA!G137),IF($C$4="Current Exchange rate",IF(Benefits_DATA!G137=0,0,Benefits_DATA!G137/ECO!Q23),IF($C$4="Constant Exchange rate",IF(Benefits_DATA!G137=0,0,Benefits_DATA!G137/ECO!Q58))))</f>
        <v>0</v>
      </c>
      <c r="I139" s="74">
        <f>IF($C$4="National Currency",IF(Benefits_DATA!H137=0,0,Benefits_DATA!H137),IF($C$4="Current Exchange rate",IF(Benefits_DATA!H137=0,0,Benefits_DATA!H137/ECO!R23),IF($C$4="Constant Exchange rate",IF(Benefits_DATA!H137=0,0,Benefits_DATA!H137/ECO!R58))))</f>
        <v>0</v>
      </c>
      <c r="J139" s="74">
        <f>IF($C$4="National Currency",IF(Benefits_DATA!I137=0,0,Benefits_DATA!I137),IF($C$4="Current Exchange rate",IF(Benefits_DATA!I137=0,0,Benefits_DATA!I137/ECO!S23),IF($C$4="Constant Exchange rate",IF(Benefits_DATA!I137=0,0,Benefits_DATA!I137/ECO!S58))))</f>
        <v>0</v>
      </c>
      <c r="K139" s="74">
        <f>IF($C$4="National Currency",IF(Benefits_DATA!J137=0,0,Benefits_DATA!J137),IF($C$4="Current Exchange rate",IF(Benefits_DATA!J137=0,0,Benefits_DATA!J137/ECO!T23),IF($C$4="Constant Exchange rate",IF(Benefits_DATA!J137=0,0,Benefits_DATA!J137/ECO!T58))))</f>
        <v>0</v>
      </c>
      <c r="L139" s="74">
        <f>IF($C$4="National Currency",IF(Benefits_DATA!K137=0,0,Benefits_DATA!K137),IF($C$4="Current Exchange rate",IF(Benefits_DATA!K137=0,0,Benefits_DATA!K137/ECO!U23),IF($C$4="Constant Exchange rate",IF(Benefits_DATA!K137=0,0,Benefits_DATA!K137/ECO!U58))))</f>
        <v>0</v>
      </c>
      <c r="M139" s="74">
        <f>IF($C$4="National Currency",IF(Benefits_DATA!L137=0,0,Benefits_DATA!L137),IF($C$4="Current Exchange rate",IF(Benefits_DATA!L137=0,0,Benefits_DATA!L137/ECO!V23),IF($C$4="Constant Exchange rate",IF(Benefits_DATA!L137=0,0,Benefits_DATA!L137/ECO!V58))))</f>
        <v>0</v>
      </c>
      <c r="N139" s="74">
        <f>IF($C$4="National Currency",IF(Benefits_DATA!M137=0,0,Benefits_DATA!M137),IF($C$4="Current Exchange rate",IF(Benefits_DATA!M137=0,0,Benefits_DATA!M137/ECO!W23),IF($C$4="Constant Exchange rate",IF(Benefits_DATA!M137=0,0,Benefits_DATA!M137/ECO!W58))))</f>
        <v>0</v>
      </c>
      <c r="O139" s="74">
        <f>IF($C$4="National Currency",IF(Benefits_DATA!N137=0,0,Benefits_DATA!N137),IF($C$4="Current Exchange rate",IF(Benefits_DATA!N137=0,0,Benefits_DATA!N137/ECO!X23),IF($C$4="Constant Exchange rate",IF(Benefits_DATA!N137=0,0,Benefits_DATA!N137/ECO!X58))))</f>
        <v>0</v>
      </c>
      <c r="P139" s="210">
        <f>IF($C$4="National Currency",IF(Benefits_DATA!O137=0,0,Benefits_DATA!O137),IF($C$4="Current Exchange rate",IF(Benefits_DATA!O137=0,0,Benefits_DATA!O137/ECO!Y23),IF($C$4="Constant Exchange rate",IF(Benefits_DATA!O137=0,0,Benefits_DATA!O137/ECO!Y58))))</f>
        <v>0</v>
      </c>
      <c r="Q139" s="77">
        <f t="shared" si="20"/>
        <v>0</v>
      </c>
      <c r="R139" s="77" t="str">
        <f t="shared" si="21"/>
        <v>-</v>
      </c>
      <c r="S139" s="77" t="str">
        <f t="shared" si="22"/>
        <v>-</v>
      </c>
    </row>
    <row r="140" spans="3:19" ht="15" x14ac:dyDescent="0.25">
      <c r="C140" s="242"/>
      <c r="D140" s="243"/>
      <c r="E140" s="72" t="s">
        <v>14</v>
      </c>
      <c r="F140" s="74">
        <f>IF($C$4="National Currency",IF(Benefits_DATA!E138=0,0,Benefits_DATA!E138),IF($C$4="Current Exchange rate",IF(Benefits_DATA!E138=0,0,Benefits_DATA!E138/ECO!O24),IF($C$4="Constant Exchange rate",IF(Benefits_DATA!E138=0,0,Benefits_DATA!E138/ECO!O59))))</f>
        <v>0</v>
      </c>
      <c r="G140" s="74">
        <f>IF($C$4="National Currency",IF(Benefits_DATA!F138=0,0,Benefits_DATA!F138),IF($C$4="Current Exchange rate",IF(Benefits_DATA!F138=0,0,Benefits_DATA!F138/ECO!P24),IF($C$4="Constant Exchange rate",IF(Benefits_DATA!F138=0,0,Benefits_DATA!F138/ECO!P59))))</f>
        <v>0</v>
      </c>
      <c r="H140" s="74">
        <f>IF($C$4="National Currency",IF(Benefits_DATA!G138=0,0,Benefits_DATA!G138),IF($C$4="Current Exchange rate",IF(Benefits_DATA!G138=0,0,Benefits_DATA!G138/ECO!Q24),IF($C$4="Constant Exchange rate",IF(Benefits_DATA!G138=0,0,Benefits_DATA!G138/ECO!Q59))))</f>
        <v>0</v>
      </c>
      <c r="I140" s="74">
        <f>IF($C$4="National Currency",IF(Benefits_DATA!H138=0,0,Benefits_DATA!H138),IF($C$4="Current Exchange rate",IF(Benefits_DATA!H138=0,0,Benefits_DATA!H138/ECO!R24),IF($C$4="Constant Exchange rate",IF(Benefits_DATA!H138=0,0,Benefits_DATA!H138/ECO!R59))))</f>
        <v>0</v>
      </c>
      <c r="J140" s="74">
        <f>IF($C$4="National Currency",IF(Benefits_DATA!I138=0,0,Benefits_DATA!I138),IF($C$4="Current Exchange rate",IF(Benefits_DATA!I138=0,0,Benefits_DATA!I138/ECO!S24),IF($C$4="Constant Exchange rate",IF(Benefits_DATA!I138=0,0,Benefits_DATA!I138/ECO!S59))))</f>
        <v>0</v>
      </c>
      <c r="K140" s="74">
        <f>IF($C$4="National Currency",IF(Benefits_DATA!J138=0,0,Benefits_DATA!J138),IF($C$4="Current Exchange rate",IF(Benefits_DATA!J138=0,0,Benefits_DATA!J138/ECO!T24),IF($C$4="Constant Exchange rate",IF(Benefits_DATA!J138=0,0,Benefits_DATA!J138/ECO!T59))))</f>
        <v>0</v>
      </c>
      <c r="L140" s="74">
        <f>IF($C$4="National Currency",IF(Benefits_DATA!K138=0,0,Benefits_DATA!K138),IF($C$4="Current Exchange rate",IF(Benefits_DATA!K138=0,0,Benefits_DATA!K138/ECO!U24),IF($C$4="Constant Exchange rate",IF(Benefits_DATA!K138=0,0,Benefits_DATA!K138/ECO!U59))))</f>
        <v>0</v>
      </c>
      <c r="M140" s="74">
        <f>IF($C$4="National Currency",IF(Benefits_DATA!L138=0,0,Benefits_DATA!L138),IF($C$4="Current Exchange rate",IF(Benefits_DATA!L138=0,0,Benefits_DATA!L138/ECO!V24),IF($C$4="Constant Exchange rate",IF(Benefits_DATA!L138=0,0,Benefits_DATA!L138/ECO!V59))))</f>
        <v>0</v>
      </c>
      <c r="N140" s="74">
        <f>IF($C$4="National Currency",IF(Benefits_DATA!M138=0,0,Benefits_DATA!M138),IF($C$4="Current Exchange rate",IF(Benefits_DATA!M138=0,0,Benefits_DATA!M138/ECO!W24),IF($C$4="Constant Exchange rate",IF(Benefits_DATA!M138=0,0,Benefits_DATA!M138/ECO!W59))))</f>
        <v>0</v>
      </c>
      <c r="O140" s="74">
        <f>IF($C$4="National Currency",IF(Benefits_DATA!N138=0,0,Benefits_DATA!N138),IF($C$4="Current Exchange rate",IF(Benefits_DATA!N138=0,0,Benefits_DATA!N138/ECO!X24),IF($C$4="Constant Exchange rate",IF(Benefits_DATA!N138=0,0,Benefits_DATA!N138/ECO!X59))))</f>
        <v>0</v>
      </c>
      <c r="P140" s="210">
        <f>IF($C$4="National Currency",IF(Benefits_DATA!O138=0,0,Benefits_DATA!O138),IF($C$4="Current Exchange rate",IF(Benefits_DATA!O138=0,0,Benefits_DATA!O138/ECO!Y24),IF($C$4="Constant Exchange rate",IF(Benefits_DATA!O138=0,0,Benefits_DATA!O138/ECO!Y59))))</f>
        <v>0</v>
      </c>
      <c r="Q140" s="77">
        <f t="shared" si="20"/>
        <v>0</v>
      </c>
      <c r="R140" s="77" t="str">
        <f t="shared" si="21"/>
        <v>-</v>
      </c>
      <c r="S140" s="77" t="str">
        <f t="shared" si="22"/>
        <v>-</v>
      </c>
    </row>
    <row r="141" spans="3:19" ht="15" x14ac:dyDescent="0.25">
      <c r="C141" s="242"/>
      <c r="D141" s="243"/>
      <c r="E141" s="72" t="s">
        <v>15</v>
      </c>
      <c r="F141" s="74">
        <f>IF($C$4="National Currency",IF(Benefits_DATA!E139=0,0,Benefits_DATA!E139),IF($C$4="Current Exchange rate",IF(Benefits_DATA!E139=0,0,Benefits_DATA!E139/ECO!O25),IF($C$4="Constant Exchange rate",IF(Benefits_DATA!E139=0,0,Benefits_DATA!E139/ECO!O60))))</f>
        <v>0</v>
      </c>
      <c r="G141" s="74">
        <f>IF($C$4="National Currency",IF(Benefits_DATA!F139=0,0,Benefits_DATA!F139),IF($C$4="Current Exchange rate",IF(Benefits_DATA!F139=0,0,Benefits_DATA!F139/ECO!P25),IF($C$4="Constant Exchange rate",IF(Benefits_DATA!F139=0,0,Benefits_DATA!F139/ECO!P60))))</f>
        <v>0</v>
      </c>
      <c r="H141" s="74">
        <f>IF($C$4="National Currency",IF(Benefits_DATA!G139=0,0,Benefits_DATA!G139),IF($C$4="Current Exchange rate",IF(Benefits_DATA!G139=0,0,Benefits_DATA!G139/ECO!Q25),IF($C$4="Constant Exchange rate",IF(Benefits_DATA!G139=0,0,Benefits_DATA!G139/ECO!Q60))))</f>
        <v>0</v>
      </c>
      <c r="I141" s="74">
        <f>IF($C$4="National Currency",IF(Benefits_DATA!H139=0,0,Benefits_DATA!H139),IF($C$4="Current Exchange rate",IF(Benefits_DATA!H139=0,0,Benefits_DATA!H139/ECO!R25),IF($C$4="Constant Exchange rate",IF(Benefits_DATA!H139=0,0,Benefits_DATA!H139/ECO!R60))))</f>
        <v>0</v>
      </c>
      <c r="J141" s="74">
        <f>IF($C$4="National Currency",IF(Benefits_DATA!I139=0,0,Benefits_DATA!I139),IF($C$4="Current Exchange rate",IF(Benefits_DATA!I139=0,0,Benefits_DATA!I139/ECO!S25),IF($C$4="Constant Exchange rate",IF(Benefits_DATA!I139=0,0,Benefits_DATA!I139/ECO!S60))))</f>
        <v>0</v>
      </c>
      <c r="K141" s="74">
        <f>IF($C$4="National Currency",IF(Benefits_DATA!J139=0,0,Benefits_DATA!J139),IF($C$4="Current Exchange rate",IF(Benefits_DATA!J139=0,0,Benefits_DATA!J139/ECO!T25),IF($C$4="Constant Exchange rate",IF(Benefits_DATA!J139=0,0,Benefits_DATA!J139/ECO!T60))))</f>
        <v>0</v>
      </c>
      <c r="L141" s="74">
        <f>IF($C$4="National Currency",IF(Benefits_DATA!K139=0,0,Benefits_DATA!K139),IF($C$4="Current Exchange rate",IF(Benefits_DATA!K139=0,0,Benefits_DATA!K139/ECO!U25),IF($C$4="Constant Exchange rate",IF(Benefits_DATA!K139=0,0,Benefits_DATA!K139/ECO!U60))))</f>
        <v>0</v>
      </c>
      <c r="M141" s="74">
        <f>IF($C$4="National Currency",IF(Benefits_DATA!L139=0,0,Benefits_DATA!L139),IF($C$4="Current Exchange rate",IF(Benefits_DATA!L139=0,0,Benefits_DATA!L139/ECO!V25),IF($C$4="Constant Exchange rate",IF(Benefits_DATA!L139=0,0,Benefits_DATA!L139/ECO!V60))))</f>
        <v>0</v>
      </c>
      <c r="N141" s="74">
        <f>IF($C$4="National Currency",IF(Benefits_DATA!M139=0,0,Benefits_DATA!M139),IF($C$4="Current Exchange rate",IF(Benefits_DATA!M139=0,0,Benefits_DATA!M139/ECO!W25),IF($C$4="Constant Exchange rate",IF(Benefits_DATA!M139=0,0,Benefits_DATA!M139/ECO!W60))))</f>
        <v>0</v>
      </c>
      <c r="O141" s="74">
        <f>IF($C$4="National Currency",IF(Benefits_DATA!N139=0,0,Benefits_DATA!N139),IF($C$4="Current Exchange rate",IF(Benefits_DATA!N139=0,0,Benefits_DATA!N139/ECO!X25),IF($C$4="Constant Exchange rate",IF(Benefits_DATA!N139=0,0,Benefits_DATA!N139/ECO!X60))))</f>
        <v>0</v>
      </c>
      <c r="P141" s="210">
        <f>IF($C$4="National Currency",IF(Benefits_DATA!O139=0,0,Benefits_DATA!O139),IF($C$4="Current Exchange rate",IF(Benefits_DATA!O139=0,0,Benefits_DATA!O139/ECO!Y25),IF($C$4="Constant Exchange rate",IF(Benefits_DATA!O139=0,0,Benefits_DATA!O139/ECO!Y60))))</f>
        <v>0</v>
      </c>
      <c r="Q141" s="77">
        <f t="shared" si="20"/>
        <v>0</v>
      </c>
      <c r="R141" s="77" t="str">
        <f t="shared" si="21"/>
        <v>-</v>
      </c>
      <c r="S141" s="77" t="str">
        <f t="shared" si="22"/>
        <v>-</v>
      </c>
    </row>
    <row r="142" spans="3:19" ht="15" x14ac:dyDescent="0.25">
      <c r="C142" s="242"/>
      <c r="D142" s="243"/>
      <c r="E142" s="72" t="s">
        <v>16</v>
      </c>
      <c r="F142" s="74">
        <f>IF($C$4="National Currency",IF(Benefits_DATA!E140=0,0,Benefits_DATA!E140),IF($C$4="Current Exchange rate",IF(Benefits_DATA!E140=0,0,Benefits_DATA!E140/ECO!O26),IF($C$4="Constant Exchange rate",IF(Benefits_DATA!E140=0,0,Benefits_DATA!E140/ECO!O61))))</f>
        <v>0</v>
      </c>
      <c r="G142" s="74">
        <f>IF($C$4="National Currency",IF(Benefits_DATA!F140=0,0,Benefits_DATA!F140),IF($C$4="Current Exchange rate",IF(Benefits_DATA!F140=0,0,Benefits_DATA!F140/ECO!P26),IF($C$4="Constant Exchange rate",IF(Benefits_DATA!F140=0,0,Benefits_DATA!F140/ECO!P61))))</f>
        <v>0</v>
      </c>
      <c r="H142" s="74">
        <f>IF($C$4="National Currency",IF(Benefits_DATA!G140=0,0,Benefits_DATA!G140),IF($C$4="Current Exchange rate",IF(Benefits_DATA!G140=0,0,Benefits_DATA!G140/ECO!Q26),IF($C$4="Constant Exchange rate",IF(Benefits_DATA!G140=0,0,Benefits_DATA!G140/ECO!Q61))))</f>
        <v>0</v>
      </c>
      <c r="I142" s="74">
        <f>IF($C$4="National Currency",IF(Benefits_DATA!H140=0,0,Benefits_DATA!H140),IF($C$4="Current Exchange rate",IF(Benefits_DATA!H140=0,0,Benefits_DATA!H140/ECO!R26),IF($C$4="Constant Exchange rate",IF(Benefits_DATA!H140=0,0,Benefits_DATA!H140/ECO!R61))))</f>
        <v>0</v>
      </c>
      <c r="J142" s="74">
        <f>IF($C$4="National Currency",IF(Benefits_DATA!I140=0,0,Benefits_DATA!I140),IF($C$4="Current Exchange rate",IF(Benefits_DATA!I140=0,0,Benefits_DATA!I140/ECO!S26),IF($C$4="Constant Exchange rate",IF(Benefits_DATA!I140=0,0,Benefits_DATA!I140/ECO!S61))))</f>
        <v>0</v>
      </c>
      <c r="K142" s="74">
        <f>IF($C$4="National Currency",IF(Benefits_DATA!J140=0,0,Benefits_DATA!J140),IF($C$4="Current Exchange rate",IF(Benefits_DATA!J140=0,0,Benefits_DATA!J140/ECO!T26),IF($C$4="Constant Exchange rate",IF(Benefits_DATA!J140=0,0,Benefits_DATA!J140/ECO!T61))))</f>
        <v>0</v>
      </c>
      <c r="L142" s="74">
        <f>IF($C$4="National Currency",IF(Benefits_DATA!K140=0,0,Benefits_DATA!K140),IF($C$4="Current Exchange rate",IF(Benefits_DATA!K140=0,0,Benefits_DATA!K140/ECO!U26),IF($C$4="Constant Exchange rate",IF(Benefits_DATA!K140=0,0,Benefits_DATA!K140/ECO!U61))))</f>
        <v>0</v>
      </c>
      <c r="M142" s="74">
        <f>IF($C$4="National Currency",IF(Benefits_DATA!L140=0,0,Benefits_DATA!L140),IF($C$4="Current Exchange rate",IF(Benefits_DATA!L140=0,0,Benefits_DATA!L140/ECO!V26),IF($C$4="Constant Exchange rate",IF(Benefits_DATA!L140=0,0,Benefits_DATA!L140/ECO!V61))))</f>
        <v>0</v>
      </c>
      <c r="N142" s="74">
        <f>IF($C$4="National Currency",IF(Benefits_DATA!M140=0,0,Benefits_DATA!M140),IF($C$4="Current Exchange rate",IF(Benefits_DATA!M140=0,0,Benefits_DATA!M140/ECO!W26),IF($C$4="Constant Exchange rate",IF(Benefits_DATA!M140=0,0,Benefits_DATA!M140/ECO!W61))))</f>
        <v>0</v>
      </c>
      <c r="O142" s="74">
        <f>IF($C$4="National Currency",IF(Benefits_DATA!N140=0,0,Benefits_DATA!N140),IF($C$4="Current Exchange rate",IF(Benefits_DATA!N140=0,0,Benefits_DATA!N140/ECO!X26),IF($C$4="Constant Exchange rate",IF(Benefits_DATA!N140=0,0,Benefits_DATA!N140/ECO!X61))))</f>
        <v>0</v>
      </c>
      <c r="P142" s="210">
        <f>IF($C$4="National Currency",IF(Benefits_DATA!O140=0,0,Benefits_DATA!O140),IF($C$4="Current Exchange rate",IF(Benefits_DATA!O140=0,0,Benefits_DATA!O140/ECO!Y26),IF($C$4="Constant Exchange rate",IF(Benefits_DATA!O140=0,0,Benefits_DATA!O140/ECO!Y61))))</f>
        <v>0</v>
      </c>
      <c r="Q142" s="77">
        <f t="shared" si="20"/>
        <v>0</v>
      </c>
      <c r="R142" s="77" t="str">
        <f t="shared" si="21"/>
        <v>-</v>
      </c>
      <c r="S142" s="77" t="str">
        <f t="shared" si="22"/>
        <v>-</v>
      </c>
    </row>
    <row r="143" spans="3:19" ht="15" x14ac:dyDescent="0.25">
      <c r="C143" s="242"/>
      <c r="D143" s="243"/>
      <c r="E143" s="72" t="s">
        <v>17</v>
      </c>
      <c r="F143" s="74">
        <f>IF($C$4="National Currency",IF(Benefits_DATA!E141=0,0,Benefits_DATA!E141),IF($C$4="Current Exchange rate",IF(Benefits_DATA!E141=0,0,Benefits_DATA!E141/ECO!O27),IF($C$4="Constant Exchange rate",IF(Benefits_DATA!E141=0,0,Benefits_DATA!E141/ECO!O62))))</f>
        <v>0</v>
      </c>
      <c r="G143" s="74">
        <f>IF($C$4="National Currency",IF(Benefits_DATA!F141=0,0,Benefits_DATA!F141),IF($C$4="Current Exchange rate",IF(Benefits_DATA!F141=0,0,Benefits_DATA!F141/ECO!P27),IF($C$4="Constant Exchange rate",IF(Benefits_DATA!F141=0,0,Benefits_DATA!F141/ECO!P62))))</f>
        <v>0</v>
      </c>
      <c r="H143" s="74">
        <f>IF($C$4="National Currency",IF(Benefits_DATA!G141=0,0,Benefits_DATA!G141),IF($C$4="Current Exchange rate",IF(Benefits_DATA!G141=0,0,Benefits_DATA!G141/ECO!Q27),IF($C$4="Constant Exchange rate",IF(Benefits_DATA!G141=0,0,Benefits_DATA!G141/ECO!Q62))))</f>
        <v>0</v>
      </c>
      <c r="I143" s="74">
        <f>IF($C$4="National Currency",IF(Benefits_DATA!H141=0,0,Benefits_DATA!H141),IF($C$4="Current Exchange rate",IF(Benefits_DATA!H141=0,0,Benefits_DATA!H141/ECO!R27),IF($C$4="Constant Exchange rate",IF(Benefits_DATA!H141=0,0,Benefits_DATA!H141/ECO!R62))))</f>
        <v>0</v>
      </c>
      <c r="J143" s="74">
        <f>IF($C$4="National Currency",IF(Benefits_DATA!I141=0,0,Benefits_DATA!I141),IF($C$4="Current Exchange rate",IF(Benefits_DATA!I141=0,0,Benefits_DATA!I141/ECO!S27),IF($C$4="Constant Exchange rate",IF(Benefits_DATA!I141=0,0,Benefits_DATA!I141/ECO!S62))))</f>
        <v>0</v>
      </c>
      <c r="K143" s="74">
        <f>IF($C$4="National Currency",IF(Benefits_DATA!J141=0,0,Benefits_DATA!J141),IF($C$4="Current Exchange rate",IF(Benefits_DATA!J141=0,0,Benefits_DATA!J141/ECO!T27),IF($C$4="Constant Exchange rate",IF(Benefits_DATA!J141=0,0,Benefits_DATA!J141/ECO!T62))))</f>
        <v>0</v>
      </c>
      <c r="L143" s="74">
        <f>IF($C$4="National Currency",IF(Benefits_DATA!K141=0,0,Benefits_DATA!K141),IF($C$4="Current Exchange rate",IF(Benefits_DATA!K141=0,0,Benefits_DATA!K141/ECO!U27),IF($C$4="Constant Exchange rate",IF(Benefits_DATA!K141=0,0,Benefits_DATA!K141/ECO!U62))))</f>
        <v>0</v>
      </c>
      <c r="M143" s="74">
        <f>IF($C$4="National Currency",IF(Benefits_DATA!L141=0,0,Benefits_DATA!L141),IF($C$4="Current Exchange rate",IF(Benefits_DATA!L141=0,0,Benefits_DATA!L141/ECO!V27),IF($C$4="Constant Exchange rate",IF(Benefits_DATA!L141=0,0,Benefits_DATA!L141/ECO!V62))))</f>
        <v>0</v>
      </c>
      <c r="N143" s="74">
        <f>IF($C$4="National Currency",IF(Benefits_DATA!M141=0,0,Benefits_DATA!M141),IF($C$4="Current Exchange rate",IF(Benefits_DATA!M141=0,0,Benefits_DATA!M141/ECO!W27),IF($C$4="Constant Exchange rate",IF(Benefits_DATA!M141=0,0,Benefits_DATA!M141/ECO!W62))))</f>
        <v>0</v>
      </c>
      <c r="O143" s="74">
        <f>IF($C$4="National Currency",IF(Benefits_DATA!N141=0,0,Benefits_DATA!N141),IF($C$4="Current Exchange rate",IF(Benefits_DATA!N141=0,0,Benefits_DATA!N141/ECO!X27),IF($C$4="Constant Exchange rate",IF(Benefits_DATA!N141=0,0,Benefits_DATA!N141/ECO!X62))))</f>
        <v>0</v>
      </c>
      <c r="P143" s="210">
        <f>IF($C$4="National Currency",IF(Benefits_DATA!O141=0,0,Benefits_DATA!O141),IF($C$4="Current Exchange rate",IF(Benefits_DATA!O141=0,0,Benefits_DATA!O141/ECO!Y27),IF($C$4="Constant Exchange rate",IF(Benefits_DATA!O141=0,0,Benefits_DATA!O141/ECO!Y62))))</f>
        <v>0</v>
      </c>
      <c r="Q143" s="77">
        <f t="shared" si="20"/>
        <v>0</v>
      </c>
      <c r="R143" s="77" t="str">
        <f t="shared" si="21"/>
        <v>-</v>
      </c>
      <c r="S143" s="77" t="str">
        <f t="shared" si="22"/>
        <v>-</v>
      </c>
    </row>
    <row r="144" spans="3:19" ht="15" x14ac:dyDescent="0.25">
      <c r="C144" s="242"/>
      <c r="D144" s="243"/>
      <c r="E144" s="72" t="s">
        <v>18</v>
      </c>
      <c r="F144" s="74">
        <f>IF($C$4="National Currency",IF(Benefits_DATA!E142=0,0,Benefits_DATA!E142),IF($C$4="Current Exchange rate",IF(Benefits_DATA!E142=0,0,Benefits_DATA!E142/ECO!O28),IF($C$4="Constant Exchange rate",IF(Benefits_DATA!E142=0,0,Benefits_DATA!E142/ECO!O63))))</f>
        <v>0</v>
      </c>
      <c r="G144" s="74">
        <f>IF($C$4="National Currency",IF(Benefits_DATA!F142=0,0,Benefits_DATA!F142),IF($C$4="Current Exchange rate",IF(Benefits_DATA!F142=0,0,Benefits_DATA!F142/ECO!P28),IF($C$4="Constant Exchange rate",IF(Benefits_DATA!F142=0,0,Benefits_DATA!F142/ECO!P63))))</f>
        <v>0</v>
      </c>
      <c r="H144" s="74">
        <f>IF($C$4="National Currency",IF(Benefits_DATA!G142=0,0,Benefits_DATA!G142),IF($C$4="Current Exchange rate",IF(Benefits_DATA!G142=0,0,Benefits_DATA!G142/ECO!Q28),IF($C$4="Constant Exchange rate",IF(Benefits_DATA!G142=0,0,Benefits_DATA!G142/ECO!Q63))))</f>
        <v>0</v>
      </c>
      <c r="I144" s="74">
        <f>IF($C$4="National Currency",IF(Benefits_DATA!H142=0,0,Benefits_DATA!H142),IF($C$4="Current Exchange rate",IF(Benefits_DATA!H142=0,0,Benefits_DATA!H142/ECO!R28),IF($C$4="Constant Exchange rate",IF(Benefits_DATA!H142=0,0,Benefits_DATA!H142/ECO!R63))))</f>
        <v>0</v>
      </c>
      <c r="J144" s="74">
        <f>IF($C$4="National Currency",IF(Benefits_DATA!I142=0,0,Benefits_DATA!I142),IF($C$4="Current Exchange rate",IF(Benefits_DATA!I142=0,0,Benefits_DATA!I142/ECO!S28),IF($C$4="Constant Exchange rate",IF(Benefits_DATA!I142=0,0,Benefits_DATA!I142/ECO!S63))))</f>
        <v>0</v>
      </c>
      <c r="K144" s="74">
        <f>IF($C$4="National Currency",IF(Benefits_DATA!J142=0,0,Benefits_DATA!J142),IF($C$4="Current Exchange rate",IF(Benefits_DATA!J142=0,0,Benefits_DATA!J142/ECO!T28),IF($C$4="Constant Exchange rate",IF(Benefits_DATA!J142=0,0,Benefits_DATA!J142/ECO!T63))))</f>
        <v>0</v>
      </c>
      <c r="L144" s="74">
        <f>IF($C$4="National Currency",IF(Benefits_DATA!K142=0,0,Benefits_DATA!K142),IF($C$4="Current Exchange rate",IF(Benefits_DATA!K142=0,0,Benefits_DATA!K142/ECO!U28),IF($C$4="Constant Exchange rate",IF(Benefits_DATA!K142=0,0,Benefits_DATA!K142/ECO!U63))))</f>
        <v>0</v>
      </c>
      <c r="M144" s="74">
        <f>IF($C$4="National Currency",IF(Benefits_DATA!L142=0,0,Benefits_DATA!L142),IF($C$4="Current Exchange rate",IF(Benefits_DATA!L142=0,0,Benefits_DATA!L142/ECO!V28),IF($C$4="Constant Exchange rate",IF(Benefits_DATA!L142=0,0,Benefits_DATA!L142/ECO!V63))))</f>
        <v>0</v>
      </c>
      <c r="N144" s="74">
        <f>IF($C$4="National Currency",IF(Benefits_DATA!M142=0,0,Benefits_DATA!M142),IF($C$4="Current Exchange rate",IF(Benefits_DATA!M142=0,0,Benefits_DATA!M142/ECO!W28),IF($C$4="Constant Exchange rate",IF(Benefits_DATA!M142=0,0,Benefits_DATA!M142/ECO!W63))))</f>
        <v>0</v>
      </c>
      <c r="O144" s="74">
        <f>IF($C$4="National Currency",IF(Benefits_DATA!N142=0,0,Benefits_DATA!N142),IF($C$4="Current Exchange rate",IF(Benefits_DATA!N142=0,0,Benefits_DATA!N142/ECO!X28),IF($C$4="Constant Exchange rate",IF(Benefits_DATA!N142=0,0,Benefits_DATA!N142/ECO!X63))))</f>
        <v>0</v>
      </c>
      <c r="P144" s="210">
        <f>IF($C$4="National Currency",IF(Benefits_DATA!O142=0,0,Benefits_DATA!O142),IF($C$4="Current Exchange rate",IF(Benefits_DATA!O142=0,0,Benefits_DATA!O142/ECO!Y28),IF($C$4="Constant Exchange rate",IF(Benefits_DATA!O142=0,0,Benefits_DATA!O142/ECO!Y63))))</f>
        <v>0</v>
      </c>
      <c r="Q144" s="77">
        <f t="shared" si="20"/>
        <v>0</v>
      </c>
      <c r="R144" s="77" t="str">
        <f t="shared" si="21"/>
        <v>-</v>
      </c>
      <c r="S144" s="77" t="str">
        <f t="shared" si="22"/>
        <v>-</v>
      </c>
    </row>
    <row r="145" spans="3:19" ht="15" x14ac:dyDescent="0.25">
      <c r="C145" s="242"/>
      <c r="D145" s="243"/>
      <c r="E145" s="72" t="s">
        <v>19</v>
      </c>
      <c r="F145" s="74">
        <f>IF($C$4="National Currency",IF(Benefits_DATA!E143=0,0,Benefits_DATA!E143),IF($C$4="Current Exchange rate",IF(Benefits_DATA!E143=0,0,Benefits_DATA!E143/ECO!O29),IF($C$4="Constant Exchange rate",IF(Benefits_DATA!E143=0,0,Benefits_DATA!E143/ECO!O64))))</f>
        <v>0</v>
      </c>
      <c r="G145" s="74">
        <f>IF($C$4="National Currency",IF(Benefits_DATA!F143=0,0,Benefits_DATA!F143),IF($C$4="Current Exchange rate",IF(Benefits_DATA!F143=0,0,Benefits_DATA!F143/ECO!P29),IF($C$4="Constant Exchange rate",IF(Benefits_DATA!F143=0,0,Benefits_DATA!F143/ECO!P64))))</f>
        <v>0</v>
      </c>
      <c r="H145" s="74">
        <f>IF($C$4="National Currency",IF(Benefits_DATA!G143=0,0,Benefits_DATA!G143),IF($C$4="Current Exchange rate",IF(Benefits_DATA!G143=0,0,Benefits_DATA!G143/ECO!Q29),IF($C$4="Constant Exchange rate",IF(Benefits_DATA!G143=0,0,Benefits_DATA!G143/ECO!Q64))))</f>
        <v>0</v>
      </c>
      <c r="I145" s="74">
        <f>IF($C$4="National Currency",IF(Benefits_DATA!H143=0,0,Benefits_DATA!H143),IF($C$4="Current Exchange rate",IF(Benefits_DATA!H143=0,0,Benefits_DATA!H143/ECO!R29),IF($C$4="Constant Exchange rate",IF(Benefits_DATA!H143=0,0,Benefits_DATA!H143/ECO!R64))))</f>
        <v>0</v>
      </c>
      <c r="J145" s="74">
        <f>IF($C$4="National Currency",IF(Benefits_DATA!I143=0,0,Benefits_DATA!I143),IF($C$4="Current Exchange rate",IF(Benefits_DATA!I143=0,0,Benefits_DATA!I143/ECO!S29),IF($C$4="Constant Exchange rate",IF(Benefits_DATA!I143=0,0,Benefits_DATA!I143/ECO!S64))))</f>
        <v>0</v>
      </c>
      <c r="K145" s="74">
        <f>IF($C$4="National Currency",IF(Benefits_DATA!J143=0,0,Benefits_DATA!J143),IF($C$4="Current Exchange rate",IF(Benefits_DATA!J143=0,0,Benefits_DATA!J143/ECO!T29),IF($C$4="Constant Exchange rate",IF(Benefits_DATA!J143=0,0,Benefits_DATA!J143/ECO!T64))))</f>
        <v>0</v>
      </c>
      <c r="L145" s="74">
        <f>IF($C$4="National Currency",IF(Benefits_DATA!K143=0,0,Benefits_DATA!K143),IF($C$4="Current Exchange rate",IF(Benefits_DATA!K143=0,0,Benefits_DATA!K143/ECO!U29),IF($C$4="Constant Exchange rate",IF(Benefits_DATA!K143=0,0,Benefits_DATA!K143/ECO!U64))))</f>
        <v>0</v>
      </c>
      <c r="M145" s="74">
        <f>IF($C$4="National Currency",IF(Benefits_DATA!L143=0,0,Benefits_DATA!L143),IF($C$4="Current Exchange rate",IF(Benefits_DATA!L143=0,0,Benefits_DATA!L143/ECO!V29),IF($C$4="Constant Exchange rate",IF(Benefits_DATA!L143=0,0,Benefits_DATA!L143/ECO!V64))))</f>
        <v>0</v>
      </c>
      <c r="N145" s="74">
        <f>IF($C$4="National Currency",IF(Benefits_DATA!M143=0,0,Benefits_DATA!M143),IF($C$4="Current Exchange rate",IF(Benefits_DATA!M143=0,0,Benefits_DATA!M143/ECO!W29),IF($C$4="Constant Exchange rate",IF(Benefits_DATA!M143=0,0,Benefits_DATA!M143/ECO!W64))))</f>
        <v>0</v>
      </c>
      <c r="O145" s="74">
        <f>IF($C$4="National Currency",IF(Benefits_DATA!N143=0,0,Benefits_DATA!N143),IF($C$4="Current Exchange rate",IF(Benefits_DATA!N143=0,0,Benefits_DATA!N143/ECO!X29),IF($C$4="Constant Exchange rate",IF(Benefits_DATA!N143=0,0,Benefits_DATA!N143/ECO!X64))))</f>
        <v>0</v>
      </c>
      <c r="P145" s="210">
        <f>IF($C$4="National Currency",IF(Benefits_DATA!O143=0,0,Benefits_DATA!O143),IF($C$4="Current Exchange rate",IF(Benefits_DATA!O143=0,0,Benefits_DATA!O143/ECO!Y29),IF($C$4="Constant Exchange rate",IF(Benefits_DATA!O143=0,0,Benefits_DATA!O143/ECO!Y64))))</f>
        <v>0</v>
      </c>
      <c r="Q145" s="77">
        <f t="shared" si="20"/>
        <v>0</v>
      </c>
      <c r="R145" s="77" t="str">
        <f t="shared" si="21"/>
        <v>-</v>
      </c>
      <c r="S145" s="77" t="str">
        <f t="shared" si="22"/>
        <v>-</v>
      </c>
    </row>
    <row r="146" spans="3:19" ht="15" x14ac:dyDescent="0.25">
      <c r="C146" s="242"/>
      <c r="D146" s="243"/>
      <c r="E146" s="72" t="s">
        <v>20</v>
      </c>
      <c r="F146" s="74">
        <f>IF($C$4="National Currency",IF(Benefits_DATA!E144=0,0,Benefits_DATA!E144),IF($C$4="Current Exchange rate",IF(Benefits_DATA!E144=0,0,Benefits_DATA!E144/ECO!O30),IF($C$4="Constant Exchange rate",IF(Benefits_DATA!E144=0,0,Benefits_DATA!E144/ECO!O65))))</f>
        <v>5.250426863972681</v>
      </c>
      <c r="G146" s="74">
        <f>IF($C$4="National Currency",IF(Benefits_DATA!F144=0,0,Benefits_DATA!F144),IF($C$4="Current Exchange rate",IF(Benefits_DATA!F144=0,0,Benefits_DATA!F144/ECO!P30),IF($C$4="Constant Exchange rate",IF(Benefits_DATA!F144=0,0,Benefits_DATA!F144/ECO!P65))))</f>
        <v>1.6647694934547523</v>
      </c>
      <c r="H146" s="74">
        <f>IF($C$4="National Currency",IF(Benefits_DATA!G144=0,0,Benefits_DATA!G144),IF($C$4="Current Exchange rate",IF(Benefits_DATA!G144=0,0,Benefits_DATA!G144/ECO!Q30),IF($C$4="Constant Exchange rate",IF(Benefits_DATA!G144=0,0,Benefits_DATA!G144/ECO!Q65))))</f>
        <v>1.3517359134889015</v>
      </c>
      <c r="I146" s="74">
        <f>IF($C$4="National Currency",IF(Benefits_DATA!H144=0,0,Benefits_DATA!H144),IF($C$4="Current Exchange rate",IF(Benefits_DATA!H144=0,0,Benefits_DATA!H144/ECO!R30),IF($C$4="Constant Exchange rate",IF(Benefits_DATA!H144=0,0,Benefits_DATA!H144/ECO!R65))))</f>
        <v>1.0671599317017644</v>
      </c>
      <c r="J146" s="74">
        <f>IF($C$4="National Currency",IF(Benefits_DATA!I144=0,0,Benefits_DATA!I144),IF($C$4="Current Exchange rate",IF(Benefits_DATA!I144=0,0,Benefits_DATA!I144/ECO!S30),IF($C$4="Constant Exchange rate",IF(Benefits_DATA!I144=0,0,Benefits_DATA!I144/ECO!S65))))</f>
        <v>2.3477518497438816</v>
      </c>
      <c r="K146" s="74">
        <f>IF($C$4="National Currency",IF(Benefits_DATA!J144=0,0,Benefits_DATA!J144),IF($C$4="Current Exchange rate",IF(Benefits_DATA!J144=0,0,Benefits_DATA!J144/ECO!T30),IF($C$4="Constant Exchange rate",IF(Benefits_DATA!J144=0,0,Benefits_DATA!J144/ECO!T65))))</f>
        <v>4.9658508821855438</v>
      </c>
      <c r="L146" s="74">
        <f>IF($C$4="National Currency",IF(Benefits_DATA!K144=0,0,Benefits_DATA!K144),IF($C$4="Current Exchange rate",IF(Benefits_DATA!K144=0,0,Benefits_DATA!K144/ECO!U30),IF($C$4="Constant Exchange rate",IF(Benefits_DATA!K144=0,0,Benefits_DATA!K144/ECO!U65))))</f>
        <v>5.4069436539556062</v>
      </c>
      <c r="M146" s="74">
        <f>IF($C$4="National Currency",IF(Benefits_DATA!L144=0,0,Benefits_DATA!L144),IF($C$4="Current Exchange rate",IF(Benefits_DATA!L144=0,0,Benefits_DATA!L144/ECO!V30),IF($C$4="Constant Exchange rate",IF(Benefits_DATA!L144=0,0,Benefits_DATA!L144/ECO!V65))))</f>
        <v>8.6368810472396138</v>
      </c>
      <c r="N146" s="74">
        <f>IF($C$4="National Currency",IF(Benefits_DATA!M144=0,0,Benefits_DATA!M144),IF($C$4="Current Exchange rate",IF(Benefits_DATA!M144=0,0,Benefits_DATA!M144/ECO!W30),IF($C$4="Constant Exchange rate",IF(Benefits_DATA!M144=0,0,Benefits_DATA!M144/ECO!W65))))</f>
        <v>9.7182697780307343</v>
      </c>
      <c r="O146" s="74">
        <f>IF($C$4="National Currency",IF(Benefits_DATA!N144=0,0,Benefits_DATA!N144),IF($C$4="Current Exchange rate",IF(Benefits_DATA!N144=0,0,Benefits_DATA!N144/ECO!X30),IF($C$4="Constant Exchange rate",IF(Benefits_DATA!N144=0,0,Benefits_DATA!N144/ECO!X65))))</f>
        <v>8.5941946499715431</v>
      </c>
      <c r="P146" s="210">
        <f>IF($C$4="National Currency",IF(Benefits_DATA!O144=0,0,Benefits_DATA!O144),IF($C$4="Current Exchange rate",IF(Benefits_DATA!O144=0,0,Benefits_DATA!O144/ECO!Y30),IF($C$4="Constant Exchange rate",IF(Benefits_DATA!O144=0,0,Benefits_DATA!O144/ECO!Y65))))</f>
        <v>0</v>
      </c>
      <c r="Q146" s="77">
        <f t="shared" si="20"/>
        <v>4.9639262166279175E-5</v>
      </c>
      <c r="R146" s="77">
        <f t="shared" si="21"/>
        <v>-0.11566617862371886</v>
      </c>
      <c r="S146" s="77">
        <f t="shared" si="22"/>
        <v>0.63685636856368566</v>
      </c>
    </row>
    <row r="147" spans="3:19" ht="15" x14ac:dyDescent="0.25">
      <c r="C147" s="242"/>
      <c r="D147" s="243"/>
      <c r="E147" s="72" t="s">
        <v>21</v>
      </c>
      <c r="F147" s="74">
        <f>IF($C$4="National Currency",IF(Benefits_DATA!E145=0,0,Benefits_DATA!E145),IF($C$4="Current Exchange rate",IF(Benefits_DATA!E145=0,0,Benefits_DATA!E145/ECO!O31),IF($C$4="Constant Exchange rate",IF(Benefits_DATA!E145=0,0,Benefits_DATA!E145/ECO!O66))))</f>
        <v>0</v>
      </c>
      <c r="G147" s="74">
        <f>IF($C$4="National Currency",IF(Benefits_DATA!F145=0,0,Benefits_DATA!F145),IF($C$4="Current Exchange rate",IF(Benefits_DATA!F145=0,0,Benefits_DATA!F145/ECO!P31),IF($C$4="Constant Exchange rate",IF(Benefits_DATA!F145=0,0,Benefits_DATA!F145/ECO!P66))))</f>
        <v>0.69881201956673655</v>
      </c>
      <c r="H147" s="74">
        <f>IF($C$4="National Currency",IF(Benefits_DATA!G145=0,0,Benefits_DATA!G145),IF($C$4="Current Exchange rate",IF(Benefits_DATA!G145=0,0,Benefits_DATA!G145/ECO!Q31),IF($C$4="Constant Exchange rate",IF(Benefits_DATA!G145=0,0,Benefits_DATA!G145/ECO!Q66))))</f>
        <v>1.6305613789890518</v>
      </c>
      <c r="I147" s="74">
        <f>IF($C$4="National Currency",IF(Benefits_DATA!H145=0,0,Benefits_DATA!H145),IF($C$4="Current Exchange rate",IF(Benefits_DATA!H145=0,0,Benefits_DATA!H145/ECO!R31),IF($C$4="Constant Exchange rate",IF(Benefits_DATA!H145=0,0,Benefits_DATA!H145/ECO!R66))))</f>
        <v>3.9599347775448401</v>
      </c>
      <c r="J147" s="74">
        <f>IF($C$4="National Currency",IF(Benefits_DATA!I145=0,0,Benefits_DATA!I145),IF($C$4="Current Exchange rate",IF(Benefits_DATA!I145=0,0,Benefits_DATA!I145/ECO!S31),IF($C$4="Constant Exchange rate",IF(Benefits_DATA!I145=0,0,Benefits_DATA!I145/ECO!S66))))</f>
        <v>2.1</v>
      </c>
      <c r="K147" s="74">
        <f>IF($C$4="National Currency",IF(Benefits_DATA!J145=0,0,Benefits_DATA!J145),IF($C$4="Current Exchange rate",IF(Benefits_DATA!J145=0,0,Benefits_DATA!J145/ECO!T31),IF($C$4="Constant Exchange rate",IF(Benefits_DATA!J145=0,0,Benefits_DATA!J145/ECO!T66))))</f>
        <v>1.1000000000000001</v>
      </c>
      <c r="L147" s="74">
        <f>IF($C$4="National Currency",IF(Benefits_DATA!K145=0,0,Benefits_DATA!K145),IF($C$4="Current Exchange rate",IF(Benefits_DATA!K145=0,0,Benefits_DATA!K145/ECO!U31),IF($C$4="Constant Exchange rate",IF(Benefits_DATA!K145=0,0,Benefits_DATA!K145/ECO!U66))))</f>
        <v>1</v>
      </c>
      <c r="M147" s="74">
        <f>IF($C$4="National Currency",IF(Benefits_DATA!L145=0,0,Benefits_DATA!L145),IF($C$4="Current Exchange rate",IF(Benefits_DATA!L145=0,0,Benefits_DATA!L145/ECO!V31),IF($C$4="Constant Exchange rate",IF(Benefits_DATA!L145=0,0,Benefits_DATA!L145/ECO!V66))))</f>
        <v>0.8</v>
      </c>
      <c r="N147" s="74">
        <f>IF($C$4="National Currency",IF(Benefits_DATA!M145=0,0,Benefits_DATA!M145),IF($C$4="Current Exchange rate",IF(Benefits_DATA!M145=0,0,Benefits_DATA!M145/ECO!W31),IF($C$4="Constant Exchange rate",IF(Benefits_DATA!M145=0,0,Benefits_DATA!M145/ECO!W66))))</f>
        <v>1.6</v>
      </c>
      <c r="O147" s="74">
        <f>IF($C$4="National Currency",IF(Benefits_DATA!N145=0,0,Benefits_DATA!N145),IF($C$4="Current Exchange rate",IF(Benefits_DATA!N145=0,0,Benefits_DATA!N145/ECO!X31),IF($C$4="Constant Exchange rate",IF(Benefits_DATA!N145=0,0,Benefits_DATA!N145/ECO!X66))))</f>
        <v>1.6</v>
      </c>
      <c r="P147" s="210">
        <f>IF($C$4="National Currency",IF(Benefits_DATA!O145=0,0,Benefits_DATA!O145),IF($C$4="Current Exchange rate",IF(Benefits_DATA!O145=0,0,Benefits_DATA!O145/ECO!Y31),IF($C$4="Constant Exchange rate",IF(Benefits_DATA!O145=0,0,Benefits_DATA!O145/ECO!Y66))))</f>
        <v>1</v>
      </c>
      <c r="Q147" s="77">
        <f t="shared" si="20"/>
        <v>9.2414499206519214E-6</v>
      </c>
      <c r="R147" s="77">
        <f t="shared" si="21"/>
        <v>0</v>
      </c>
      <c r="S147" s="77" t="str">
        <f t="shared" si="22"/>
        <v>-</v>
      </c>
    </row>
    <row r="148" spans="3:19" ht="15" x14ac:dyDescent="0.25">
      <c r="C148" s="242"/>
      <c r="D148" s="243"/>
      <c r="E148" s="72" t="s">
        <v>22</v>
      </c>
      <c r="F148" s="74">
        <f>IF($C$4="National Currency",IF(Benefits_DATA!E146=0,0,Benefits_DATA!E146),IF($C$4="Current Exchange rate",IF(Benefits_DATA!E146=0,0,Benefits_DATA!E146/ECO!O32),IF($C$4="Constant Exchange rate",IF(Benefits_DATA!E146=0,0,Benefits_DATA!E146/ECO!O67))))</f>
        <v>3525</v>
      </c>
      <c r="G148" s="74">
        <f>IF($C$4="National Currency",IF(Benefits_DATA!F146=0,0,Benefits_DATA!F146),IF($C$4="Current Exchange rate",IF(Benefits_DATA!F146=0,0,Benefits_DATA!F146/ECO!P32),IF($C$4="Constant Exchange rate",IF(Benefits_DATA!F146=0,0,Benefits_DATA!F146/ECO!P67))))</f>
        <v>2937</v>
      </c>
      <c r="H148" s="74">
        <f>IF($C$4="National Currency",IF(Benefits_DATA!G146=0,0,Benefits_DATA!G146),IF($C$4="Current Exchange rate",IF(Benefits_DATA!G146=0,0,Benefits_DATA!G146/ECO!Q32),IF($C$4="Constant Exchange rate",IF(Benefits_DATA!G146=0,0,Benefits_DATA!G146/ECO!Q67))))</f>
        <v>3212</v>
      </c>
      <c r="I148" s="74">
        <f>IF($C$4="National Currency",IF(Benefits_DATA!H146=0,0,Benefits_DATA!H146),IF($C$4="Current Exchange rate",IF(Benefits_DATA!H146=0,0,Benefits_DATA!H146/ECO!R32),IF($C$4="Constant Exchange rate",IF(Benefits_DATA!H146=0,0,Benefits_DATA!H146/ECO!R67))))</f>
        <v>6815</v>
      </c>
      <c r="J148" s="74">
        <f>IF($C$4="National Currency",IF(Benefits_DATA!I146=0,0,Benefits_DATA!I146),IF($C$4="Current Exchange rate",IF(Benefits_DATA!I146=0,0,Benefits_DATA!I146/ECO!S32),IF($C$4="Constant Exchange rate",IF(Benefits_DATA!I146=0,0,Benefits_DATA!I146/ECO!S67))))</f>
        <v>6726</v>
      </c>
      <c r="K148" s="74">
        <f>IF($C$4="National Currency",IF(Benefits_DATA!J146=0,0,Benefits_DATA!J146),IF($C$4="Current Exchange rate",IF(Benefits_DATA!J146=0,0,Benefits_DATA!J146/ECO!T32),IF($C$4="Constant Exchange rate",IF(Benefits_DATA!J146=0,0,Benefits_DATA!J146/ECO!T67))))</f>
        <v>6180</v>
      </c>
      <c r="L148" s="74">
        <f>IF($C$4="National Currency",IF(Benefits_DATA!K146=0,0,Benefits_DATA!K146),IF($C$4="Current Exchange rate",IF(Benefits_DATA!K146=0,0,Benefits_DATA!K146/ECO!U32),IF($C$4="Constant Exchange rate",IF(Benefits_DATA!K146=0,0,Benefits_DATA!K146/ECO!U67))))</f>
        <v>8289.1630000000005</v>
      </c>
      <c r="M148" s="74">
        <f>IF($C$4="National Currency",IF(Benefits_DATA!L146=0,0,Benefits_DATA!L146),IF($C$4="Current Exchange rate",IF(Benefits_DATA!L146=0,0,Benefits_DATA!L146/ECO!V32),IF($C$4="Constant Exchange rate",IF(Benefits_DATA!L146=0,0,Benefits_DATA!L146/ECO!V67))))</f>
        <v>6513</v>
      </c>
      <c r="N148" s="74">
        <f>IF($C$4="National Currency",IF(Benefits_DATA!M146=0,0,Benefits_DATA!M146),IF($C$4="Current Exchange rate",IF(Benefits_DATA!M146=0,0,Benefits_DATA!M146/ECO!W32),IF($C$4="Constant Exchange rate",IF(Benefits_DATA!M146=0,0,Benefits_DATA!M146/ECO!W67))))</f>
        <v>6210</v>
      </c>
      <c r="O148" s="74">
        <f>IF($C$4="National Currency",IF(Benefits_DATA!N146=0,0,Benefits_DATA!N146),IF($C$4="Current Exchange rate",IF(Benefits_DATA!N146=0,0,Benefits_DATA!N146/ECO!X32),IF($C$4="Constant Exchange rate",IF(Benefits_DATA!N146=0,0,Benefits_DATA!N146/ECO!X67))))</f>
        <v>6134</v>
      </c>
      <c r="P148" s="210">
        <f>IF($C$4="National Currency",IF(Benefits_DATA!O146=0,0,Benefits_DATA!O146),IF($C$4="Current Exchange rate",IF(Benefits_DATA!O146=0,0,Benefits_DATA!O146/ECO!Y32),IF($C$4="Constant Exchange rate",IF(Benefits_DATA!O146=0,0,Benefits_DATA!O146/ECO!Y67))))</f>
        <v>9548</v>
      </c>
      <c r="Q148" s="77">
        <f t="shared" si="20"/>
        <v>3.5429408633299304E-2</v>
      </c>
      <c r="R148" s="77">
        <f t="shared" si="21"/>
        <v>-1.2238325281803575E-2</v>
      </c>
      <c r="S148" s="77">
        <f t="shared" si="22"/>
        <v>0.74014184397163119</v>
      </c>
    </row>
    <row r="149" spans="3:19" ht="15" x14ac:dyDescent="0.25">
      <c r="C149" s="242"/>
      <c r="D149" s="243"/>
      <c r="E149" s="72" t="s">
        <v>23</v>
      </c>
      <c r="F149" s="74">
        <f>IF($C$4="National Currency",IF(Benefits_DATA!E147=0,0,Benefits_DATA!E147),IF($C$4="Current Exchange rate",IF(Benefits_DATA!E147=0,0,Benefits_DATA!E147/ECO!O33),IF($C$4="Constant Exchange rate",IF(Benefits_DATA!E147=0,0,Benefits_DATA!E147/ECO!O68))))</f>
        <v>1671.4222517142225</v>
      </c>
      <c r="G149" s="74">
        <f>IF($C$4="National Currency",IF(Benefits_DATA!F147=0,0,Benefits_DATA!F147),IF($C$4="Current Exchange rate",IF(Benefits_DATA!F147=0,0,Benefits_DATA!F147/ECO!P33),IF($C$4="Constant Exchange rate",IF(Benefits_DATA!F147=0,0,Benefits_DATA!F147/ECO!P68))))</f>
        <v>1797.5005529750056</v>
      </c>
      <c r="H149" s="74">
        <f>IF($C$4="National Currency",IF(Benefits_DATA!G147=0,0,Benefits_DATA!G147),IF($C$4="Current Exchange rate",IF(Benefits_DATA!G147=0,0,Benefits_DATA!G147/ECO!Q33),IF($C$4="Constant Exchange rate",IF(Benefits_DATA!G147=0,0,Benefits_DATA!G147/ECO!Q68))))</f>
        <v>1899.0267639902677</v>
      </c>
      <c r="I149" s="74">
        <f>IF($C$4="National Currency",IF(Benefits_DATA!H147=0,0,Benefits_DATA!H147),IF($C$4="Current Exchange rate",IF(Benefits_DATA!H147=0,0,Benefits_DATA!H147/ECO!R33),IF($C$4="Constant Exchange rate",IF(Benefits_DATA!H147=0,0,Benefits_DATA!H147/ECO!R68))))</f>
        <v>2068.237115682371</v>
      </c>
      <c r="J149" s="74">
        <f>IF($C$4="National Currency",IF(Benefits_DATA!I147=0,0,Benefits_DATA!I147),IF($C$4="Current Exchange rate",IF(Benefits_DATA!I147=0,0,Benefits_DATA!I147/ECO!S33),IF($C$4="Constant Exchange rate",IF(Benefits_DATA!I147=0,0,Benefits_DATA!I147/ECO!S68))))</f>
        <v>2256.1380225613802</v>
      </c>
      <c r="K149" s="74">
        <f>IF($C$4="National Currency",IF(Benefits_DATA!J147=0,0,Benefits_DATA!J147),IF($C$4="Current Exchange rate",IF(Benefits_DATA!J147=0,0,Benefits_DATA!J147/ECO!T33),IF($C$4="Constant Exchange rate",IF(Benefits_DATA!J147=0,0,Benefits_DATA!J147/ECO!T68))))</f>
        <v>2388.8520238885203</v>
      </c>
      <c r="L149" s="74">
        <f>IF($C$4="National Currency",IF(Benefits_DATA!K147=0,0,Benefits_DATA!K147),IF($C$4="Current Exchange rate",IF(Benefits_DATA!K147=0,0,Benefits_DATA!K147/ECO!U33),IF($C$4="Constant Exchange rate",IF(Benefits_DATA!K147=0,0,Benefits_DATA!K147/ECO!U68))))</f>
        <v>2698.5180269851803</v>
      </c>
      <c r="M149" s="74">
        <f>IF($C$4="National Currency",IF(Benefits_DATA!L147=0,0,Benefits_DATA!L147),IF($C$4="Current Exchange rate",IF(Benefits_DATA!L147=0,0,Benefits_DATA!L147/ECO!V33),IF($C$4="Constant Exchange rate",IF(Benefits_DATA!L147=0,0,Benefits_DATA!L147/ECO!V68))))</f>
        <v>3024.552090245521</v>
      </c>
      <c r="N149" s="74">
        <f>IF($C$4="National Currency",IF(Benefits_DATA!M147=0,0,Benefits_DATA!M147),IF($C$4="Current Exchange rate",IF(Benefits_DATA!M147=0,0,Benefits_DATA!M147/ECO!W33),IF($C$4="Constant Exchange rate",IF(Benefits_DATA!M147=0,0,Benefits_DATA!M147/ECO!W68))))</f>
        <v>3305.7951780579519</v>
      </c>
      <c r="O149" s="208">
        <f>IF($C$4="National Currency",IF(Benefits_DATA!N147=0,0,Benefits_DATA!N147),IF($C$4="Current Exchange rate",IF(Benefits_DATA!N147=0,0,Benefits_DATA!N147/ECO!X33),IF($C$4="Constant Exchange rate",IF(Benefits_DATA!N147=0,0,Benefits_DATA!N147/ECO!X68))))</f>
        <v>3305.7951780579519</v>
      </c>
      <c r="P149" s="210">
        <f>IF($C$4="National Currency",IF(Benefits_DATA!O147=0,0,Benefits_DATA!O147),IF($C$4="Current Exchange rate",IF(Benefits_DATA!O147=0,0,Benefits_DATA!O147/ECO!Y33),IF($C$4="Constant Exchange rate",IF(Benefits_DATA!O147=0,0,Benefits_DATA!O147/ECO!Y68))))</f>
        <v>0</v>
      </c>
      <c r="Q149" s="77">
        <f t="shared" si="20"/>
        <v>1.9093962866221979E-2</v>
      </c>
      <c r="R149" s="77">
        <f t="shared" si="21"/>
        <v>0</v>
      </c>
      <c r="S149" s="77">
        <f t="shared" si="22"/>
        <v>0.97783365314629789</v>
      </c>
    </row>
    <row r="150" spans="3:19" ht="15" x14ac:dyDescent="0.25">
      <c r="C150" s="242"/>
      <c r="D150" s="243"/>
      <c r="E150" s="72" t="s">
        <v>24</v>
      </c>
      <c r="F150" s="74">
        <f>IF($C$4="National Currency",IF(Benefits_DATA!E148=0,0,Benefits_DATA!E148),IF($C$4="Current Exchange rate",IF(Benefits_DATA!E148=0,0,Benefits_DATA!E148/ECO!O34),IF($C$4="Constant Exchange rate",IF(Benefits_DATA!E148=0,0,Benefits_DATA!E148/ECO!O69))))</f>
        <v>0</v>
      </c>
      <c r="G150" s="74">
        <f>IF($C$4="National Currency",IF(Benefits_DATA!F148=0,0,Benefits_DATA!F148),IF($C$4="Current Exchange rate",IF(Benefits_DATA!F148=0,0,Benefits_DATA!F148/ECO!P34),IF($C$4="Constant Exchange rate",IF(Benefits_DATA!F148=0,0,Benefits_DATA!F148/ECO!P69))))</f>
        <v>0</v>
      </c>
      <c r="H150" s="74">
        <f>IF($C$4="National Currency",IF(Benefits_DATA!G148=0,0,Benefits_DATA!G148),IF($C$4="Current Exchange rate",IF(Benefits_DATA!G148=0,0,Benefits_DATA!G148/ECO!Q34),IF($C$4="Constant Exchange rate",IF(Benefits_DATA!G148=0,0,Benefits_DATA!G148/ECO!Q69))))</f>
        <v>0</v>
      </c>
      <c r="I150" s="74">
        <f>IF($C$4="National Currency",IF(Benefits_DATA!H148=0,0,Benefits_DATA!H148),IF($C$4="Current Exchange rate",IF(Benefits_DATA!H148=0,0,Benefits_DATA!H148/ECO!R34),IF($C$4="Constant Exchange rate",IF(Benefits_DATA!H148=0,0,Benefits_DATA!H148/ECO!R69))))</f>
        <v>0</v>
      </c>
      <c r="J150" s="74">
        <f>IF($C$4="National Currency",IF(Benefits_DATA!I148=0,0,Benefits_DATA!I148),IF($C$4="Current Exchange rate",IF(Benefits_DATA!I148=0,0,Benefits_DATA!I148/ECO!S34),IF($C$4="Constant Exchange rate",IF(Benefits_DATA!I148=0,0,Benefits_DATA!I148/ECO!S69))))</f>
        <v>0</v>
      </c>
      <c r="K150" s="74">
        <f>IF($C$4="National Currency",IF(Benefits_DATA!J148=0,0,Benefits_DATA!J148),IF($C$4="Current Exchange rate",IF(Benefits_DATA!J148=0,0,Benefits_DATA!J148/ECO!T34),IF($C$4="Constant Exchange rate",IF(Benefits_DATA!J148=0,0,Benefits_DATA!J148/ECO!T69))))</f>
        <v>0</v>
      </c>
      <c r="L150" s="74">
        <f>IF($C$4="National Currency",IF(Benefits_DATA!K148=0,0,Benefits_DATA!K148),IF($C$4="Current Exchange rate",IF(Benefits_DATA!K148=0,0,Benefits_DATA!K148/ECO!U34),IF($C$4="Constant Exchange rate",IF(Benefits_DATA!K148=0,0,Benefits_DATA!K148/ECO!U69))))</f>
        <v>0</v>
      </c>
      <c r="M150" s="74">
        <f>IF($C$4="National Currency",IF(Benefits_DATA!L148=0,0,Benefits_DATA!L148),IF($C$4="Current Exchange rate",IF(Benefits_DATA!L148=0,0,Benefits_DATA!L148/ECO!V34),IF($C$4="Constant Exchange rate",IF(Benefits_DATA!L148=0,0,Benefits_DATA!L148/ECO!V69))))</f>
        <v>0</v>
      </c>
      <c r="N150" s="74">
        <f>IF($C$4="National Currency",IF(Benefits_DATA!M148=0,0,Benefits_DATA!M148),IF($C$4="Current Exchange rate",IF(Benefits_DATA!M148=0,0,Benefits_DATA!M148/ECO!W34),IF($C$4="Constant Exchange rate",IF(Benefits_DATA!M148=0,0,Benefits_DATA!M148/ECO!W69))))</f>
        <v>0</v>
      </c>
      <c r="O150" s="74">
        <f>IF($C$4="National Currency",IF(Benefits_DATA!N148=0,0,Benefits_DATA!N148),IF($C$4="Current Exchange rate",IF(Benefits_DATA!N148=0,0,Benefits_DATA!N148/ECO!X34),IF($C$4="Constant Exchange rate",IF(Benefits_DATA!N148=0,0,Benefits_DATA!N148/ECO!X69))))</f>
        <v>0</v>
      </c>
      <c r="P150" s="210">
        <f>IF($C$4="National Currency",IF(Benefits_DATA!O148=0,0,Benefits_DATA!O148),IF($C$4="Current Exchange rate",IF(Benefits_DATA!O148=0,0,Benefits_DATA!O148/ECO!Y34),IF($C$4="Constant Exchange rate",IF(Benefits_DATA!O148=0,0,Benefits_DATA!O148/ECO!Y69))))</f>
        <v>0</v>
      </c>
      <c r="Q150" s="77">
        <f t="shared" si="20"/>
        <v>0</v>
      </c>
      <c r="R150" s="77" t="str">
        <f t="shared" si="21"/>
        <v>-</v>
      </c>
      <c r="S150" s="77" t="str">
        <f t="shared" si="22"/>
        <v>-</v>
      </c>
    </row>
    <row r="151" spans="3:19" ht="15" x14ac:dyDescent="0.25">
      <c r="C151" s="242"/>
      <c r="D151" s="243"/>
      <c r="E151" s="72" t="s">
        <v>25</v>
      </c>
      <c r="F151" s="74">
        <f>IF($C$4="National Currency",IF(Benefits_DATA!E149=0,0,Benefits_DATA!E149),IF($C$4="Current Exchange rate",IF(Benefits_DATA!E149=0,0,Benefits_DATA!E149/ECO!O35),IF($C$4="Constant Exchange rate",IF(Benefits_DATA!E149=0,0,Benefits_DATA!E149/ECO!O70))))</f>
        <v>937.17600000000004</v>
      </c>
      <c r="G151" s="74">
        <f>IF($C$4="National Currency",IF(Benefits_DATA!F149=0,0,Benefits_DATA!F149),IF($C$4="Current Exchange rate",IF(Benefits_DATA!F149=0,0,Benefits_DATA!F149/ECO!P35),IF($C$4="Constant Exchange rate",IF(Benefits_DATA!F149=0,0,Benefits_DATA!F149/ECO!P70))))</f>
        <v>830.717134089566</v>
      </c>
      <c r="H151" s="74">
        <f>IF($C$4="National Currency",IF(Benefits_DATA!G149=0,0,Benefits_DATA!G149),IF($C$4="Current Exchange rate",IF(Benefits_DATA!G149=0,0,Benefits_DATA!G149/ECO!Q35),IF($C$4="Constant Exchange rate",IF(Benefits_DATA!G149=0,0,Benefits_DATA!G149/ECO!Q70))))</f>
        <v>1317.5973505384598</v>
      </c>
      <c r="I151" s="74">
        <f>IF($C$4="National Currency",IF(Benefits_DATA!H149=0,0,Benefits_DATA!H149),IF($C$4="Current Exchange rate",IF(Benefits_DATA!H149=0,0,Benefits_DATA!H149/ECO!R35),IF($C$4="Constant Exchange rate",IF(Benefits_DATA!H149=0,0,Benefits_DATA!H149/ECO!R70))))</f>
        <v>1450.9306773800001</v>
      </c>
      <c r="J151" s="74">
        <f>IF($C$4="National Currency",IF(Benefits_DATA!I149=0,0,Benefits_DATA!I149),IF($C$4="Current Exchange rate",IF(Benefits_DATA!I149=0,0,Benefits_DATA!I149/ECO!S35),IF($C$4="Constant Exchange rate",IF(Benefits_DATA!I149=0,0,Benefits_DATA!I149/ECO!S70))))</f>
        <v>2550.4187919924998</v>
      </c>
      <c r="K151" s="74">
        <f>IF($C$4="National Currency",IF(Benefits_DATA!J149=0,0,Benefits_DATA!J149),IF($C$4="Current Exchange rate",IF(Benefits_DATA!J149=0,0,Benefits_DATA!J149/ECO!T35),IF($C$4="Constant Exchange rate",IF(Benefits_DATA!J149=0,0,Benefits_DATA!J149/ECO!T70))))</f>
        <v>1479.9735213881968</v>
      </c>
      <c r="L151" s="74">
        <f>IF($C$4="National Currency",IF(Benefits_DATA!K149=0,0,Benefits_DATA!K149),IF($C$4="Current Exchange rate",IF(Benefits_DATA!K149=0,0,Benefits_DATA!K149/ECO!U35),IF($C$4="Constant Exchange rate",IF(Benefits_DATA!K149=0,0,Benefits_DATA!K149/ECO!U70))))</f>
        <v>1096.5431245978382</v>
      </c>
      <c r="M151" s="74">
        <f>IF($C$4="National Currency",IF(Benefits_DATA!L149=0,0,Benefits_DATA!L149),IF($C$4="Current Exchange rate",IF(Benefits_DATA!L149=0,0,Benefits_DATA!L149/ECO!V35),IF($C$4="Constant Exchange rate",IF(Benefits_DATA!L149=0,0,Benefits_DATA!L149/ECO!V70))))</f>
        <v>1552.1918428519548</v>
      </c>
      <c r="N151" s="74">
        <f>IF($C$4="National Currency",IF(Benefits_DATA!M149=0,0,Benefits_DATA!M149),IF($C$4="Current Exchange rate",IF(Benefits_DATA!M149=0,0,Benefits_DATA!M149/ECO!W35),IF($C$4="Constant Exchange rate",IF(Benefits_DATA!M149=0,0,Benefits_DATA!M149/ECO!W70))))</f>
        <v>1234.1071251318101</v>
      </c>
      <c r="O151" s="74">
        <f>IF($C$4="National Currency",IF(Benefits_DATA!N149=0,0,Benefits_DATA!N149),IF($C$4="Current Exchange rate",IF(Benefits_DATA!N149=0,0,Benefits_DATA!N149/ECO!X35),IF($C$4="Constant Exchange rate",IF(Benefits_DATA!N149=0,0,Benefits_DATA!N149/ECO!X70))))</f>
        <v>1123.4616310117008</v>
      </c>
      <c r="P151" s="210">
        <f>IF($C$4="National Currency",IF(Benefits_DATA!O149=0,0,Benefits_DATA!O149),IF($C$4="Current Exchange rate",IF(Benefits_DATA!O149=0,0,Benefits_DATA!O149/ECO!Y35),IF($C$4="Constant Exchange rate",IF(Benefits_DATA!O149=0,0,Benefits_DATA!O149/ECO!Y70))))</f>
        <v>1114.0199240522302</v>
      </c>
      <c r="Q151" s="77">
        <f t="shared" si="20"/>
        <v>6.4890090004803506E-3</v>
      </c>
      <c r="R151" s="77">
        <f t="shared" si="21"/>
        <v>-8.9656312541175676E-2</v>
      </c>
      <c r="S151" s="77">
        <f t="shared" si="22"/>
        <v>0.19877336915552757</v>
      </c>
    </row>
    <row r="152" spans="3:19" ht="15" x14ac:dyDescent="0.25">
      <c r="C152" s="242"/>
      <c r="D152" s="243"/>
      <c r="E152" s="72" t="s">
        <v>26</v>
      </c>
      <c r="F152" s="74">
        <f>IF($C$4="National Currency",IF(Benefits_DATA!E150=0,0,Benefits_DATA!E150),IF($C$4="Current Exchange rate",IF(Benefits_DATA!E150=0,0,Benefits_DATA!E150/ECO!O36),IF($C$4="Constant Exchange rate",IF(Benefits_DATA!E150=0,0,Benefits_DATA!E150/ECO!O71))))</f>
        <v>6.3904575153921659</v>
      </c>
      <c r="G152" s="74">
        <f>IF($C$4="National Currency",IF(Benefits_DATA!F150=0,0,Benefits_DATA!F150),IF($C$4="Current Exchange rate",IF(Benefits_DATA!F150=0,0,Benefits_DATA!F150/ECO!P36),IF($C$4="Constant Exchange rate",IF(Benefits_DATA!F150=0,0,Benefits_DATA!F150/ECO!P71))))</f>
        <v>2.6141585616132774</v>
      </c>
      <c r="H152" s="208">
        <f>IF($C$4="National Currency",IF(Benefits_DATA!G150=0,0,Benefits_DATA!G150),IF($C$4="Current Exchange rate",IF(Benefits_DATA!G150=0,0,Benefits_DATA!G150/ECO!Q36),IF($C$4="Constant Exchange rate",IF(Benefits_DATA!G150=0,0,Benefits_DATA!G150/ECO!Q71))))</f>
        <v>2.3077745181582938</v>
      </c>
      <c r="I152" s="208">
        <f>IF($C$4="National Currency",IF(Benefits_DATA!H150=0,0,Benefits_DATA!H150),IF($C$4="Current Exchange rate",IF(Benefits_DATA!H150=0,0,Benefits_DATA!H150/ECO!R36),IF($C$4="Constant Exchange rate",IF(Benefits_DATA!H150=0,0,Benefits_DATA!H150/ECO!R71))))</f>
        <v>2.4000554803917193</v>
      </c>
      <c r="J152" s="208">
        <f>IF($C$4="National Currency",IF(Benefits_DATA!I150=0,0,Benefits_DATA!I150),IF($C$4="Current Exchange rate",IF(Benefits_DATA!I150=0,0,Benefits_DATA!I150/ECO!S36),IF($C$4="Constant Exchange rate",IF(Benefits_DATA!I150=0,0,Benefits_DATA!I150/ECO!S71))))</f>
        <v>2.4923364426251444</v>
      </c>
      <c r="K152" s="74">
        <f>IF($C$4="National Currency",IF(Benefits_DATA!J150=0,0,Benefits_DATA!J150),IF($C$4="Current Exchange rate",IF(Benefits_DATA!J150=0,0,Benefits_DATA!J150/ECO!T36),IF($C$4="Constant Exchange rate",IF(Benefits_DATA!J150=0,0,Benefits_DATA!J150/ECO!T71))))</f>
        <v>2.5846174048585699</v>
      </c>
      <c r="L152" s="74">
        <f>IF($C$4="National Currency",IF(Benefits_DATA!K150=0,0,Benefits_DATA!K150),IF($C$4="Current Exchange rate",IF(Benefits_DATA!K150=0,0,Benefits_DATA!K150/ECO!U36),IF($C$4="Constant Exchange rate",IF(Benefits_DATA!K150=0,0,Benefits_DATA!K150/ECO!U71))))</f>
        <v>2.6768983670919959</v>
      </c>
      <c r="M152" s="74">
        <f>IF($C$4="National Currency",IF(Benefits_DATA!L150=0,0,Benefits_DATA!L150),IF($C$4="Current Exchange rate",IF(Benefits_DATA!L150=0,0,Benefits_DATA!L150/ECO!V36),IF($C$4="Constant Exchange rate",IF(Benefits_DATA!L150=0,0,Benefits_DATA!L150/ECO!V71))))</f>
        <v>4.9076470063353259</v>
      </c>
      <c r="N152" s="74">
        <f>IF($C$4="National Currency",IF(Benefits_DATA!M150=0,0,Benefits_DATA!M150),IF($C$4="Current Exchange rate",IF(Benefits_DATA!M150=0,0,Benefits_DATA!M150/ECO!W36),IF($C$4="Constant Exchange rate",IF(Benefits_DATA!M150=0,0,Benefits_DATA!M150/ECO!W71))))</f>
        <v>0</v>
      </c>
      <c r="O152" s="74">
        <f>IF($C$4="National Currency",IF(Benefits_DATA!N150=0,0,Benefits_DATA!N150),IF($C$4="Current Exchange rate",IF(Benefits_DATA!N150=0,0,Benefits_DATA!N150/ECO!X36),IF($C$4="Constant Exchange rate",IF(Benefits_DATA!N150=0,0,Benefits_DATA!N150/ECO!X71))))</f>
        <v>0</v>
      </c>
      <c r="P152" s="210">
        <f>IF($C$4="National Currency",IF(Benefits_DATA!O150=0,0,Benefits_DATA!O150),IF($C$4="Current Exchange rate",IF(Benefits_DATA!O150=0,0,Benefits_DATA!O150/ECO!Y36),IF($C$4="Constant Exchange rate",IF(Benefits_DATA!O150=0,0,Benefits_DATA!O150/ECO!Y71))))</f>
        <v>0</v>
      </c>
      <c r="Q152" s="77">
        <f t="shared" si="20"/>
        <v>0</v>
      </c>
      <c r="R152" s="77" t="str">
        <f t="shared" si="21"/>
        <v>-</v>
      </c>
      <c r="S152" s="77" t="str">
        <f t="shared" si="22"/>
        <v>-</v>
      </c>
    </row>
    <row r="153" spans="3:19" ht="15" x14ac:dyDescent="0.25">
      <c r="C153" s="242"/>
      <c r="D153" s="243"/>
      <c r="E153" s="72" t="s">
        <v>27</v>
      </c>
      <c r="F153" s="74">
        <f>IF($C$4="National Currency",IF(Benefits_DATA!E151=0,0,Benefits_DATA!E151),IF($C$4="Current Exchange rate",IF(Benefits_DATA!E151=0,0,Benefits_DATA!E151/ECO!O37),IF($C$4="Constant Exchange rate",IF(Benefits_DATA!E151=0,0,Benefits_DATA!E151/ECO!O72))))</f>
        <v>2721.1753433407853</v>
      </c>
      <c r="G153" s="74">
        <f>IF($C$4="National Currency",IF(Benefits_DATA!F151=0,0,Benefits_DATA!F151),IF($C$4="Current Exchange rate",IF(Benefits_DATA!F151=0,0,Benefits_DATA!F151/ECO!P37),IF($C$4="Constant Exchange rate",IF(Benefits_DATA!F151=0,0,Benefits_DATA!F151/ECO!P72))))</f>
        <v>2794.4213776216329</v>
      </c>
      <c r="H153" s="74">
        <f>IF($C$4="National Currency",IF(Benefits_DATA!G151=0,0,Benefits_DATA!G151),IF($C$4="Current Exchange rate",IF(Benefits_DATA!G151=0,0,Benefits_DATA!G151/ECO!Q37),IF($C$4="Constant Exchange rate",IF(Benefits_DATA!G151=0,0,Benefits_DATA!G151/ECO!Q72))))</f>
        <v>2843.5004790801659</v>
      </c>
      <c r="I153" s="74">
        <f>IF($C$4="National Currency",IF(Benefits_DATA!H151=0,0,Benefits_DATA!H151),IF($C$4="Current Exchange rate",IF(Benefits_DATA!H151=0,0,Benefits_DATA!H151/ECO!R37),IF($C$4="Constant Exchange rate",IF(Benefits_DATA!H151=0,0,Benefits_DATA!H151/ECO!R72))))</f>
        <v>3326.4132864899389</v>
      </c>
      <c r="J153" s="74">
        <f>IF($C$4="National Currency",IF(Benefits_DATA!I151=0,0,Benefits_DATA!I151),IF($C$4="Current Exchange rate",IF(Benefits_DATA!I151=0,0,Benefits_DATA!I151/ECO!S37),IF($C$4="Constant Exchange rate",IF(Benefits_DATA!I151=0,0,Benefits_DATA!I151/ECO!S72))))</f>
        <v>3120.8346641115722</v>
      </c>
      <c r="K153" s="74">
        <f>IF($C$4="National Currency",IF(Benefits_DATA!J151=0,0,Benefits_DATA!J151),IF($C$4="Current Exchange rate",IF(Benefits_DATA!J151=0,0,Benefits_DATA!J151/ECO!T37),IF($C$4="Constant Exchange rate",IF(Benefits_DATA!J151=0,0,Benefits_DATA!J151/ECO!T72))))</f>
        <v>3267.5396571915253</v>
      </c>
      <c r="L153" s="74">
        <f>IF($C$4="National Currency",IF(Benefits_DATA!K151=0,0,Benefits_DATA!K151),IF($C$4="Current Exchange rate",IF(Benefits_DATA!K151=0,0,Benefits_DATA!K151/ECO!U37),IF($C$4="Constant Exchange rate",IF(Benefits_DATA!K151=0,0,Benefits_DATA!K151/ECO!U72))))</f>
        <v>1911.9557117002021</v>
      </c>
      <c r="M153" s="74">
        <f>IF($C$4="National Currency",IF(Benefits_DATA!L151=0,0,Benefits_DATA!L151),IF($C$4="Current Exchange rate",IF(Benefits_DATA!L151=0,0,Benefits_DATA!L151/ECO!V37),IF($C$4="Constant Exchange rate",IF(Benefits_DATA!L151=0,0,Benefits_DATA!L151/ECO!V72))))</f>
        <v>2101.1391461726816</v>
      </c>
      <c r="N153" s="74">
        <f>IF($C$4="National Currency",IF(Benefits_DATA!M151=0,0,Benefits_DATA!M151),IF($C$4="Current Exchange rate",IF(Benefits_DATA!M151=0,0,Benefits_DATA!M151/ECO!W37),IF($C$4="Constant Exchange rate",IF(Benefits_DATA!M151=0,0,Benefits_DATA!M151/ECO!W72))))</f>
        <v>2193.3354625785159</v>
      </c>
      <c r="O153" s="74">
        <f>IF($C$4="National Currency",IF(Benefits_DATA!N151=0,0,Benefits_DATA!N151),IF($C$4="Current Exchange rate",IF(Benefits_DATA!N151=0,0,Benefits_DATA!N151/ECO!X37),IF($C$4="Constant Exchange rate",IF(Benefits_DATA!N151=0,0,Benefits_DATA!N151/ECO!X72))))</f>
        <v>2216.7571595869263</v>
      </c>
      <c r="P153" s="210">
        <f>IF($C$4="National Currency",IF(Benefits_DATA!O151=0,0,Benefits_DATA!O151),IF($C$4="Current Exchange rate",IF(Benefits_DATA!O151=0,0,Benefits_DATA!O151/ECO!Y37),IF($C$4="Constant Exchange rate",IF(Benefits_DATA!O151=0,0,Benefits_DATA!O151/ECO!Y72))))</f>
        <v>0</v>
      </c>
      <c r="Q153" s="77">
        <f t="shared" si="20"/>
        <v>1.2803781422855737E-2</v>
      </c>
      <c r="R153" s="77">
        <f t="shared" si="21"/>
        <v>1.0678574895641058E-2</v>
      </c>
      <c r="S153" s="77">
        <f t="shared" si="22"/>
        <v>-0.1853677621283254</v>
      </c>
    </row>
    <row r="154" spans="3:19" ht="15" x14ac:dyDescent="0.25">
      <c r="C154" s="242"/>
      <c r="D154" s="243"/>
      <c r="E154" s="72" t="s">
        <v>28</v>
      </c>
      <c r="F154" s="74">
        <f>IF($C$4="National Currency",IF(Benefits_DATA!E152=0,0,Benefits_DATA!E152),IF($C$4="Current Exchange rate",IF(Benefits_DATA!E152=0,0,Benefits_DATA!E152/ECO!O38),IF($C$4="Constant Exchange rate",IF(Benefits_DATA!E152=0,0,Benefits_DATA!E152/ECO!O73))))</f>
        <v>62.656484727090643</v>
      </c>
      <c r="G154" s="74">
        <f>IF($C$4="National Currency",IF(Benefits_DATA!F152=0,0,Benefits_DATA!F152),IF($C$4="Current Exchange rate",IF(Benefits_DATA!F152=0,0,Benefits_DATA!F152/ECO!P38),IF($C$4="Constant Exchange rate",IF(Benefits_DATA!F152=0,0,Benefits_DATA!F152/ECO!P73))))</f>
        <v>10.891337005508262</v>
      </c>
      <c r="H154" s="74">
        <f>IF($C$4="National Currency",IF(Benefits_DATA!G152=0,0,Benefits_DATA!G152),IF($C$4="Current Exchange rate",IF(Benefits_DATA!G152=0,0,Benefits_DATA!G152/ECO!Q38),IF($C$4="Constant Exchange rate",IF(Benefits_DATA!G152=0,0,Benefits_DATA!G152/ECO!Q73))))</f>
        <v>18.53196461358705</v>
      </c>
      <c r="I154" s="74">
        <f>IF($C$4="National Currency",IF(Benefits_DATA!H152=0,0,Benefits_DATA!H152),IF($C$4="Current Exchange rate",IF(Benefits_DATA!H152=0,0,Benefits_DATA!H152/ECO!R38),IF($C$4="Constant Exchange rate",IF(Benefits_DATA!H152=0,0,Benefits_DATA!H152/ECO!R73))))</f>
        <v>32</v>
      </c>
      <c r="J154" s="74">
        <f>IF($C$4="National Currency",IF(Benefits_DATA!I152=0,0,Benefits_DATA!I152),IF($C$4="Current Exchange rate",IF(Benefits_DATA!I152=0,0,Benefits_DATA!I152/ECO!S38),IF($C$4="Constant Exchange rate",IF(Benefits_DATA!I152=0,0,Benefits_DATA!I152/ECO!S73))))</f>
        <v>40</v>
      </c>
      <c r="K154" s="74">
        <f>IF($C$4="National Currency",IF(Benefits_DATA!J152=0,0,Benefits_DATA!J152),IF($C$4="Current Exchange rate",IF(Benefits_DATA!J152=0,0,Benefits_DATA!J152/ECO!T38),IF($C$4="Constant Exchange rate",IF(Benefits_DATA!J152=0,0,Benefits_DATA!J152/ECO!T73))))</f>
        <v>47</v>
      </c>
      <c r="L154" s="74">
        <f>IF($C$4="National Currency",IF(Benefits_DATA!K152=0,0,Benefits_DATA!K152),IF($C$4="Current Exchange rate",IF(Benefits_DATA!K152=0,0,Benefits_DATA!K152/ECO!U38),IF($C$4="Constant Exchange rate",IF(Benefits_DATA!K152=0,0,Benefits_DATA!K152/ECO!U73))))</f>
        <v>73</v>
      </c>
      <c r="M154" s="74">
        <f>IF($C$4="National Currency",IF(Benefits_DATA!L152=0,0,Benefits_DATA!L152),IF($C$4="Current Exchange rate",IF(Benefits_DATA!L152=0,0,Benefits_DATA!L152/ECO!V38),IF($C$4="Constant Exchange rate",IF(Benefits_DATA!L152=0,0,Benefits_DATA!L152/ECO!V73))))</f>
        <v>162</v>
      </c>
      <c r="N154" s="74">
        <f>IF($C$4="National Currency",IF(Benefits_DATA!M152=0,0,Benefits_DATA!M152),IF($C$4="Current Exchange rate",IF(Benefits_DATA!M152=0,0,Benefits_DATA!M152/ECO!W38),IF($C$4="Constant Exchange rate",IF(Benefits_DATA!M152=0,0,Benefits_DATA!M152/ECO!W73))))</f>
        <v>237</v>
      </c>
      <c r="O154" s="208">
        <f>IF($C$4="National Currency",IF(Benefits_DATA!N152=0,0,Benefits_DATA!N152),IF($C$4="Current Exchange rate",IF(Benefits_DATA!N152=0,0,Benefits_DATA!N152/ECO!X38),IF($C$4="Constant Exchange rate",IF(Benefits_DATA!N152=0,0,Benefits_DATA!N152/ECO!X73))))</f>
        <v>237</v>
      </c>
      <c r="P154" s="210">
        <f>IF($C$4="National Currency",IF(Benefits_DATA!O152=0,0,Benefits_DATA!O152),IF($C$4="Current Exchange rate",IF(Benefits_DATA!O152=0,0,Benefits_DATA!O152/ECO!Y38),IF($C$4="Constant Exchange rate",IF(Benefits_DATA!O152=0,0,Benefits_DATA!O152/ECO!Y73))))</f>
        <v>0</v>
      </c>
      <c r="Q154" s="77">
        <f t="shared" si="20"/>
        <v>1.3688897694965659E-3</v>
      </c>
      <c r="R154" s="77">
        <f t="shared" si="21"/>
        <v>0</v>
      </c>
      <c r="S154" s="77">
        <f t="shared" si="22"/>
        <v>2.7825294705294703</v>
      </c>
    </row>
    <row r="155" spans="3:19" ht="15" x14ac:dyDescent="0.25">
      <c r="C155" s="242"/>
      <c r="D155" s="243"/>
      <c r="E155" s="72" t="s">
        <v>29</v>
      </c>
      <c r="F155" s="74">
        <f>IF($C$4="National Currency",IF(Benefits_DATA!E153=0,0,Benefits_DATA!E153),IF($C$4="Current Exchange rate",IF(Benefits_DATA!E153=0,0,Benefits_DATA!E153/ECO!O39),IF($C$4="Constant Exchange rate",IF(Benefits_DATA!E153=0,0,Benefits_DATA!E153/ECO!O74))))</f>
        <v>0</v>
      </c>
      <c r="G155" s="74">
        <f>IF($C$4="National Currency",IF(Benefits_DATA!F153=0,0,Benefits_DATA!F153),IF($C$4="Current Exchange rate",IF(Benefits_DATA!F153=0,0,Benefits_DATA!F153/ECO!P39),IF($C$4="Constant Exchange rate",IF(Benefits_DATA!F153=0,0,Benefits_DATA!F153/ECO!P74))))</f>
        <v>0</v>
      </c>
      <c r="H155" s="74">
        <f>IF($C$4="National Currency",IF(Benefits_DATA!G153=0,0,Benefits_DATA!G153),IF($C$4="Current Exchange rate",IF(Benefits_DATA!G153=0,0,Benefits_DATA!G153/ECO!Q39),IF($C$4="Constant Exchange rate",IF(Benefits_DATA!G153=0,0,Benefits_DATA!G153/ECO!Q74))))</f>
        <v>0</v>
      </c>
      <c r="I155" s="74">
        <f>IF($C$4="National Currency",IF(Benefits_DATA!H153=0,0,Benefits_DATA!H153),IF($C$4="Current Exchange rate",IF(Benefits_DATA!H153=0,0,Benefits_DATA!H153/ECO!R39),IF($C$4="Constant Exchange rate",IF(Benefits_DATA!H153=0,0,Benefits_DATA!H153/ECO!R74))))</f>
        <v>0</v>
      </c>
      <c r="J155" s="74">
        <f>IF($C$4="National Currency",IF(Benefits_DATA!I153=0,0,Benefits_DATA!I153),IF($C$4="Current Exchange rate",IF(Benefits_DATA!I153=0,0,Benefits_DATA!I153/ECO!S39),IF($C$4="Constant Exchange rate",IF(Benefits_DATA!I153=0,0,Benefits_DATA!I153/ECO!S74))))</f>
        <v>0</v>
      </c>
      <c r="K155" s="74">
        <f>IF($C$4="National Currency",IF(Benefits_DATA!J153=0,0,Benefits_DATA!J153),IF($C$4="Current Exchange rate",IF(Benefits_DATA!J153=0,0,Benefits_DATA!J153/ECO!T39),IF($C$4="Constant Exchange rate",IF(Benefits_DATA!J153=0,0,Benefits_DATA!J153/ECO!T74))))</f>
        <v>0</v>
      </c>
      <c r="L155" s="74">
        <f>IF($C$4="National Currency",IF(Benefits_DATA!K153=0,0,Benefits_DATA!K153),IF($C$4="Current Exchange rate",IF(Benefits_DATA!K153=0,0,Benefits_DATA!K153/ECO!U39),IF($C$4="Constant Exchange rate",IF(Benefits_DATA!K153=0,0,Benefits_DATA!K153/ECO!U74))))</f>
        <v>0</v>
      </c>
      <c r="M155" s="74">
        <f>IF($C$4="National Currency",IF(Benefits_DATA!L153=0,0,Benefits_DATA!L153),IF($C$4="Current Exchange rate",IF(Benefits_DATA!L153=0,0,Benefits_DATA!L153/ECO!V39),IF($C$4="Constant Exchange rate",IF(Benefits_DATA!L153=0,0,Benefits_DATA!L153/ECO!V74))))</f>
        <v>0</v>
      </c>
      <c r="N155" s="74">
        <f>IF($C$4="National Currency",IF(Benefits_DATA!M153=0,0,Benefits_DATA!M153),IF($C$4="Current Exchange rate",IF(Benefits_DATA!M153=0,0,Benefits_DATA!M153/ECO!W39),IF($C$4="Constant Exchange rate",IF(Benefits_DATA!M153=0,0,Benefits_DATA!M153/ECO!W74))))</f>
        <v>0</v>
      </c>
      <c r="O155" s="74">
        <f>IF($C$4="National Currency",IF(Benefits_DATA!N153=0,0,Benefits_DATA!N153),IF($C$4="Current Exchange rate",IF(Benefits_DATA!N153=0,0,Benefits_DATA!N153/ECO!X39),IF($C$4="Constant Exchange rate",IF(Benefits_DATA!N153=0,0,Benefits_DATA!N153/ECO!X74))))</f>
        <v>0</v>
      </c>
      <c r="P155" s="210">
        <f>IF($C$4="National Currency",IF(Benefits_DATA!O153=0,0,Benefits_DATA!O153),IF($C$4="Current Exchange rate",IF(Benefits_DATA!O153=0,0,Benefits_DATA!O153/ECO!Y39),IF($C$4="Constant Exchange rate",IF(Benefits_DATA!O153=0,0,Benefits_DATA!O153/ECO!Y74))))</f>
        <v>0</v>
      </c>
      <c r="Q155" s="77">
        <f t="shared" si="20"/>
        <v>0</v>
      </c>
      <c r="R155" s="77" t="str">
        <f t="shared" si="21"/>
        <v>-</v>
      </c>
      <c r="S155" s="77" t="str">
        <f t="shared" si="22"/>
        <v>-</v>
      </c>
    </row>
    <row r="156" spans="3:19" ht="15" x14ac:dyDescent="0.25">
      <c r="C156" s="242"/>
      <c r="D156" s="243"/>
      <c r="E156" s="72" t="s">
        <v>30</v>
      </c>
      <c r="F156" s="74">
        <f>IF($C$4="National Currency",IF(Benefits_DATA!E154=0,0,Benefits_DATA!E154),IF($C$4="Current Exchange rate",IF(Benefits_DATA!E154=0,0,Benefits_DATA!E154/ECO!O40),IF($C$4="Constant Exchange rate",IF(Benefits_DATA!E154=0,0,Benefits_DATA!E154/ECO!O75))))</f>
        <v>0</v>
      </c>
      <c r="G156" s="74">
        <f>IF($C$4="National Currency",IF(Benefits_DATA!F154=0,0,Benefits_DATA!F154),IF($C$4="Current Exchange rate",IF(Benefits_DATA!F154=0,0,Benefits_DATA!F154/ECO!P40),IF($C$4="Constant Exchange rate",IF(Benefits_DATA!F154=0,0,Benefits_DATA!F154/ECO!P75))))</f>
        <v>0</v>
      </c>
      <c r="H156" s="74">
        <f>IF($C$4="National Currency",IF(Benefits_DATA!G154=0,0,Benefits_DATA!G154),IF($C$4="Current Exchange rate",IF(Benefits_DATA!G154=0,0,Benefits_DATA!G154/ECO!Q40),IF($C$4="Constant Exchange rate",IF(Benefits_DATA!G154=0,0,Benefits_DATA!G154/ECO!Q75))))</f>
        <v>0</v>
      </c>
      <c r="I156" s="74">
        <f>IF($C$4="National Currency",IF(Benefits_DATA!H154=0,0,Benefits_DATA!H154),IF($C$4="Current Exchange rate",IF(Benefits_DATA!H154=0,0,Benefits_DATA!H154/ECO!R40),IF($C$4="Constant Exchange rate",IF(Benefits_DATA!H154=0,0,Benefits_DATA!H154/ECO!R75))))</f>
        <v>0</v>
      </c>
      <c r="J156" s="74">
        <f>IF($C$4="National Currency",IF(Benefits_DATA!I154=0,0,Benefits_DATA!I154),IF($C$4="Current Exchange rate",IF(Benefits_DATA!I154=0,0,Benefits_DATA!I154/ECO!S40),IF($C$4="Constant Exchange rate",IF(Benefits_DATA!I154=0,0,Benefits_DATA!I154/ECO!S75))))</f>
        <v>0</v>
      </c>
      <c r="K156" s="74">
        <f>IF($C$4="National Currency",IF(Benefits_DATA!J154=0,0,Benefits_DATA!J154),IF($C$4="Current Exchange rate",IF(Benefits_DATA!J154=0,0,Benefits_DATA!J154/ECO!T40),IF($C$4="Constant Exchange rate",IF(Benefits_DATA!J154=0,0,Benefits_DATA!J154/ECO!T75))))</f>
        <v>0</v>
      </c>
      <c r="L156" s="74">
        <f>IF($C$4="National Currency",IF(Benefits_DATA!K154=0,0,Benefits_DATA!K154),IF($C$4="Current Exchange rate",IF(Benefits_DATA!K154=0,0,Benefits_DATA!K154/ECO!U40),IF($C$4="Constant Exchange rate",IF(Benefits_DATA!K154=0,0,Benefits_DATA!K154/ECO!U75))))</f>
        <v>0</v>
      </c>
      <c r="M156" s="74">
        <f>IF($C$4="National Currency",IF(Benefits_DATA!L154=0,0,Benefits_DATA!L154),IF($C$4="Current Exchange rate",IF(Benefits_DATA!L154=0,0,Benefits_DATA!L154/ECO!V40),IF($C$4="Constant Exchange rate",IF(Benefits_DATA!L154=0,0,Benefits_DATA!L154/ECO!V75))))</f>
        <v>0</v>
      </c>
      <c r="N156" s="74">
        <f>IF($C$4="National Currency",IF(Benefits_DATA!M154=0,0,Benefits_DATA!M154),IF($C$4="Current Exchange rate",IF(Benefits_DATA!M154=0,0,Benefits_DATA!M154/ECO!W40),IF($C$4="Constant Exchange rate",IF(Benefits_DATA!M154=0,0,Benefits_DATA!M154/ECO!W75))))</f>
        <v>0</v>
      </c>
      <c r="O156" s="74">
        <f>IF($C$4="National Currency",IF(Benefits_DATA!N154=0,0,Benefits_DATA!N154),IF($C$4="Current Exchange rate",IF(Benefits_DATA!N154=0,0,Benefits_DATA!N154/ECO!X40),IF($C$4="Constant Exchange rate",IF(Benefits_DATA!N154=0,0,Benefits_DATA!N154/ECO!X75))))</f>
        <v>0</v>
      </c>
      <c r="P156" s="210">
        <f>IF($C$4="National Currency",IF(Benefits_DATA!O154=0,0,Benefits_DATA!O154),IF($C$4="Current Exchange rate",IF(Benefits_DATA!O154=0,0,Benefits_DATA!O154/ECO!Y40),IF($C$4="Constant Exchange rate",IF(Benefits_DATA!O154=0,0,Benefits_DATA!O154/ECO!Y75))))</f>
        <v>0</v>
      </c>
      <c r="Q156" s="77">
        <f t="shared" si="20"/>
        <v>0</v>
      </c>
      <c r="R156" s="77" t="str">
        <f t="shared" si="21"/>
        <v>-</v>
      </c>
      <c r="S156" s="77" t="str">
        <f t="shared" si="22"/>
        <v>-</v>
      </c>
    </row>
    <row r="157" spans="3:19" ht="15" x14ac:dyDescent="0.25">
      <c r="C157" s="242"/>
      <c r="D157" s="243"/>
      <c r="E157" s="72" t="s">
        <v>180</v>
      </c>
      <c r="F157" s="75">
        <f>IF($C$4="National Currency",IF(Benefits_DATA!E155=0,0,Benefits_DATA!E155),IF($C$4="Current Exchange rate",IF(Benefits_DATA!E155=0,0,Benefits_DATA!E155/ECO!O41),IF($C$4="Constant Exchange rate",IF(Benefits_DATA!E155=0,0,Benefits_DATA!E155/ECO!O76))))</f>
        <v>41860.315830016691</v>
      </c>
      <c r="G157" s="75">
        <f>IF($C$4="National Currency",IF(Benefits_DATA!F155=0,0,Benefits_DATA!F155),IF($C$4="Current Exchange rate",IF(Benefits_DATA!F155=0,0,Benefits_DATA!F155/ECO!P41),IF($C$4="Constant Exchange rate",IF(Benefits_DATA!F155=0,0,Benefits_DATA!F155/ECO!P76))))</f>
        <v>40114.263705225319</v>
      </c>
      <c r="H157" s="75">
        <f>IF($C$4="National Currency",IF(Benefits_DATA!G155=0,0,Benefits_DATA!G155),IF($C$4="Current Exchange rate",IF(Benefits_DATA!G155=0,0,Benefits_DATA!G155/ECO!Q41),IF($C$4="Constant Exchange rate",IF(Benefits_DATA!G155=0,0,Benefits_DATA!G155/ECO!Q76))))</f>
        <v>80751.404544870966</v>
      </c>
      <c r="I157" s="75">
        <f>IF($C$4="National Currency",IF(Benefits_DATA!H155=0,0,Benefits_DATA!H155),IF($C$4="Current Exchange rate",IF(Benefits_DATA!H155=0,0,Benefits_DATA!H155/ECO!R41),IF($C$4="Constant Exchange rate",IF(Benefits_DATA!H155=0,0,Benefits_DATA!H155/ECO!R76))))</f>
        <v>99751.241494415197</v>
      </c>
      <c r="J157" s="75">
        <f>IF($C$4="National Currency",IF(Benefits_DATA!I155=0,0,Benefits_DATA!I155),IF($C$4="Current Exchange rate",IF(Benefits_DATA!I155=0,0,Benefits_DATA!I155/ECO!S41),IF($C$4="Constant Exchange rate",IF(Benefits_DATA!I155=0,0,Benefits_DATA!I155/ECO!S76))))</f>
        <v>103988.13711644625</v>
      </c>
      <c r="K157" s="75">
        <f>IF($C$4="National Currency",IF(Benefits_DATA!J155=0,0,Benefits_DATA!J155),IF($C$4="Current Exchange rate",IF(Benefits_DATA!J155=0,0,Benefits_DATA!J155/ECO!T41),IF($C$4="Constant Exchange rate",IF(Benefits_DATA!J155=0,0,Benefits_DATA!J155/ECO!T76))))</f>
        <v>101889.42097830273</v>
      </c>
      <c r="L157" s="75">
        <f>IF($C$4="National Currency",IF(Benefits_DATA!K155=0,0,Benefits_DATA!K155),IF($C$4="Current Exchange rate",IF(Benefits_DATA!K155=0,0,Benefits_DATA!K155/ECO!U41),IF($C$4="Constant Exchange rate",IF(Benefits_DATA!K155=0,0,Benefits_DATA!K155/ECO!U76))))</f>
        <v>94247.551675439725</v>
      </c>
      <c r="M157" s="75">
        <f>IF($C$4="National Currency",IF(Benefits_DATA!L155=0,0,Benefits_DATA!L155),IF($C$4="Current Exchange rate",IF(Benefits_DATA!L155=0,0,Benefits_DATA!L155/ECO!V41),IF($C$4="Constant Exchange rate",IF(Benefits_DATA!L155=0,0,Benefits_DATA!L155/ECO!V76))))</f>
        <v>93905.243291821782</v>
      </c>
      <c r="N157" s="75">
        <f>IF($C$4="National Currency",IF(Benefits_DATA!M155=0,0,Benefits_DATA!M155),IF($C$4="Current Exchange rate",IF(Benefits_DATA!M155=0,0,Benefits_DATA!M155/ECO!W41),IF($C$4="Constant Exchange rate",IF(Benefits_DATA!M155=0,0,Benefits_DATA!M155/ECO!W76))))</f>
        <v>106588.16664526897</v>
      </c>
      <c r="O157" s="212">
        <f>IF($C$4="National Currency",IF(Benefits_DATA!N155=0,0,Benefits_DATA!N155),IF($C$4="Current Exchange rate",IF(Benefits_DATA!N155=0,0,Benefits_DATA!N155/ECO!X41),IF($C$4="Constant Exchange rate",IF(Benefits_DATA!N155=0,0,Benefits_DATA!N155/ECO!X76))))</f>
        <v>106588.16664526897</v>
      </c>
      <c r="P157" s="211">
        <f>IF($C$4="National Currency",IF(Benefits_DATA!O155=0,0,Benefits_DATA!O155),IF($C$4="Current Exchange rate",IF(Benefits_DATA!O155=0,0,Benefits_DATA!O155/ECO!Y41),IF($C$4="Constant Exchange rate",IF(Benefits_DATA!O155=0,0,Benefits_DATA!O155/ECO!Y76))))</f>
        <v>0</v>
      </c>
      <c r="Q157" s="77">
        <f t="shared" si="20"/>
        <v>0.61564325261647168</v>
      </c>
      <c r="R157" s="77">
        <f t="shared" si="21"/>
        <v>0</v>
      </c>
      <c r="S157" s="77">
        <f t="shared" si="22"/>
        <v>1.5462819506210703</v>
      </c>
    </row>
    <row r="158" spans="3:19" ht="15.75" thickBot="1" x14ac:dyDescent="0.3">
      <c r="C158" s="246"/>
      <c r="D158" s="247"/>
      <c r="E158" s="78" t="s">
        <v>221</v>
      </c>
      <c r="F158" s="86">
        <f t="shared" ref="F158:O158" si="23">SUM(F126:F157)</f>
        <v>98587.551228845987</v>
      </c>
      <c r="G158" s="86">
        <f t="shared" si="23"/>
        <v>92254.449264611321</v>
      </c>
      <c r="H158" s="86">
        <f t="shared" si="23"/>
        <v>136119.37745457306</v>
      </c>
      <c r="I158" s="86">
        <f t="shared" si="23"/>
        <v>157011.95173622223</v>
      </c>
      <c r="J158" s="86">
        <f t="shared" si="23"/>
        <v>166430.36876267806</v>
      </c>
      <c r="K158" s="86">
        <f t="shared" si="23"/>
        <v>164459.31107803859</v>
      </c>
      <c r="L158" s="86">
        <f t="shared" si="23"/>
        <v>155162.36167453596</v>
      </c>
      <c r="M158" s="86">
        <f t="shared" si="23"/>
        <v>157618.14416530548</v>
      </c>
      <c r="N158" s="86">
        <f t="shared" si="23"/>
        <v>171175.36719439452</v>
      </c>
      <c r="O158" s="86">
        <f t="shared" si="23"/>
        <v>173133.00550647045</v>
      </c>
      <c r="P158" s="86" t="s">
        <v>375</v>
      </c>
      <c r="Q158" s="77">
        <f t="shared" si="20"/>
        <v>1</v>
      </c>
      <c r="R158" s="231"/>
      <c r="S158" s="231"/>
    </row>
    <row r="159" spans="3:19" ht="16.5" thickTop="1" thickBot="1" x14ac:dyDescent="0.3">
      <c r="C159" s="248"/>
      <c r="D159" s="249"/>
      <c r="E159" s="113" t="s">
        <v>222</v>
      </c>
      <c r="F159" s="93">
        <v>98442.15625</v>
      </c>
      <c r="G159" s="93">
        <v>92007.140625</v>
      </c>
      <c r="H159" s="93">
        <v>135909.4375</v>
      </c>
      <c r="I159" s="93">
        <v>156987.765625</v>
      </c>
      <c r="J159" s="93">
        <v>166401.109375</v>
      </c>
      <c r="K159" s="93">
        <v>164436.140625</v>
      </c>
      <c r="L159" s="93">
        <v>155142.828125</v>
      </c>
      <c r="M159" s="93">
        <v>157592.5</v>
      </c>
      <c r="N159" s="93">
        <v>171152.28125</v>
      </c>
      <c r="O159" s="93">
        <v>173109.9375</v>
      </c>
      <c r="P159" s="93" t="s">
        <v>375</v>
      </c>
      <c r="Q159" s="77">
        <f t="shared" si="20"/>
        <v>0.99986676135839625</v>
      </c>
      <c r="R159" s="77">
        <f>IF(OR(O159=0, N159=0),"-",O159/N159-1)</f>
        <v>1.1438096154502864E-2</v>
      </c>
      <c r="S159" s="77">
        <f>IF(OR(O159=0,F159=0),"-",O159/F159-1)</f>
        <v>0.75849396330141849</v>
      </c>
    </row>
    <row r="160" spans="3:19" ht="15.75" thickTop="1" x14ac:dyDescent="0.25">
      <c r="E160" s="89" t="s">
        <v>223</v>
      </c>
      <c r="F160" s="111"/>
      <c r="G160" s="111">
        <f t="shared" ref="G160:O160" si="24">G159/F159-1</f>
        <v>-6.5368495268001592E-2</v>
      </c>
      <c r="H160" s="111">
        <f t="shared" si="24"/>
        <v>0.47716184392617622</v>
      </c>
      <c r="I160" s="111">
        <f t="shared" si="24"/>
        <v>0.15509098200042226</v>
      </c>
      <c r="J160" s="111">
        <f t="shared" si="24"/>
        <v>5.9962276120840263E-2</v>
      </c>
      <c r="K160" s="111">
        <f t="shared" si="24"/>
        <v>-1.1808627703146835E-2</v>
      </c>
      <c r="L160" s="111">
        <f t="shared" si="24"/>
        <v>-5.6516240679678753E-2</v>
      </c>
      <c r="M160" s="111">
        <f t="shared" si="24"/>
        <v>1.5789784836371945E-2</v>
      </c>
      <c r="N160" s="111">
        <f t="shared" si="24"/>
        <v>8.604331583038527E-2</v>
      </c>
      <c r="O160" s="111">
        <f t="shared" si="24"/>
        <v>1.1438096154502864E-2</v>
      </c>
      <c r="P160" s="112"/>
    </row>
    <row r="163" spans="3:19" ht="18.75" x14ac:dyDescent="0.15">
      <c r="C163" s="253" t="s">
        <v>347</v>
      </c>
      <c r="D163" s="254"/>
      <c r="E163" s="234" t="s">
        <v>249</v>
      </c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6"/>
    </row>
    <row r="164" spans="3:19" ht="15" x14ac:dyDescent="0.15">
      <c r="C164" s="244" t="s">
        <v>230</v>
      </c>
      <c r="D164" s="245"/>
      <c r="E164" s="50">
        <v>5</v>
      </c>
      <c r="F164" s="51">
        <v>2004</v>
      </c>
      <c r="G164" s="51">
        <f t="shared" ref="G164:P164" si="25">F164+1</f>
        <v>2005</v>
      </c>
      <c r="H164" s="51">
        <f t="shared" si="25"/>
        <v>2006</v>
      </c>
      <c r="I164" s="51">
        <f t="shared" si="25"/>
        <v>2007</v>
      </c>
      <c r="J164" s="51">
        <f t="shared" si="25"/>
        <v>2008</v>
      </c>
      <c r="K164" s="51">
        <f t="shared" si="25"/>
        <v>2009</v>
      </c>
      <c r="L164" s="51">
        <f t="shared" si="25"/>
        <v>2010</v>
      </c>
      <c r="M164" s="51">
        <f t="shared" si="25"/>
        <v>2011</v>
      </c>
      <c r="N164" s="51">
        <f t="shared" si="25"/>
        <v>2012</v>
      </c>
      <c r="O164" s="51">
        <f t="shared" si="25"/>
        <v>2013</v>
      </c>
      <c r="P164" s="51">
        <f t="shared" si="25"/>
        <v>2014</v>
      </c>
      <c r="Q164" s="53" t="s">
        <v>224</v>
      </c>
      <c r="R164" s="54" t="s">
        <v>225</v>
      </c>
      <c r="S164" s="53" t="s">
        <v>281</v>
      </c>
    </row>
    <row r="165" spans="3:19" ht="15" x14ac:dyDescent="0.25">
      <c r="C165" s="242"/>
      <c r="D165" s="243"/>
      <c r="E165" s="72" t="s">
        <v>0</v>
      </c>
      <c r="F165" s="73">
        <f>IF($C$4="National Currency",IF(Benefits_DATA!E163=0,0,Benefits_DATA!E163),IF($C$4="Current Exchange rate",IF(Benefits_DATA!E163=0,0,Benefits_DATA!E163/ECO!O10),IF($C$4="Constant Exchange rate",IF(Benefits_DATA!E163=0,0,Benefits_DATA!E163/ECO!O45))))</f>
        <v>0</v>
      </c>
      <c r="G165" s="73">
        <f>IF($C$4="National Currency",IF(Benefits_DATA!F163=0,0,Benefits_DATA!F163),IF($C$4="Current Exchange rate",IF(Benefits_DATA!F163=0,0,Benefits_DATA!F163/ECO!P10),IF($C$4="Constant Exchange rate",IF(Benefits_DATA!F163=0,0,Benefits_DATA!F163/ECO!P45))))</f>
        <v>0</v>
      </c>
      <c r="H165" s="73">
        <f>IF($C$4="National Currency",IF(Benefits_DATA!G163=0,0,Benefits_DATA!G163),IF($C$4="Current Exchange rate",IF(Benefits_DATA!G163=0,0,Benefits_DATA!G163/ECO!Q10),IF($C$4="Constant Exchange rate",IF(Benefits_DATA!G163=0,0,Benefits_DATA!G163/ECO!Q45))))</f>
        <v>0</v>
      </c>
      <c r="I165" s="73">
        <f>IF($C$4="National Currency",IF(Benefits_DATA!H163=0,0,Benefits_DATA!H163),IF($C$4="Current Exchange rate",IF(Benefits_DATA!H163=0,0,Benefits_DATA!H163/ECO!R10),IF($C$4="Constant Exchange rate",IF(Benefits_DATA!H163=0,0,Benefits_DATA!H163/ECO!R45))))</f>
        <v>0</v>
      </c>
      <c r="J165" s="73">
        <f>IF($C$4="National Currency",IF(Benefits_DATA!I163=0,0,Benefits_DATA!I163),IF($C$4="Current Exchange rate",IF(Benefits_DATA!I163=0,0,Benefits_DATA!I163/ECO!S10),IF($C$4="Constant Exchange rate",IF(Benefits_DATA!I163=0,0,Benefits_DATA!I163/ECO!S45))))</f>
        <v>0</v>
      </c>
      <c r="K165" s="73">
        <f>IF($C$4="National Currency",IF(Benefits_DATA!J163=0,0,Benefits_DATA!J163),IF($C$4="Current Exchange rate",IF(Benefits_DATA!J163=0,0,Benefits_DATA!J163/ECO!T10),IF($C$4="Constant Exchange rate",IF(Benefits_DATA!J163=0,0,Benefits_DATA!J163/ECO!T45))))</f>
        <v>0</v>
      </c>
      <c r="L165" s="73">
        <f>IF($C$4="National Currency",IF(Benefits_DATA!K163=0,0,Benefits_DATA!K163),IF($C$4="Current Exchange rate",IF(Benefits_DATA!K163=0,0,Benefits_DATA!K163/ECO!U10),IF($C$4="Constant Exchange rate",IF(Benefits_DATA!K163=0,0,Benefits_DATA!K163/ECO!U45))))</f>
        <v>0</v>
      </c>
      <c r="M165" s="73">
        <f>IF($C$4="National Currency",IF(Benefits_DATA!L163=0,0,Benefits_DATA!L163),IF($C$4="Current Exchange rate",IF(Benefits_DATA!L163=0,0,Benefits_DATA!L163/ECO!V10),IF($C$4="Constant Exchange rate",IF(Benefits_DATA!L163=0,0,Benefits_DATA!L163/ECO!V45))))</f>
        <v>0</v>
      </c>
      <c r="N165" s="73">
        <f>IF($C$4="National Currency",IF(Benefits_DATA!M163=0,0,Benefits_DATA!M163),IF($C$4="Current Exchange rate",IF(Benefits_DATA!M163=0,0,Benefits_DATA!M163/ECO!W10),IF($C$4="Constant Exchange rate",IF(Benefits_DATA!M163=0,0,Benefits_DATA!M163/ECO!W45))))</f>
        <v>0</v>
      </c>
      <c r="O165" s="73">
        <f>IF($C$4="National Currency",IF(Benefits_DATA!N163=0,0,Benefits_DATA!N163),IF($C$4="Current Exchange rate",IF(Benefits_DATA!N163=0,0,Benefits_DATA!N163/ECO!X10),IF($C$4="Constant Exchange rate",IF(Benefits_DATA!N163=0,0,Benefits_DATA!N163/ECO!X45))))</f>
        <v>0</v>
      </c>
      <c r="P165" s="209">
        <f>IF($C$4="National Currency",IF(Benefits_DATA!O163=0,0,Benefits_DATA!O163),IF($C$4="Current Exchange rate",IF(Benefits_DATA!O163=0,0,Benefits_DATA!O163/ECO!Y10),IF($C$4="Constant Exchange rate",IF(Benefits_DATA!O163=0,0,Benefits_DATA!O163/ECO!Y45))))</f>
        <v>0</v>
      </c>
      <c r="Q165" s="77">
        <f>O165/$O$197</f>
        <v>0</v>
      </c>
      <c r="R165" s="77" t="str">
        <f>IF(OR(O165=0, N165=0),"-",O165/N165-1)</f>
        <v>-</v>
      </c>
      <c r="S165" s="77" t="str">
        <f>IF(OR(F165=0, O165=0),"-",O165/F165-1)</f>
        <v>-</v>
      </c>
    </row>
    <row r="166" spans="3:19" ht="15" x14ac:dyDescent="0.25">
      <c r="C166" s="242"/>
      <c r="D166" s="243"/>
      <c r="E166" s="72" t="s">
        <v>1</v>
      </c>
      <c r="F166" s="74">
        <f>IF($C$4="National Currency",IF(Benefits_DATA!E164=0,0,Benefits_DATA!E164),IF($C$4="Current Exchange rate",IF(Benefits_DATA!E164=0,0,Benefits_DATA!E164/ECO!O11),IF($C$4="Constant Exchange rate",IF(Benefits_DATA!E164=0,0,Benefits_DATA!E164/ECO!O46))))</f>
        <v>5960</v>
      </c>
      <c r="G166" s="74">
        <f>IF($C$4="National Currency",IF(Benefits_DATA!F164=0,0,Benefits_DATA!F164),IF($C$4="Current Exchange rate",IF(Benefits_DATA!F164=0,0,Benefits_DATA!F164/ECO!P11),IF($C$4="Constant Exchange rate",IF(Benefits_DATA!F164=0,0,Benefits_DATA!F164/ECO!P46))))</f>
        <v>6568</v>
      </c>
      <c r="H166" s="74">
        <f>IF($C$4="National Currency",IF(Benefits_DATA!G164=0,0,Benefits_DATA!G164),IF($C$4="Current Exchange rate",IF(Benefits_DATA!G164=0,0,Benefits_DATA!G164/ECO!Q11),IF($C$4="Constant Exchange rate",IF(Benefits_DATA!G164=0,0,Benefits_DATA!G164/ECO!Q46))))</f>
        <v>8138.3557850100005</v>
      </c>
      <c r="I166" s="74">
        <f>IF($C$4="National Currency",IF(Benefits_DATA!H164=0,0,Benefits_DATA!H164),IF($C$4="Current Exchange rate",IF(Benefits_DATA!H164=0,0,Benefits_DATA!H164/ECO!R11),IF($C$4="Constant Exchange rate",IF(Benefits_DATA!H164=0,0,Benefits_DATA!H164/ECO!R46))))</f>
        <v>8568.033871040001</v>
      </c>
      <c r="J166" s="74">
        <f>IF($C$4="National Currency",IF(Benefits_DATA!I164=0,0,Benefits_DATA!I164),IF($C$4="Current Exchange rate",IF(Benefits_DATA!I164=0,0,Benefits_DATA!I164/ECO!S11),IF($C$4="Constant Exchange rate",IF(Benefits_DATA!I164=0,0,Benefits_DATA!I164/ECO!S46))))</f>
        <v>11049.20557658</v>
      </c>
      <c r="K166" s="74">
        <f>IF($C$4="National Currency",IF(Benefits_DATA!J164=0,0,Benefits_DATA!J164),IF($C$4="Current Exchange rate",IF(Benefits_DATA!J164=0,0,Benefits_DATA!J164/ECO!T11),IF($C$4="Constant Exchange rate",IF(Benefits_DATA!J164=0,0,Benefits_DATA!J164/ECO!T46))))</f>
        <v>10405.66587226</v>
      </c>
      <c r="L166" s="74">
        <f>IF($C$4="National Currency",IF(Benefits_DATA!K164=0,0,Benefits_DATA!K164),IF($C$4="Current Exchange rate",IF(Benefits_DATA!K164=0,0,Benefits_DATA!K164/ECO!U11),IF($C$4="Constant Exchange rate",IF(Benefits_DATA!K164=0,0,Benefits_DATA!K164/ECO!U46))))</f>
        <v>9790.3841907800015</v>
      </c>
      <c r="M166" s="74">
        <f>IF($C$4="National Currency",IF(Benefits_DATA!L164=0,0,Benefits_DATA!L164),IF($C$4="Current Exchange rate",IF(Benefits_DATA!L164=0,0,Benefits_DATA!L164/ECO!V11),IF($C$4="Constant Exchange rate",IF(Benefits_DATA!L164=0,0,Benefits_DATA!L164/ECO!V46))))</f>
        <v>12945.73699356</v>
      </c>
      <c r="N166" s="74">
        <f>IF($C$4="National Currency",IF(Benefits_DATA!M164=0,0,Benefits_DATA!M164),IF($C$4="Current Exchange rate",IF(Benefits_DATA!M164=0,0,Benefits_DATA!M164/ECO!W11),IF($C$4="Constant Exchange rate",IF(Benefits_DATA!M164=0,0,Benefits_DATA!M164/ECO!W46))))</f>
        <v>15425.87670524</v>
      </c>
      <c r="O166" s="74">
        <f>IF($C$4="National Currency",IF(Benefits_DATA!N164=0,0,Benefits_DATA!N164),IF($C$4="Current Exchange rate",IF(Benefits_DATA!N164=0,0,Benefits_DATA!N164/ECO!X11),IF($C$4="Constant Exchange rate",IF(Benefits_DATA!N164=0,0,Benefits_DATA!N164/ECO!X46))))</f>
        <v>15425.87670524</v>
      </c>
      <c r="P166" s="210">
        <f>IF($C$4="National Currency",IF(Benefits_DATA!O164=0,0,Benefits_DATA!O164),IF($C$4="Current Exchange rate",IF(Benefits_DATA!O164=0,0,Benefits_DATA!O164/ECO!Y11),IF($C$4="Constant Exchange rate",IF(Benefits_DATA!O164=0,0,Benefits_DATA!O164/ECO!Y46))))</f>
        <v>15378.03318402</v>
      </c>
      <c r="Q166" s="77">
        <f t="shared" ref="Q166:Q198" si="26">O166/$O$197</f>
        <v>5.1102416034877633E-2</v>
      </c>
      <c r="R166" s="77">
        <f t="shared" ref="R166:R196" si="27">IF(OR(O166=0, N166=0),"-",O166/N166-1)</f>
        <v>0</v>
      </c>
      <c r="S166" s="77">
        <f t="shared" ref="S166:S196" si="28">IF(OR(F166=0, O166=0),"-",O166/F166-1)</f>
        <v>1.5882343465167783</v>
      </c>
    </row>
    <row r="167" spans="3:19" ht="15" x14ac:dyDescent="0.25">
      <c r="C167" s="242"/>
      <c r="D167" s="243"/>
      <c r="E167" s="72" t="s">
        <v>2</v>
      </c>
      <c r="F167" s="74">
        <f>IF($C$4="National Currency",IF(Benefits_DATA!E165=0,0,Benefits_DATA!E165),IF($C$4="Current Exchange rate",IF(Benefits_DATA!E165=0,0,Benefits_DATA!E165/ECO!O12),IF($C$4="Constant Exchange rate",IF(Benefits_DATA!E165=0,0,Benefits_DATA!E165/ECO!O47))))</f>
        <v>0</v>
      </c>
      <c r="G167" s="74">
        <f>IF($C$4="National Currency",IF(Benefits_DATA!F165=0,0,Benefits_DATA!F165),IF($C$4="Current Exchange rate",IF(Benefits_DATA!F165=0,0,Benefits_DATA!F165/ECO!P12),IF($C$4="Constant Exchange rate",IF(Benefits_DATA!F165=0,0,Benefits_DATA!F165/ECO!P47))))</f>
        <v>0</v>
      </c>
      <c r="H167" s="74">
        <f>IF($C$4="National Currency",IF(Benefits_DATA!G165=0,0,Benefits_DATA!G165),IF($C$4="Current Exchange rate",IF(Benefits_DATA!G165=0,0,Benefits_DATA!G165/ECO!Q12),IF($C$4="Constant Exchange rate",IF(Benefits_DATA!G165=0,0,Benefits_DATA!G165/ECO!Q47))))</f>
        <v>0</v>
      </c>
      <c r="I167" s="74">
        <f>IF($C$4="National Currency",IF(Benefits_DATA!H165=0,0,Benefits_DATA!H165),IF($C$4="Current Exchange rate",IF(Benefits_DATA!H165=0,0,Benefits_DATA!H165/ECO!R12),IF($C$4="Constant Exchange rate",IF(Benefits_DATA!H165=0,0,Benefits_DATA!H165/ECO!R47))))</f>
        <v>34.760553364352184</v>
      </c>
      <c r="J167" s="74">
        <f>IF($C$4="National Currency",IF(Benefits_DATA!I165=0,0,Benefits_DATA!I165),IF($C$4="Current Exchange rate",IF(Benefits_DATA!I165=0,0,Benefits_DATA!I165/ECO!S12),IF($C$4="Constant Exchange rate",IF(Benefits_DATA!I165=0,0,Benefits_DATA!I165/ECO!S47))))</f>
        <v>41.07661362613765</v>
      </c>
      <c r="K167" s="74">
        <f>IF($C$4="National Currency",IF(Benefits_DATA!J165=0,0,Benefits_DATA!J165),IF($C$4="Current Exchange rate",IF(Benefits_DATA!J165=0,0,Benefits_DATA!J165/ECO!T12),IF($C$4="Constant Exchange rate",IF(Benefits_DATA!J165=0,0,Benefits_DATA!J165/ECO!T47))))</f>
        <v>40.309534828637887</v>
      </c>
      <c r="L167" s="74">
        <f>IF($C$4="National Currency",IF(Benefits_DATA!K165=0,0,Benefits_DATA!K165),IF($C$4="Current Exchange rate",IF(Benefits_DATA!K165=0,0,Benefits_DATA!K165/ECO!U12),IF($C$4="Constant Exchange rate",IF(Benefits_DATA!K165=0,0,Benefits_DATA!K165/ECO!U47))))</f>
        <v>43.680078382842829</v>
      </c>
      <c r="M167" s="74">
        <f>IF($C$4="National Currency",IF(Benefits_DATA!L165=0,0,Benefits_DATA!L165),IF($C$4="Current Exchange rate",IF(Benefits_DATA!L165=0,0,Benefits_DATA!L165/ECO!V12),IF($C$4="Constant Exchange rate",IF(Benefits_DATA!L165=0,0,Benefits_DATA!L165/ECO!V47))))</f>
        <v>46.016975150833417</v>
      </c>
      <c r="N167" s="74">
        <f>IF($C$4="National Currency",IF(Benefits_DATA!M165=0,0,Benefits_DATA!M165),IF($C$4="Current Exchange rate",IF(Benefits_DATA!M165=0,0,Benefits_DATA!M165/ECO!W12),IF($C$4="Constant Exchange rate",IF(Benefits_DATA!M165=0,0,Benefits_DATA!M165/ECO!W47))))</f>
        <v>51.12997238981491</v>
      </c>
      <c r="O167" s="208">
        <f>IF($C$4="National Currency",IF(Benefits_DATA!N165=0,0,Benefits_DATA!N165),IF($C$4="Current Exchange rate",IF(Benefits_DATA!N165=0,0,Benefits_DATA!N165/ECO!X12),IF($C$4="Constant Exchange rate",IF(Benefits_DATA!N165=0,0,Benefits_DATA!N165/ECO!X47))))</f>
        <v>51.12997238981491</v>
      </c>
      <c r="P167" s="210">
        <f>IF($C$4="National Currency",IF(Benefits_DATA!O165=0,0,Benefits_DATA!O165),IF($C$4="Current Exchange rate",IF(Benefits_DATA!O165=0,0,Benefits_DATA!O165/ECO!Y12),IF($C$4="Constant Exchange rate",IF(Benefits_DATA!O165=0,0,Benefits_DATA!O165/ECO!Y47))))</f>
        <v>0</v>
      </c>
      <c r="Q167" s="77">
        <f t="shared" si="26"/>
        <v>1.6938195286032376E-4</v>
      </c>
      <c r="R167" s="77">
        <f t="shared" si="27"/>
        <v>0</v>
      </c>
      <c r="S167" s="77" t="str">
        <f t="shared" si="28"/>
        <v>-</v>
      </c>
    </row>
    <row r="168" spans="3:19" ht="15" x14ac:dyDescent="0.25">
      <c r="C168" s="242"/>
      <c r="D168" s="243"/>
      <c r="E168" s="72" t="s">
        <v>3</v>
      </c>
      <c r="F168" s="74">
        <f>IF($C$4="National Currency",IF(Benefits_DATA!E166=0,0,Benefits_DATA!E166),IF($C$4="Current Exchange rate",IF(Benefits_DATA!E166=0,0,Benefits_DATA!E166/ECO!O13),IF($C$4="Constant Exchange rate",IF(Benefits_DATA!E166=0,0,Benefits_DATA!E166/ECO!O48))))</f>
        <v>29973.802395209583</v>
      </c>
      <c r="G168" s="74">
        <f>IF($C$4="National Currency",IF(Benefits_DATA!F166=0,0,Benefits_DATA!F166),IF($C$4="Current Exchange rate",IF(Benefits_DATA!F166=0,0,Benefits_DATA!F166/ECO!P13),IF($C$4="Constant Exchange rate",IF(Benefits_DATA!F166=0,0,Benefits_DATA!F166/ECO!P48))))</f>
        <v>24534.962574850302</v>
      </c>
      <c r="H168" s="74">
        <f>IF($C$4="National Currency",IF(Benefits_DATA!G166=0,0,Benefits_DATA!G166),IF($C$4="Current Exchange rate",IF(Benefits_DATA!G166=0,0,Benefits_DATA!G166/ECO!Q13),IF($C$4="Constant Exchange rate",IF(Benefits_DATA!G166=0,0,Benefits_DATA!G166/ECO!Q48))))</f>
        <v>25844.669827012644</v>
      </c>
      <c r="I168" s="74">
        <f>IF($C$4="National Currency",IF(Benefits_DATA!H166=0,0,Benefits_DATA!H166),IF($C$4="Current Exchange rate",IF(Benefits_DATA!H166=0,0,Benefits_DATA!H166/ECO!R13),IF($C$4="Constant Exchange rate",IF(Benefits_DATA!H166=0,0,Benefits_DATA!H166/ECO!R48))))</f>
        <v>24342.542415169664</v>
      </c>
      <c r="J168" s="74">
        <f>IF($C$4="National Currency",IF(Benefits_DATA!I166=0,0,Benefits_DATA!I166),IF($C$4="Current Exchange rate",IF(Benefits_DATA!I166=0,0,Benefits_DATA!I166/ECO!S13),IF($C$4="Constant Exchange rate",IF(Benefits_DATA!I166=0,0,Benefits_DATA!I166/ECO!S48))))</f>
        <v>24400.91899534265</v>
      </c>
      <c r="K168" s="74">
        <f>IF($C$4="National Currency",IF(Benefits_DATA!J166=0,0,Benefits_DATA!J166),IF($C$4="Current Exchange rate",IF(Benefits_DATA!J166=0,0,Benefits_DATA!J166/ECO!T13),IF($C$4="Constant Exchange rate",IF(Benefits_DATA!J166=0,0,Benefits_DATA!J166/ECO!T48))))</f>
        <v>22434.159181636725</v>
      </c>
      <c r="L168" s="74">
        <f>IF($C$4="National Currency",IF(Benefits_DATA!K166=0,0,Benefits_DATA!K166),IF($C$4="Current Exchange rate",IF(Benefits_DATA!K166=0,0,Benefits_DATA!K166/ECO!U13),IF($C$4="Constant Exchange rate",IF(Benefits_DATA!K166=0,0,Benefits_DATA!K166/ECO!U48))))</f>
        <v>19937.930805056552</v>
      </c>
      <c r="M168" s="74">
        <f>IF($C$4="National Currency",IF(Benefits_DATA!L166=0,0,Benefits_DATA!L166),IF($C$4="Current Exchange rate",IF(Benefits_DATA!L166=0,0,Benefits_DATA!L166/ECO!V13),IF($C$4="Constant Exchange rate",IF(Benefits_DATA!L166=0,0,Benefits_DATA!L166/ECO!V48))))</f>
        <v>21349.762142381907</v>
      </c>
      <c r="N168" s="74">
        <f>IF($C$4="National Currency",IF(Benefits_DATA!M166=0,0,Benefits_DATA!M166),IF($C$4="Current Exchange rate",IF(Benefits_DATA!M166=0,0,Benefits_DATA!M166/ECO!W13),IF($C$4="Constant Exchange rate",IF(Benefits_DATA!M166=0,0,Benefits_DATA!M166/ECO!W48))))</f>
        <v>20046.674151696607</v>
      </c>
      <c r="O168" s="74">
        <f>IF($C$4="National Currency",IF(Benefits_DATA!N166=0,0,Benefits_DATA!N166),IF($C$4="Current Exchange rate",IF(Benefits_DATA!N166=0,0,Benefits_DATA!N166/ECO!X13),IF($C$4="Constant Exchange rate",IF(Benefits_DATA!N166=0,0,Benefits_DATA!N166/ECO!X48))))</f>
        <v>21437.930805056556</v>
      </c>
      <c r="P168" s="210">
        <f>IF($C$4="National Currency",IF(Benefits_DATA!O166=0,0,Benefits_DATA!O166),IF($C$4="Current Exchange rate",IF(Benefits_DATA!O166=0,0,Benefits_DATA!O166/ECO!Y13),IF($C$4="Constant Exchange rate",IF(Benefits_DATA!O166=0,0,Benefits_DATA!O166/ECO!Y48))))</f>
        <v>21821.792248835663</v>
      </c>
      <c r="Q168" s="77">
        <f t="shared" si="26"/>
        <v>7.1018981926309566E-2</v>
      </c>
      <c r="R168" s="77">
        <f t="shared" si="27"/>
        <v>6.9400871328185065E-2</v>
      </c>
      <c r="S168" s="77">
        <f t="shared" si="28"/>
        <v>-0.28477773615793345</v>
      </c>
    </row>
    <row r="169" spans="3:19" ht="15" x14ac:dyDescent="0.25">
      <c r="C169" s="242"/>
      <c r="D169" s="243"/>
      <c r="E169" s="72" t="s">
        <v>4</v>
      </c>
      <c r="F169" s="74">
        <f>IF($C$4="National Currency",IF(Benefits_DATA!E167=0,0,Benefits_DATA!E167),IF($C$4="Current Exchange rate",IF(Benefits_DATA!E167=0,0,Benefits_DATA!E167/ECO!O14),IF($C$4="Constant Exchange rate",IF(Benefits_DATA!E167=0,0,Benefits_DATA!E167/ECO!O49))))</f>
        <v>0</v>
      </c>
      <c r="G169" s="74">
        <f>IF($C$4="National Currency",IF(Benefits_DATA!F167=0,0,Benefits_DATA!F167),IF($C$4="Current Exchange rate",IF(Benefits_DATA!F167=0,0,Benefits_DATA!F167/ECO!P14),IF($C$4="Constant Exchange rate",IF(Benefits_DATA!F167=0,0,Benefits_DATA!F167/ECO!P49))))</f>
        <v>0</v>
      </c>
      <c r="H169" s="74">
        <f>IF($C$4="National Currency",IF(Benefits_DATA!G167=0,0,Benefits_DATA!G167),IF($C$4="Current Exchange rate",IF(Benefits_DATA!G167=0,0,Benefits_DATA!G167/ECO!Q14),IF($C$4="Constant Exchange rate",IF(Benefits_DATA!G167=0,0,Benefits_DATA!G167/ECO!Q49))))</f>
        <v>0</v>
      </c>
      <c r="I169" s="74">
        <f>IF($C$4="National Currency",IF(Benefits_DATA!H167=0,0,Benefits_DATA!H167),IF($C$4="Current Exchange rate",IF(Benefits_DATA!H167=0,0,Benefits_DATA!H167/ECO!R14),IF($C$4="Constant Exchange rate",IF(Benefits_DATA!H167=0,0,Benefits_DATA!H167/ECO!R49))))</f>
        <v>0</v>
      </c>
      <c r="J169" s="74">
        <f>IF($C$4="National Currency",IF(Benefits_DATA!I167=0,0,Benefits_DATA!I167),IF($C$4="Current Exchange rate",IF(Benefits_DATA!I167=0,0,Benefits_DATA!I167/ECO!S14),IF($C$4="Constant Exchange rate",IF(Benefits_DATA!I167=0,0,Benefits_DATA!I167/ECO!S49))))</f>
        <v>0</v>
      </c>
      <c r="K169" s="74">
        <f>IF($C$4="National Currency",IF(Benefits_DATA!J167=0,0,Benefits_DATA!J167),IF($C$4="Current Exchange rate",IF(Benefits_DATA!J167=0,0,Benefits_DATA!J167/ECO!T14),IF($C$4="Constant Exchange rate",IF(Benefits_DATA!J167=0,0,Benefits_DATA!J167/ECO!T49))))</f>
        <v>0</v>
      </c>
      <c r="L169" s="74">
        <f>IF($C$4="National Currency",IF(Benefits_DATA!K167=0,0,Benefits_DATA!K167),IF($C$4="Current Exchange rate",IF(Benefits_DATA!K167=0,0,Benefits_DATA!K167/ECO!U14),IF($C$4="Constant Exchange rate",IF(Benefits_DATA!K167=0,0,Benefits_DATA!K167/ECO!U49))))</f>
        <v>0</v>
      </c>
      <c r="M169" s="74">
        <f>IF($C$4="National Currency",IF(Benefits_DATA!L167=0,0,Benefits_DATA!L167),IF($C$4="Current Exchange rate",IF(Benefits_DATA!L167=0,0,Benefits_DATA!L167/ECO!V14),IF($C$4="Constant Exchange rate",IF(Benefits_DATA!L167=0,0,Benefits_DATA!L167/ECO!V49))))</f>
        <v>0</v>
      </c>
      <c r="N169" s="74">
        <f>IF($C$4="National Currency",IF(Benefits_DATA!M167=0,0,Benefits_DATA!M167),IF($C$4="Current Exchange rate",IF(Benefits_DATA!M167=0,0,Benefits_DATA!M167/ECO!W14),IF($C$4="Constant Exchange rate",IF(Benefits_DATA!M167=0,0,Benefits_DATA!M167/ECO!W49))))</f>
        <v>0</v>
      </c>
      <c r="O169" s="74">
        <f>IF($C$4="National Currency",IF(Benefits_DATA!N167=0,0,Benefits_DATA!N167),IF($C$4="Current Exchange rate",IF(Benefits_DATA!N167=0,0,Benefits_DATA!N167/ECO!X14),IF($C$4="Constant Exchange rate",IF(Benefits_DATA!N167=0,0,Benefits_DATA!N167/ECO!X49))))</f>
        <v>0</v>
      </c>
      <c r="P169" s="210">
        <f>IF($C$4="National Currency",IF(Benefits_DATA!O167=0,0,Benefits_DATA!O167),IF($C$4="Current Exchange rate",IF(Benefits_DATA!O167=0,0,Benefits_DATA!O167/ECO!Y14),IF($C$4="Constant Exchange rate",IF(Benefits_DATA!O167=0,0,Benefits_DATA!O167/ECO!Y49))))</f>
        <v>0</v>
      </c>
      <c r="Q169" s="77">
        <f t="shared" si="26"/>
        <v>0</v>
      </c>
      <c r="R169" s="77" t="str">
        <f t="shared" si="27"/>
        <v>-</v>
      </c>
      <c r="S169" s="77" t="str">
        <f t="shared" si="28"/>
        <v>-</v>
      </c>
    </row>
    <row r="170" spans="3:19" ht="15" x14ac:dyDescent="0.25">
      <c r="C170" s="242"/>
      <c r="D170" s="243"/>
      <c r="E170" s="72" t="s">
        <v>5</v>
      </c>
      <c r="F170" s="74">
        <f>IF($C$4="National Currency",IF(Benefits_DATA!E168=0,0,Benefits_DATA!E168),IF($C$4="Current Exchange rate",IF(Benefits_DATA!E168=0,0,Benefits_DATA!E168/ECO!O15),IF($C$4="Constant Exchange rate",IF(Benefits_DATA!E168=0,0,Benefits_DATA!E168/ECO!O50))))</f>
        <v>715.14753921038391</v>
      </c>
      <c r="G170" s="74">
        <f>IF($C$4="National Currency",IF(Benefits_DATA!F168=0,0,Benefits_DATA!F168),IF($C$4="Current Exchange rate",IF(Benefits_DATA!F168=0,0,Benefits_DATA!F168/ECO!P15),IF($C$4="Constant Exchange rate",IF(Benefits_DATA!F168=0,0,Benefits_DATA!F168/ECO!P50))))</f>
        <v>555.79069767441865</v>
      </c>
      <c r="H170" s="74">
        <f>IF($C$4="National Currency",IF(Benefits_DATA!G168=0,0,Benefits_DATA!G168),IF($C$4="Current Exchange rate",IF(Benefits_DATA!G168=0,0,Benefits_DATA!G168/ECO!Q15),IF($C$4="Constant Exchange rate",IF(Benefits_DATA!G168=0,0,Benefits_DATA!G168/ECO!Q50))))</f>
        <v>490.27654588065622</v>
      </c>
      <c r="I170" s="74">
        <f>IF($C$4="National Currency",IF(Benefits_DATA!H168=0,0,Benefits_DATA!H168),IF($C$4="Current Exchange rate",IF(Benefits_DATA!H168=0,0,Benefits_DATA!H168/ECO!R15),IF($C$4="Constant Exchange rate",IF(Benefits_DATA!H168=0,0,Benefits_DATA!H168/ECO!R50))))</f>
        <v>647.09875608436994</v>
      </c>
      <c r="J170" s="74">
        <f>IF($C$4="National Currency",IF(Benefits_DATA!I168=0,0,Benefits_DATA!I168),IF($C$4="Current Exchange rate",IF(Benefits_DATA!I168=0,0,Benefits_DATA!I168/ECO!S15),IF($C$4="Constant Exchange rate",IF(Benefits_DATA!I168=0,0,Benefits_DATA!I168/ECO!S50))))</f>
        <v>760.84369929691729</v>
      </c>
      <c r="K170" s="74">
        <f>IF($C$4="National Currency",IF(Benefits_DATA!J168=0,0,Benefits_DATA!J168),IF($C$4="Current Exchange rate",IF(Benefits_DATA!J168=0,0,Benefits_DATA!J168/ECO!T15),IF($C$4="Constant Exchange rate",IF(Benefits_DATA!J168=0,0,Benefits_DATA!J168/ECO!T50))))</f>
        <v>805.87705065801333</v>
      </c>
      <c r="L170" s="74">
        <f>IF($C$4="National Currency",IF(Benefits_DATA!K168=0,0,Benefits_DATA!K168),IF($C$4="Current Exchange rate",IF(Benefits_DATA!K168=0,0,Benefits_DATA!K168/ECO!U15),IF($C$4="Constant Exchange rate",IF(Benefits_DATA!K168=0,0,Benefits_DATA!K168/ECO!U50))))</f>
        <v>850.73012439156298</v>
      </c>
      <c r="M170" s="74">
        <f>IF($C$4="National Currency",IF(Benefits_DATA!L168=0,0,Benefits_DATA!L168),IF($C$4="Current Exchange rate",IF(Benefits_DATA!L168=0,0,Benefits_DATA!L168/ECO!V15),IF($C$4="Constant Exchange rate",IF(Benefits_DATA!L168=0,0,Benefits_DATA!L168/ECO!V50))))</f>
        <v>926.699116639625</v>
      </c>
      <c r="N170" s="74">
        <f>IF($C$4="National Currency",IF(Benefits_DATA!M168=0,0,Benefits_DATA!M168),IF($C$4="Current Exchange rate",IF(Benefits_DATA!M168=0,0,Benefits_DATA!M168/ECO!W15),IF($C$4="Constant Exchange rate",IF(Benefits_DATA!M168=0,0,Benefits_DATA!M168/ECO!W50))))</f>
        <v>1031.692806922661</v>
      </c>
      <c r="O170" s="74">
        <f>IF($C$4="National Currency",IF(Benefits_DATA!N168=0,0,Benefits_DATA!N168),IF($C$4="Current Exchange rate",IF(Benefits_DATA!N168=0,0,Benefits_DATA!N168/ECO!X15),IF($C$4="Constant Exchange rate",IF(Benefits_DATA!N168=0,0,Benefits_DATA!N168/ECO!X50))))</f>
        <v>1072.8321615287543</v>
      </c>
      <c r="P170" s="210">
        <f>IF($C$4="National Currency",IF(Benefits_DATA!O168=0,0,Benefits_DATA!O168),IF($C$4="Current Exchange rate",IF(Benefits_DATA!O168=0,0,Benefits_DATA!O168/ECO!Y15),IF($C$4="Constant Exchange rate",IF(Benefits_DATA!O168=0,0,Benefits_DATA!O168/ECO!Y50))))</f>
        <v>1175.8788534342889</v>
      </c>
      <c r="Q170" s="77">
        <f t="shared" si="26"/>
        <v>3.5540485964999468E-3</v>
      </c>
      <c r="R170" s="77">
        <f t="shared" si="27"/>
        <v>3.9875585377787015E-2</v>
      </c>
      <c r="S170" s="77">
        <f t="shared" si="28"/>
        <v>0.50015500677426772</v>
      </c>
    </row>
    <row r="171" spans="3:19" ht="15" x14ac:dyDescent="0.25">
      <c r="C171" s="242"/>
      <c r="D171" s="243"/>
      <c r="E171" s="72" t="s">
        <v>6</v>
      </c>
      <c r="F171" s="74">
        <f>IF($C$4="National Currency",IF(Benefits_DATA!E169=0,0,Benefits_DATA!E169),IF($C$4="Current Exchange rate",IF(Benefits_DATA!E169=0,0,Benefits_DATA!E169/ECO!O16),IF($C$4="Constant Exchange rate",IF(Benefits_DATA!E169=0,0,Benefits_DATA!E169/ECO!O51))))</f>
        <v>64128</v>
      </c>
      <c r="G171" s="74">
        <f>IF($C$4="National Currency",IF(Benefits_DATA!F169=0,0,Benefits_DATA!F169),IF($C$4="Current Exchange rate",IF(Benefits_DATA!F169=0,0,Benefits_DATA!F169/ECO!P16),IF($C$4="Constant Exchange rate",IF(Benefits_DATA!F169=0,0,Benefits_DATA!F169/ECO!P51))))</f>
        <v>63709</v>
      </c>
      <c r="H171" s="74">
        <f>IF($C$4="National Currency",IF(Benefits_DATA!G169=0,0,Benefits_DATA!G169),IF($C$4="Current Exchange rate",IF(Benefits_DATA!G169=0,0,Benefits_DATA!G169/ECO!Q16),IF($C$4="Constant Exchange rate",IF(Benefits_DATA!G169=0,0,Benefits_DATA!G169/ECO!Q51))))</f>
        <v>66089</v>
      </c>
      <c r="I171" s="74">
        <f>IF($C$4="National Currency",IF(Benefits_DATA!H169=0,0,Benefits_DATA!H169),IF($C$4="Current Exchange rate",IF(Benefits_DATA!H169=0,0,Benefits_DATA!H169/ECO!R16),IF($C$4="Constant Exchange rate",IF(Benefits_DATA!H169=0,0,Benefits_DATA!H169/ECO!R51))))</f>
        <v>65639</v>
      </c>
      <c r="J171" s="74">
        <f>IF($C$4="National Currency",IF(Benefits_DATA!I169=0,0,Benefits_DATA!I169),IF($C$4="Current Exchange rate",IF(Benefits_DATA!I169=0,0,Benefits_DATA!I169/ECO!S16),IF($C$4="Constant Exchange rate",IF(Benefits_DATA!I169=0,0,Benefits_DATA!I169/ECO!S51))))</f>
        <v>71464</v>
      </c>
      <c r="K171" s="74">
        <f>IF($C$4="National Currency",IF(Benefits_DATA!J169=0,0,Benefits_DATA!J169),IF($C$4="Current Exchange rate",IF(Benefits_DATA!J169=0,0,Benefits_DATA!J169/ECO!T16),IF($C$4="Constant Exchange rate",IF(Benefits_DATA!J169=0,0,Benefits_DATA!J169/ECO!T51))))</f>
        <v>71071</v>
      </c>
      <c r="L171" s="74">
        <f>IF($C$4="National Currency",IF(Benefits_DATA!K169=0,0,Benefits_DATA!K169),IF($C$4="Current Exchange rate",IF(Benefits_DATA!K169=0,0,Benefits_DATA!K169/ECO!U16),IF($C$4="Constant Exchange rate",IF(Benefits_DATA!K169=0,0,Benefits_DATA!K169/ECO!U51))))</f>
        <v>71382</v>
      </c>
      <c r="M171" s="74">
        <f>IF($C$4="National Currency",IF(Benefits_DATA!L169=0,0,Benefits_DATA!L169),IF($C$4="Current Exchange rate",IF(Benefits_DATA!L169=0,0,Benefits_DATA!L169/ECO!V16),IF($C$4="Constant Exchange rate",IF(Benefits_DATA!L169=0,0,Benefits_DATA!L169/ECO!V51))))</f>
        <v>83796</v>
      </c>
      <c r="N171" s="74">
        <f>IF($C$4="National Currency",IF(Benefits_DATA!M169=0,0,Benefits_DATA!M169),IF($C$4="Current Exchange rate",IF(Benefits_DATA!M169=0,0,Benefits_DATA!M169/ECO!W16),IF($C$4="Constant Exchange rate",IF(Benefits_DATA!M169=0,0,Benefits_DATA!M169/ECO!W51))))</f>
        <v>74739</v>
      </c>
      <c r="O171" s="74">
        <f>IF($C$4="National Currency",IF(Benefits_DATA!N169=0,0,Benefits_DATA!N169),IF($C$4="Current Exchange rate",IF(Benefits_DATA!N169=0,0,Benefits_DATA!N169/ECO!X16),IF($C$4="Constant Exchange rate",IF(Benefits_DATA!N169=0,0,Benefits_DATA!N169/ECO!X51))))</f>
        <v>78374</v>
      </c>
      <c r="P171" s="210">
        <f>IF($C$4="National Currency",IF(Benefits_DATA!O169=0,0,Benefits_DATA!O169),IF($C$4="Current Exchange rate",IF(Benefits_DATA!O169=0,0,Benefits_DATA!O169/ECO!Y16),IF($C$4="Constant Exchange rate",IF(Benefits_DATA!O169=0,0,Benefits_DATA!O169/ECO!Y51))))</f>
        <v>80484</v>
      </c>
      <c r="Q171" s="77">
        <f t="shared" si="26"/>
        <v>0.25963521107082432</v>
      </c>
      <c r="R171" s="77">
        <f t="shared" si="27"/>
        <v>4.8635919667108229E-2</v>
      </c>
      <c r="S171" s="77">
        <f t="shared" si="28"/>
        <v>0.22214945109780437</v>
      </c>
    </row>
    <row r="172" spans="3:19" ht="15" x14ac:dyDescent="0.25">
      <c r="C172" s="242"/>
      <c r="D172" s="243"/>
      <c r="E172" s="72" t="s">
        <v>7</v>
      </c>
      <c r="F172" s="74">
        <f>IF($C$4="National Currency",IF(Benefits_DATA!E170=0,0,Benefits_DATA!E170),IF($C$4="Current Exchange rate",IF(Benefits_DATA!E170=0,0,Benefits_DATA!E170/ECO!O17),IF($C$4="Constant Exchange rate",IF(Benefits_DATA!E170=0,0,Benefits_DATA!E170/ECO!O52))))</f>
        <v>0</v>
      </c>
      <c r="G172" s="74">
        <f>IF($C$4="National Currency",IF(Benefits_DATA!F170=0,0,Benefits_DATA!F170),IF($C$4="Current Exchange rate",IF(Benefits_DATA!F170=0,0,Benefits_DATA!F170/ECO!P17),IF($C$4="Constant Exchange rate",IF(Benefits_DATA!F170=0,0,Benefits_DATA!F170/ECO!P52))))</f>
        <v>0</v>
      </c>
      <c r="H172" s="74">
        <f>IF($C$4="National Currency",IF(Benefits_DATA!G170=0,0,Benefits_DATA!G170),IF($C$4="Current Exchange rate",IF(Benefits_DATA!G170=0,0,Benefits_DATA!G170/ECO!Q17),IF($C$4="Constant Exchange rate",IF(Benefits_DATA!G170=0,0,Benefits_DATA!G170/ECO!Q52))))</f>
        <v>0</v>
      </c>
      <c r="I172" s="74">
        <f>IF($C$4="National Currency",IF(Benefits_DATA!H170=0,0,Benefits_DATA!H170),IF($C$4="Current Exchange rate",IF(Benefits_DATA!H170=0,0,Benefits_DATA!H170/ECO!R17),IF($C$4="Constant Exchange rate",IF(Benefits_DATA!H170=0,0,Benefits_DATA!H170/ECO!R52))))</f>
        <v>0</v>
      </c>
      <c r="J172" s="74">
        <f>IF($C$4="National Currency",IF(Benefits_DATA!I170=0,0,Benefits_DATA!I170),IF($C$4="Current Exchange rate",IF(Benefits_DATA!I170=0,0,Benefits_DATA!I170/ECO!S17),IF($C$4="Constant Exchange rate",IF(Benefits_DATA!I170=0,0,Benefits_DATA!I170/ECO!S52))))</f>
        <v>0</v>
      </c>
      <c r="K172" s="74">
        <f>IF($C$4="National Currency",IF(Benefits_DATA!J170=0,0,Benefits_DATA!J170),IF($C$4="Current Exchange rate",IF(Benefits_DATA!J170=0,0,Benefits_DATA!J170/ECO!T17),IF($C$4="Constant Exchange rate",IF(Benefits_DATA!J170=0,0,Benefits_DATA!J170/ECO!T52))))</f>
        <v>0</v>
      </c>
      <c r="L172" s="74">
        <f>IF($C$4="National Currency",IF(Benefits_DATA!K170=0,0,Benefits_DATA!K170),IF($C$4="Current Exchange rate",IF(Benefits_DATA!K170=0,0,Benefits_DATA!K170/ECO!U17),IF($C$4="Constant Exchange rate",IF(Benefits_DATA!K170=0,0,Benefits_DATA!K170/ECO!U52))))</f>
        <v>0</v>
      </c>
      <c r="M172" s="74">
        <f>IF($C$4="National Currency",IF(Benefits_DATA!L170=0,0,Benefits_DATA!L170),IF($C$4="Current Exchange rate",IF(Benefits_DATA!L170=0,0,Benefits_DATA!L170/ECO!V17),IF($C$4="Constant Exchange rate",IF(Benefits_DATA!L170=0,0,Benefits_DATA!L170/ECO!V52))))</f>
        <v>0</v>
      </c>
      <c r="N172" s="74">
        <f>IF($C$4="National Currency",IF(Benefits_DATA!M170=0,0,Benefits_DATA!M170),IF($C$4="Current Exchange rate",IF(Benefits_DATA!M170=0,0,Benefits_DATA!M170/ECO!W17),IF($C$4="Constant Exchange rate",IF(Benefits_DATA!M170=0,0,Benefits_DATA!M170/ECO!W52))))</f>
        <v>0</v>
      </c>
      <c r="O172" s="74">
        <f>IF($C$4="National Currency",IF(Benefits_DATA!N170=0,0,Benefits_DATA!N170),IF($C$4="Current Exchange rate",IF(Benefits_DATA!N170=0,0,Benefits_DATA!N170/ECO!X17),IF($C$4="Constant Exchange rate",IF(Benefits_DATA!N170=0,0,Benefits_DATA!N170/ECO!X52))))</f>
        <v>0</v>
      </c>
      <c r="P172" s="210">
        <f>IF($C$4="National Currency",IF(Benefits_DATA!O170=0,0,Benefits_DATA!O170),IF($C$4="Current Exchange rate",IF(Benefits_DATA!O170=0,0,Benefits_DATA!O170/ECO!Y17),IF($C$4="Constant Exchange rate",IF(Benefits_DATA!O170=0,0,Benefits_DATA!O170/ECO!Y52))))</f>
        <v>0</v>
      </c>
      <c r="Q172" s="77">
        <f t="shared" si="26"/>
        <v>0</v>
      </c>
      <c r="R172" s="77" t="str">
        <f t="shared" si="27"/>
        <v>-</v>
      </c>
      <c r="S172" s="77" t="str">
        <f t="shared" si="28"/>
        <v>-</v>
      </c>
    </row>
    <row r="173" spans="3:19" ht="15" x14ac:dyDescent="0.25">
      <c r="C173" s="242"/>
      <c r="D173" s="243"/>
      <c r="E173" s="72" t="s">
        <v>8</v>
      </c>
      <c r="F173" s="74">
        <f>IF($C$4="National Currency",IF(Benefits_DATA!E171=0,0,Benefits_DATA!E171),IF($C$4="Current Exchange rate",IF(Benefits_DATA!E171=0,0,Benefits_DATA!E171/ECO!O18),IF($C$4="Constant Exchange rate",IF(Benefits_DATA!E171=0,0,Benefits_DATA!E171/ECO!O53))))</f>
        <v>0</v>
      </c>
      <c r="G173" s="74">
        <f>IF($C$4="National Currency",IF(Benefits_DATA!F171=0,0,Benefits_DATA!F171),IF($C$4="Current Exchange rate",IF(Benefits_DATA!F171=0,0,Benefits_DATA!F171/ECO!P18),IF($C$4="Constant Exchange rate",IF(Benefits_DATA!F171=0,0,Benefits_DATA!F171/ECO!P53))))</f>
        <v>0</v>
      </c>
      <c r="H173" s="74">
        <f>IF($C$4="National Currency",IF(Benefits_DATA!G171=0,0,Benefits_DATA!G171),IF($C$4="Current Exchange rate",IF(Benefits_DATA!G171=0,0,Benefits_DATA!G171/ECO!Q18),IF($C$4="Constant Exchange rate",IF(Benefits_DATA!G171=0,0,Benefits_DATA!G171/ECO!Q53))))</f>
        <v>0</v>
      </c>
      <c r="I173" s="74">
        <f>IF($C$4="National Currency",IF(Benefits_DATA!H171=0,0,Benefits_DATA!H171),IF($C$4="Current Exchange rate",IF(Benefits_DATA!H171=0,0,Benefits_DATA!H171/ECO!R18),IF($C$4="Constant Exchange rate",IF(Benefits_DATA!H171=0,0,Benefits_DATA!H171/ECO!R53))))</f>
        <v>0</v>
      </c>
      <c r="J173" s="74">
        <f>IF($C$4="National Currency",IF(Benefits_DATA!I171=0,0,Benefits_DATA!I171),IF($C$4="Current Exchange rate",IF(Benefits_DATA!I171=0,0,Benefits_DATA!I171/ECO!S18),IF($C$4="Constant Exchange rate",IF(Benefits_DATA!I171=0,0,Benefits_DATA!I171/ECO!S53))))</f>
        <v>1.5635984814592305</v>
      </c>
      <c r="K173" s="74">
        <f>IF($C$4="National Currency",IF(Benefits_DATA!J171=0,0,Benefits_DATA!J171),IF($C$4="Current Exchange rate",IF(Benefits_DATA!J171=0,0,Benefits_DATA!J171/ECO!T18),IF($C$4="Constant Exchange rate",IF(Benefits_DATA!J171=0,0,Benefits_DATA!J171/ECO!T53))))</f>
        <v>1.6950647424999681</v>
      </c>
      <c r="L173" s="74">
        <f>IF($C$4="National Currency",IF(Benefits_DATA!K171=0,0,Benefits_DATA!K171),IF($C$4="Current Exchange rate",IF(Benefits_DATA!K171=0,0,Benefits_DATA!K171/ECO!U18),IF($C$4="Constant Exchange rate",IF(Benefits_DATA!K171=0,0,Benefits_DATA!K171/ECO!U53))))</f>
        <v>1.3116587629261311</v>
      </c>
      <c r="M173" s="74">
        <f>IF($C$4="National Currency",IF(Benefits_DATA!L171=0,0,Benefits_DATA!L171),IF($C$4="Current Exchange rate",IF(Benefits_DATA!L171=0,0,Benefits_DATA!L171/ECO!V18),IF($C$4="Constant Exchange rate",IF(Benefits_DATA!L171=0,0,Benefits_DATA!L171/ECO!V53))))</f>
        <v>17.701000000000001</v>
      </c>
      <c r="N173" s="74">
        <f>IF($C$4="National Currency",IF(Benefits_DATA!M171=0,0,Benefits_DATA!M171),IF($C$4="Current Exchange rate",IF(Benefits_DATA!M171=0,0,Benefits_DATA!M171/ECO!W18),IF($C$4="Constant Exchange rate",IF(Benefits_DATA!M171=0,0,Benefits_DATA!M171/ECO!W53))))</f>
        <v>20.516999999999999</v>
      </c>
      <c r="O173" s="74">
        <f>IF($C$4="National Currency",IF(Benefits_DATA!N171=0,0,Benefits_DATA!N171),IF($C$4="Current Exchange rate",IF(Benefits_DATA!N171=0,0,Benefits_DATA!N171/ECO!X18),IF($C$4="Constant Exchange rate",IF(Benefits_DATA!N171=0,0,Benefits_DATA!N171/ECO!X53))))</f>
        <v>22.012</v>
      </c>
      <c r="P173" s="210">
        <f>IF($C$4="National Currency",IF(Benefits_DATA!O171=0,0,Benefits_DATA!O171),IF($C$4="Current Exchange rate",IF(Benefits_DATA!O171=0,0,Benefits_DATA!O171/ECO!Y18),IF($C$4="Constant Exchange rate",IF(Benefits_DATA!O171=0,0,Benefits_DATA!O171/ECO!Y53))))</f>
        <v>0</v>
      </c>
      <c r="Q173" s="77">
        <f t="shared" si="26"/>
        <v>7.2920742415737177E-5</v>
      </c>
      <c r="R173" s="77">
        <f t="shared" si="27"/>
        <v>7.2866403470293051E-2</v>
      </c>
      <c r="S173" s="77" t="str">
        <f t="shared" si="28"/>
        <v>-</v>
      </c>
    </row>
    <row r="174" spans="3:19" ht="15" x14ac:dyDescent="0.25">
      <c r="C174" s="242"/>
      <c r="D174" s="243"/>
      <c r="E174" s="72" t="s">
        <v>9</v>
      </c>
      <c r="F174" s="74">
        <f>IF($C$4="National Currency",IF(Benefits_DATA!E172=0,0,Benefits_DATA!E172),IF($C$4="Current Exchange rate",IF(Benefits_DATA!E172=0,0,Benefits_DATA!E172/ECO!O19),IF($C$4="Constant Exchange rate",IF(Benefits_DATA!E172=0,0,Benefits_DATA!E172/ECO!O54))))</f>
        <v>0</v>
      </c>
      <c r="G174" s="74">
        <f>IF($C$4="National Currency",IF(Benefits_DATA!F172=0,0,Benefits_DATA!F172),IF($C$4="Current Exchange rate",IF(Benefits_DATA!F172=0,0,Benefits_DATA!F172/ECO!P19),IF($C$4="Constant Exchange rate",IF(Benefits_DATA!F172=0,0,Benefits_DATA!F172/ECO!P54))))</f>
        <v>0</v>
      </c>
      <c r="H174" s="74">
        <f>IF($C$4="National Currency",IF(Benefits_DATA!G172=0,0,Benefits_DATA!G172),IF($C$4="Current Exchange rate",IF(Benefits_DATA!G172=0,0,Benefits_DATA!G172/ECO!Q19),IF($C$4="Constant Exchange rate",IF(Benefits_DATA!G172=0,0,Benefits_DATA!G172/ECO!Q54))))</f>
        <v>0</v>
      </c>
      <c r="I174" s="74">
        <f>IF($C$4="National Currency",IF(Benefits_DATA!H172=0,0,Benefits_DATA!H172),IF($C$4="Current Exchange rate",IF(Benefits_DATA!H172=0,0,Benefits_DATA!H172/ECO!R19),IF($C$4="Constant Exchange rate",IF(Benefits_DATA!H172=0,0,Benefits_DATA!H172/ECO!R54))))</f>
        <v>19494.283474846201</v>
      </c>
      <c r="J174" s="74">
        <f>IF($C$4="National Currency",IF(Benefits_DATA!I172=0,0,Benefits_DATA!I172),IF($C$4="Current Exchange rate",IF(Benefits_DATA!I172=0,0,Benefits_DATA!I172/ECO!S19),IF($C$4="Constant Exchange rate",IF(Benefits_DATA!I172=0,0,Benefits_DATA!I172/ECO!S54))))</f>
        <v>22160.385010330665</v>
      </c>
      <c r="K174" s="74">
        <f>IF($C$4="National Currency",IF(Benefits_DATA!J172=0,0,Benefits_DATA!J172),IF($C$4="Current Exchange rate",IF(Benefits_DATA!J172=0,0,Benefits_DATA!J172/ECO!T19),IF($C$4="Constant Exchange rate",IF(Benefits_DATA!J172=0,0,Benefits_DATA!J172/ECO!T54))))</f>
        <v>21006.309786106602</v>
      </c>
      <c r="L174" s="74">
        <f>IF($C$4="National Currency",IF(Benefits_DATA!K172=0,0,Benefits_DATA!K172),IF($C$4="Current Exchange rate",IF(Benefits_DATA!K172=0,0,Benefits_DATA!K172/ECO!U19),IF($C$4="Constant Exchange rate",IF(Benefits_DATA!K172=0,0,Benefits_DATA!K172/ECO!U54))))</f>
        <v>21737.713318618662</v>
      </c>
      <c r="M174" s="74">
        <f>IF($C$4="National Currency",IF(Benefits_DATA!L172=0,0,Benefits_DATA!L172),IF($C$4="Current Exchange rate",IF(Benefits_DATA!L172=0,0,Benefits_DATA!L172/ECO!V19),IF($C$4="Constant Exchange rate",IF(Benefits_DATA!L172=0,0,Benefits_DATA!L172/ECO!V54))))</f>
        <v>20559.552195529766</v>
      </c>
      <c r="N174" s="74">
        <f>IF($C$4="National Currency",IF(Benefits_DATA!M172=0,0,Benefits_DATA!M172),IF($C$4="Current Exchange rate",IF(Benefits_DATA!M172=0,0,Benefits_DATA!M172/ECO!W19),IF($C$4="Constant Exchange rate",IF(Benefits_DATA!M172=0,0,Benefits_DATA!M172/ECO!W54))))</f>
        <v>22317.386062093952</v>
      </c>
      <c r="O174" s="74">
        <f>IF($C$4="National Currency",IF(Benefits_DATA!N172=0,0,Benefits_DATA!N172),IF($C$4="Current Exchange rate",IF(Benefits_DATA!N172=0,0,Benefits_DATA!N172/ECO!X19),IF($C$4="Constant Exchange rate",IF(Benefits_DATA!N172=0,0,Benefits_DATA!N172/ECO!X54))))</f>
        <v>19361.166058257972</v>
      </c>
      <c r="P174" s="210">
        <f>IF($C$4="National Currency",IF(Benefits_DATA!O172=0,0,Benefits_DATA!O172),IF($C$4="Current Exchange rate",IF(Benefits_DATA!O172=0,0,Benefits_DATA!O172/ECO!Y19),IF($C$4="Constant Exchange rate",IF(Benefits_DATA!O172=0,0,Benefits_DATA!O172/ECO!Y54))))</f>
        <v>21781.013928337594</v>
      </c>
      <c r="Q174" s="77">
        <f t="shared" si="26"/>
        <v>6.4139133336477513E-2</v>
      </c>
      <c r="R174" s="77">
        <f t="shared" si="27"/>
        <v>-0.13246264574224109</v>
      </c>
      <c r="S174" s="77" t="str">
        <f t="shared" si="28"/>
        <v>-</v>
      </c>
    </row>
    <row r="175" spans="3:19" ht="15" x14ac:dyDescent="0.25">
      <c r="C175" s="242"/>
      <c r="D175" s="243"/>
      <c r="E175" s="72" t="s">
        <v>10</v>
      </c>
      <c r="F175" s="74">
        <f>IF($C$4="National Currency",IF(Benefits_DATA!E173=0,0,Benefits_DATA!E173),IF($C$4="Current Exchange rate",IF(Benefits_DATA!E173=0,0,Benefits_DATA!E173/ECO!O20),IF($C$4="Constant Exchange rate",IF(Benefits_DATA!E173=0,0,Benefits_DATA!E173/ECO!O55))))</f>
        <v>0</v>
      </c>
      <c r="G175" s="74">
        <f>IF($C$4="National Currency",IF(Benefits_DATA!F173=0,0,Benefits_DATA!F173),IF($C$4="Current Exchange rate",IF(Benefits_DATA!F173=0,0,Benefits_DATA!F173/ECO!P20),IF($C$4="Constant Exchange rate",IF(Benefits_DATA!F173=0,0,Benefits_DATA!F173/ECO!P55))))</f>
        <v>0</v>
      </c>
      <c r="H175" s="74">
        <f>IF($C$4="National Currency",IF(Benefits_DATA!G173=0,0,Benefits_DATA!G173),IF($C$4="Current Exchange rate",IF(Benefits_DATA!G173=0,0,Benefits_DATA!G173/ECO!Q20),IF($C$4="Constant Exchange rate",IF(Benefits_DATA!G173=0,0,Benefits_DATA!G173/ECO!Q55))))</f>
        <v>0</v>
      </c>
      <c r="I175" s="74">
        <f>IF($C$4="National Currency",IF(Benefits_DATA!H173=0,0,Benefits_DATA!H173),IF($C$4="Current Exchange rate",IF(Benefits_DATA!H173=0,0,Benefits_DATA!H173/ECO!R20),IF($C$4="Constant Exchange rate",IF(Benefits_DATA!H173=0,0,Benefits_DATA!H173/ECO!R55))))</f>
        <v>0</v>
      </c>
      <c r="J175" s="74">
        <f>IF($C$4="National Currency",IF(Benefits_DATA!I173=0,0,Benefits_DATA!I173),IF($C$4="Current Exchange rate",IF(Benefits_DATA!I173=0,0,Benefits_DATA!I173/ECO!S20),IF($C$4="Constant Exchange rate",IF(Benefits_DATA!I173=0,0,Benefits_DATA!I173/ECO!S55))))</f>
        <v>0</v>
      </c>
      <c r="K175" s="74">
        <f>IF($C$4="National Currency",IF(Benefits_DATA!J173=0,0,Benefits_DATA!J173),IF($C$4="Current Exchange rate",IF(Benefits_DATA!J173=0,0,Benefits_DATA!J173/ECO!T20),IF($C$4="Constant Exchange rate",IF(Benefits_DATA!J173=0,0,Benefits_DATA!J173/ECO!T55))))</f>
        <v>0</v>
      </c>
      <c r="L175" s="74">
        <f>IF($C$4="National Currency",IF(Benefits_DATA!K173=0,0,Benefits_DATA!K173),IF($C$4="Current Exchange rate",IF(Benefits_DATA!K173=0,0,Benefits_DATA!K173/ECO!U20),IF($C$4="Constant Exchange rate",IF(Benefits_DATA!K173=0,0,Benefits_DATA!K173/ECO!U55))))</f>
        <v>0</v>
      </c>
      <c r="M175" s="74">
        <f>IF($C$4="National Currency",IF(Benefits_DATA!L173=0,0,Benefits_DATA!L173),IF($C$4="Current Exchange rate",IF(Benefits_DATA!L173=0,0,Benefits_DATA!L173/ECO!V20),IF($C$4="Constant Exchange rate",IF(Benefits_DATA!L173=0,0,Benefits_DATA!L173/ECO!V55))))</f>
        <v>0</v>
      </c>
      <c r="N175" s="74">
        <f>IF($C$4="National Currency",IF(Benefits_DATA!M173=0,0,Benefits_DATA!M173),IF($C$4="Current Exchange rate",IF(Benefits_DATA!M173=0,0,Benefits_DATA!M173/ECO!W20),IF($C$4="Constant Exchange rate",IF(Benefits_DATA!M173=0,0,Benefits_DATA!M173/ECO!W55))))</f>
        <v>0</v>
      </c>
      <c r="O175" s="74">
        <f>IF($C$4="National Currency",IF(Benefits_DATA!N173=0,0,Benefits_DATA!N173),IF($C$4="Current Exchange rate",IF(Benefits_DATA!N173=0,0,Benefits_DATA!N173/ECO!X20),IF($C$4="Constant Exchange rate",IF(Benefits_DATA!N173=0,0,Benefits_DATA!N173/ECO!X55))))</f>
        <v>0</v>
      </c>
      <c r="P175" s="210">
        <f>IF($C$4="National Currency",IF(Benefits_DATA!O173=0,0,Benefits_DATA!O173),IF($C$4="Current Exchange rate",IF(Benefits_DATA!O173=0,0,Benefits_DATA!O173/ECO!Y20),IF($C$4="Constant Exchange rate",IF(Benefits_DATA!O173=0,0,Benefits_DATA!O173/ECO!Y55))))</f>
        <v>0</v>
      </c>
      <c r="Q175" s="77">
        <f t="shared" si="26"/>
        <v>0</v>
      </c>
      <c r="R175" s="77" t="str">
        <f t="shared" si="27"/>
        <v>-</v>
      </c>
      <c r="S175" s="77" t="str">
        <f t="shared" si="28"/>
        <v>-</v>
      </c>
    </row>
    <row r="176" spans="3:19" ht="15" x14ac:dyDescent="0.25">
      <c r="C176" s="242"/>
      <c r="D176" s="243"/>
      <c r="E176" s="72" t="s">
        <v>11</v>
      </c>
      <c r="F176" s="74">
        <f>IF($C$4="National Currency",IF(Benefits_DATA!E174=0,0,Benefits_DATA!E174),IF($C$4="Current Exchange rate",IF(Benefits_DATA!E174=0,0,Benefits_DATA!E174/ECO!O21),IF($C$4="Constant Exchange rate",IF(Benefits_DATA!E174=0,0,Benefits_DATA!E174/ECO!O56))))</f>
        <v>54435</v>
      </c>
      <c r="G176" s="74">
        <f>IF($C$4="National Currency",IF(Benefits_DATA!F174=0,0,Benefits_DATA!F174),IF($C$4="Current Exchange rate",IF(Benefits_DATA!F174=0,0,Benefits_DATA!F174/ECO!P21),IF($C$4="Constant Exchange rate",IF(Benefits_DATA!F174=0,0,Benefits_DATA!F174/ECO!P56))))</f>
        <v>59560</v>
      </c>
      <c r="H176" s="74">
        <f>IF($C$4="National Currency",IF(Benefits_DATA!G174=0,0,Benefits_DATA!G174),IF($C$4="Current Exchange rate",IF(Benefits_DATA!G174=0,0,Benefits_DATA!G174/ECO!Q21),IF($C$4="Constant Exchange rate",IF(Benefits_DATA!G174=0,0,Benefits_DATA!G174/ECO!Q56))))</f>
        <v>65275</v>
      </c>
      <c r="I176" s="74">
        <f>IF($C$4="National Currency",IF(Benefits_DATA!H174=0,0,Benefits_DATA!H174),IF($C$4="Current Exchange rate",IF(Benefits_DATA!H174=0,0,Benefits_DATA!H174/ECO!R21),IF($C$4="Constant Exchange rate",IF(Benefits_DATA!H174=0,0,Benefits_DATA!H174/ECO!R56))))</f>
        <v>69199</v>
      </c>
      <c r="J176" s="74">
        <f>IF($C$4="National Currency",IF(Benefits_DATA!I174=0,0,Benefits_DATA!I174),IF($C$4="Current Exchange rate",IF(Benefits_DATA!I174=0,0,Benefits_DATA!I174/ECO!S21),IF($C$4="Constant Exchange rate",IF(Benefits_DATA!I174=0,0,Benefits_DATA!I174/ECO!S56))))</f>
        <v>78269</v>
      </c>
      <c r="K176" s="74">
        <f>IF($C$4="National Currency",IF(Benefits_DATA!J174=0,0,Benefits_DATA!J174),IF($C$4="Current Exchange rate",IF(Benefits_DATA!J174=0,0,Benefits_DATA!J174/ECO!T21),IF($C$4="Constant Exchange rate",IF(Benefits_DATA!J174=0,0,Benefits_DATA!J174/ECO!T56))))</f>
        <v>75318</v>
      </c>
      <c r="L176" s="74">
        <f>IF($C$4="National Currency",IF(Benefits_DATA!K174=0,0,Benefits_DATA!K174),IF($C$4="Current Exchange rate",IF(Benefits_DATA!K174=0,0,Benefits_DATA!K174/ECO!U21),IF($C$4="Constant Exchange rate",IF(Benefits_DATA!K174=0,0,Benefits_DATA!K174/ECO!U56))))</f>
        <v>79963</v>
      </c>
      <c r="M176" s="74">
        <f>IF($C$4="National Currency",IF(Benefits_DATA!L174=0,0,Benefits_DATA!L174),IF($C$4="Current Exchange rate",IF(Benefits_DATA!L174=0,0,Benefits_DATA!L174/ECO!V21),IF($C$4="Constant Exchange rate",IF(Benefits_DATA!L174=0,0,Benefits_DATA!L174/ECO!V56))))</f>
        <v>101761</v>
      </c>
      <c r="N176" s="74">
        <f>IF($C$4="National Currency",IF(Benefits_DATA!M174=0,0,Benefits_DATA!M174),IF($C$4="Current Exchange rate",IF(Benefits_DATA!M174=0,0,Benefits_DATA!M174/ECO!W21),IF($C$4="Constant Exchange rate",IF(Benefits_DATA!M174=0,0,Benefits_DATA!M174/ECO!W56))))</f>
        <v>104855</v>
      </c>
      <c r="O176" s="74">
        <f>IF($C$4="National Currency",IF(Benefits_DATA!N174=0,0,Benefits_DATA!N174),IF($C$4="Current Exchange rate",IF(Benefits_DATA!N174=0,0,Benefits_DATA!N174/ECO!X21),IF($C$4="Constant Exchange rate",IF(Benefits_DATA!N174=0,0,Benefits_DATA!N174/ECO!X56))))</f>
        <v>94503</v>
      </c>
      <c r="P176" s="210">
        <f>IF($C$4="National Currency",IF(Benefits_DATA!O174=0,0,Benefits_DATA!O174),IF($C$4="Current Exchange rate",IF(Benefits_DATA!O174=0,0,Benefits_DATA!O174/ECO!Y21),IF($C$4="Constant Exchange rate",IF(Benefits_DATA!O174=0,0,Benefits_DATA!O174/ECO!Y56))))</f>
        <v>0</v>
      </c>
      <c r="Q176" s="77">
        <f t="shared" si="26"/>
        <v>0.31306691443369117</v>
      </c>
      <c r="R176" s="77">
        <f t="shared" si="27"/>
        <v>-9.8726813218253828E-2</v>
      </c>
      <c r="S176" s="77">
        <f t="shared" si="28"/>
        <v>0.73607054284926976</v>
      </c>
    </row>
    <row r="177" spans="3:19" ht="15" x14ac:dyDescent="0.25">
      <c r="C177" s="242"/>
      <c r="D177" s="243"/>
      <c r="E177" s="72" t="s">
        <v>12</v>
      </c>
      <c r="F177" s="74">
        <f>IF($C$4="National Currency",IF(Benefits_DATA!E175=0,0,Benefits_DATA!E175),IF($C$4="Current Exchange rate",IF(Benefits_DATA!E175=0,0,Benefits_DATA!E175/ECO!O22),IF($C$4="Constant Exchange rate",IF(Benefits_DATA!E175=0,0,Benefits_DATA!E175/ECO!O57))))</f>
        <v>0</v>
      </c>
      <c r="G177" s="74">
        <f>IF($C$4="National Currency",IF(Benefits_DATA!F175=0,0,Benefits_DATA!F175),IF($C$4="Current Exchange rate",IF(Benefits_DATA!F175=0,0,Benefits_DATA!F175/ECO!P22),IF($C$4="Constant Exchange rate",IF(Benefits_DATA!F175=0,0,Benefits_DATA!F175/ECO!P57))))</f>
        <v>0</v>
      </c>
      <c r="H177" s="74">
        <f>IF($C$4="National Currency",IF(Benefits_DATA!G175=0,0,Benefits_DATA!G175),IF($C$4="Current Exchange rate",IF(Benefits_DATA!G175=0,0,Benefits_DATA!G175/ECO!Q22),IF($C$4="Constant Exchange rate",IF(Benefits_DATA!G175=0,0,Benefits_DATA!G175/ECO!Q57))))</f>
        <v>0</v>
      </c>
      <c r="I177" s="74">
        <f>IF($C$4="National Currency",IF(Benefits_DATA!H175=0,0,Benefits_DATA!H175),IF($C$4="Current Exchange rate",IF(Benefits_DATA!H175=0,0,Benefits_DATA!H175/ECO!R22),IF($C$4="Constant Exchange rate",IF(Benefits_DATA!H175=0,0,Benefits_DATA!H175/ECO!R57))))</f>
        <v>0</v>
      </c>
      <c r="J177" s="74">
        <f>IF($C$4="National Currency",IF(Benefits_DATA!I175=0,0,Benefits_DATA!I175),IF($C$4="Current Exchange rate",IF(Benefits_DATA!I175=0,0,Benefits_DATA!I175/ECO!S22),IF($C$4="Constant Exchange rate",IF(Benefits_DATA!I175=0,0,Benefits_DATA!I175/ECO!S57))))</f>
        <v>0</v>
      </c>
      <c r="K177" s="74">
        <f>IF($C$4="National Currency",IF(Benefits_DATA!J175=0,0,Benefits_DATA!J175),IF($C$4="Current Exchange rate",IF(Benefits_DATA!J175=0,0,Benefits_DATA!J175/ECO!T22),IF($C$4="Constant Exchange rate",IF(Benefits_DATA!J175=0,0,Benefits_DATA!J175/ECO!T57))))</f>
        <v>0</v>
      </c>
      <c r="L177" s="74">
        <f>IF($C$4="National Currency",IF(Benefits_DATA!K175=0,0,Benefits_DATA!K175),IF($C$4="Current Exchange rate",IF(Benefits_DATA!K175=0,0,Benefits_DATA!K175/ECO!U22),IF($C$4="Constant Exchange rate",IF(Benefits_DATA!K175=0,0,Benefits_DATA!K175/ECO!U57))))</f>
        <v>0</v>
      </c>
      <c r="M177" s="74">
        <f>IF($C$4="National Currency",IF(Benefits_DATA!L175=0,0,Benefits_DATA!L175),IF($C$4="Current Exchange rate",IF(Benefits_DATA!L175=0,0,Benefits_DATA!L175/ECO!V22),IF($C$4="Constant Exchange rate",IF(Benefits_DATA!L175=0,0,Benefits_DATA!L175/ECO!V57))))</f>
        <v>0</v>
      </c>
      <c r="N177" s="74">
        <f>IF($C$4="National Currency",IF(Benefits_DATA!M175=0,0,Benefits_DATA!M175),IF($C$4="Current Exchange rate",IF(Benefits_DATA!M175=0,0,Benefits_DATA!M175/ECO!W22),IF($C$4="Constant Exchange rate",IF(Benefits_DATA!M175=0,0,Benefits_DATA!M175/ECO!W57))))</f>
        <v>0</v>
      </c>
      <c r="O177" s="74">
        <f>IF($C$4="National Currency",IF(Benefits_DATA!N175=0,0,Benefits_DATA!N175),IF($C$4="Current Exchange rate",IF(Benefits_DATA!N175=0,0,Benefits_DATA!N175/ECO!X22),IF($C$4="Constant Exchange rate",IF(Benefits_DATA!N175=0,0,Benefits_DATA!N175/ECO!X57))))</f>
        <v>0</v>
      </c>
      <c r="P177" s="210">
        <f>IF($C$4="National Currency",IF(Benefits_DATA!O175=0,0,Benefits_DATA!O175),IF($C$4="Current Exchange rate",IF(Benefits_DATA!O175=0,0,Benefits_DATA!O175/ECO!Y22),IF($C$4="Constant Exchange rate",IF(Benefits_DATA!O175=0,0,Benefits_DATA!O175/ECO!Y57))))</f>
        <v>0</v>
      </c>
      <c r="Q177" s="77">
        <f t="shared" si="26"/>
        <v>0</v>
      </c>
      <c r="R177" s="77" t="str">
        <f t="shared" si="27"/>
        <v>-</v>
      </c>
      <c r="S177" s="77" t="str">
        <f t="shared" si="28"/>
        <v>-</v>
      </c>
    </row>
    <row r="178" spans="3:19" ht="15" x14ac:dyDescent="0.25">
      <c r="C178" s="242"/>
      <c r="D178" s="243"/>
      <c r="E178" s="72" t="s">
        <v>13</v>
      </c>
      <c r="F178" s="74">
        <f>IF($C$4="National Currency",IF(Benefits_DATA!E176=0,0,Benefits_DATA!E176),IF($C$4="Current Exchange rate",IF(Benefits_DATA!E176=0,0,Benefits_DATA!E176/ECO!O23),IF($C$4="Constant Exchange rate",IF(Benefits_DATA!E176=0,0,Benefits_DATA!E176/ECO!O58))))</f>
        <v>0</v>
      </c>
      <c r="G178" s="74">
        <f>IF($C$4="National Currency",IF(Benefits_DATA!F176=0,0,Benefits_DATA!F176),IF($C$4="Current Exchange rate",IF(Benefits_DATA!F176=0,0,Benefits_DATA!F176/ECO!P23),IF($C$4="Constant Exchange rate",IF(Benefits_DATA!F176=0,0,Benefits_DATA!F176/ECO!P58))))</f>
        <v>0</v>
      </c>
      <c r="H178" s="74">
        <f>IF($C$4="National Currency",IF(Benefits_DATA!G176=0,0,Benefits_DATA!G176),IF($C$4="Current Exchange rate",IF(Benefits_DATA!G176=0,0,Benefits_DATA!G176/ECO!Q23),IF($C$4="Constant Exchange rate",IF(Benefits_DATA!G176=0,0,Benefits_DATA!G176/ECO!Q58))))</f>
        <v>0</v>
      </c>
      <c r="I178" s="74">
        <f>IF($C$4="National Currency",IF(Benefits_DATA!H176=0,0,Benefits_DATA!H176),IF($C$4="Current Exchange rate",IF(Benefits_DATA!H176=0,0,Benefits_DATA!H176/ECO!R23),IF($C$4="Constant Exchange rate",IF(Benefits_DATA!H176=0,0,Benefits_DATA!H176/ECO!R58))))</f>
        <v>0</v>
      </c>
      <c r="J178" s="74">
        <f>IF($C$4="National Currency",IF(Benefits_DATA!I176=0,0,Benefits_DATA!I176),IF($C$4="Current Exchange rate",IF(Benefits_DATA!I176=0,0,Benefits_DATA!I176/ECO!S23),IF($C$4="Constant Exchange rate",IF(Benefits_DATA!I176=0,0,Benefits_DATA!I176/ECO!S58))))</f>
        <v>87.098459127709575</v>
      </c>
      <c r="K178" s="74">
        <f>IF($C$4="National Currency",IF(Benefits_DATA!J176=0,0,Benefits_DATA!J176),IF($C$4="Current Exchange rate",IF(Benefits_DATA!J176=0,0,Benefits_DATA!J176/ECO!T23),IF($C$4="Constant Exchange rate",IF(Benefits_DATA!J176=0,0,Benefits_DATA!J176/ECO!T58))))</f>
        <v>118.82998171846434</v>
      </c>
      <c r="L178" s="74">
        <f>IF($C$4="National Currency",IF(Benefits_DATA!K176=0,0,Benefits_DATA!K176),IF($C$4="Current Exchange rate",IF(Benefits_DATA!K176=0,0,Benefits_DATA!K176/ECO!U23),IF($C$4="Constant Exchange rate",IF(Benefits_DATA!K176=0,0,Benefits_DATA!K176/ECO!U58))))</f>
        <v>130.0600679028467</v>
      </c>
      <c r="M178" s="74">
        <f>IF($C$4="National Currency",IF(Benefits_DATA!L176=0,0,Benefits_DATA!L176),IF($C$4="Current Exchange rate",IF(Benefits_DATA!L176=0,0,Benefits_DATA!L176/ECO!V23),IF($C$4="Constant Exchange rate",IF(Benefits_DATA!L176=0,0,Benefits_DATA!L176/ECO!V58))))</f>
        <v>161.92217289109428</v>
      </c>
      <c r="N178" s="74">
        <f>IF($C$4="National Currency",IF(Benefits_DATA!M176=0,0,Benefits_DATA!M176),IF($C$4="Current Exchange rate",IF(Benefits_DATA!M176=0,0,Benefits_DATA!M176/ECO!W23),IF($C$4="Constant Exchange rate",IF(Benefits_DATA!M176=0,0,Benefits_DATA!M176/ECO!W58))))</f>
        <v>175.76390702533297</v>
      </c>
      <c r="O178" s="208">
        <f>IF($C$4="National Currency",IF(Benefits_DATA!N176=0,0,Benefits_DATA!N176),IF($C$4="Current Exchange rate",IF(Benefits_DATA!N176=0,0,Benefits_DATA!N176/ECO!X23),IF($C$4="Constant Exchange rate",IF(Benefits_DATA!N176=0,0,Benefits_DATA!N176/ECO!X58))))</f>
        <v>175.76390702533297</v>
      </c>
      <c r="P178" s="210">
        <f>IF($C$4="National Currency",IF(Benefits_DATA!O176=0,0,Benefits_DATA!O176),IF($C$4="Current Exchange rate",IF(Benefits_DATA!O176=0,0,Benefits_DATA!O176/ECO!Y23),IF($C$4="Constant Exchange rate",IF(Benefits_DATA!O176=0,0,Benefits_DATA!O176/ECO!Y58))))</f>
        <v>0</v>
      </c>
      <c r="Q178" s="77">
        <f t="shared" si="26"/>
        <v>5.822657909402999E-4</v>
      </c>
      <c r="R178" s="77">
        <f t="shared" si="27"/>
        <v>0</v>
      </c>
      <c r="S178" s="77" t="str">
        <f t="shared" si="28"/>
        <v>-</v>
      </c>
    </row>
    <row r="179" spans="3:19" ht="15" x14ac:dyDescent="0.25">
      <c r="C179" s="242"/>
      <c r="D179" s="243"/>
      <c r="E179" s="72" t="s">
        <v>14</v>
      </c>
      <c r="F179" s="74">
        <f>IF($C$4="National Currency",IF(Benefits_DATA!E177=0,0,Benefits_DATA!E177),IF($C$4="Current Exchange rate",IF(Benefits_DATA!E177=0,0,Benefits_DATA!E177/ECO!O24),IF($C$4="Constant Exchange rate",IF(Benefits_DATA!E177=0,0,Benefits_DATA!E177/ECO!O59))))</f>
        <v>358.86100019015021</v>
      </c>
      <c r="G179" s="74">
        <f>IF($C$4="National Currency",IF(Benefits_DATA!F177=0,0,Benefits_DATA!F177),IF($C$4="Current Exchange rate",IF(Benefits_DATA!F177=0,0,Benefits_DATA!F177/ECO!P24),IF($C$4="Constant Exchange rate",IF(Benefits_DATA!F177=0,0,Benefits_DATA!F177/ECO!P59))))</f>
        <v>373.34727768270267</v>
      </c>
      <c r="H179" s="74">
        <f>IF($C$4="National Currency",IF(Benefits_DATA!G177=0,0,Benefits_DATA!G177),IF($C$4="Current Exchange rate",IF(Benefits_DATA!G177=0,0,Benefits_DATA!G177/ECO!Q24),IF($C$4="Constant Exchange rate",IF(Benefits_DATA!G177=0,0,Benefits_DATA!G177/ECO!Q59))))</f>
        <v>393.4081257526779</v>
      </c>
      <c r="I179" s="74">
        <f>IF($C$4="National Currency",IF(Benefits_DATA!H177=0,0,Benefits_DATA!H177),IF($C$4="Current Exchange rate",IF(Benefits_DATA!H177=0,0,Benefits_DATA!H177/ECO!R24),IF($C$4="Constant Exchange rate",IF(Benefits_DATA!H177=0,0,Benefits_DATA!H177/ECO!R59))))</f>
        <v>463.89998098497813</v>
      </c>
      <c r="J179" s="74">
        <f>IF($C$4="National Currency",IF(Benefits_DATA!I177=0,0,Benefits_DATA!I177),IF($C$4="Current Exchange rate",IF(Benefits_DATA!I177=0,0,Benefits_DATA!I177/ECO!S24),IF($C$4="Constant Exchange rate",IF(Benefits_DATA!I177=0,0,Benefits_DATA!I177/ECO!S59))))</f>
        <v>510.78785573936739</v>
      </c>
      <c r="K179" s="74">
        <f>IF($C$4="National Currency",IF(Benefits_DATA!J177=0,0,Benefits_DATA!J177),IF($C$4="Current Exchange rate",IF(Benefits_DATA!J177=0,0,Benefits_DATA!J177/ECO!T24),IF($C$4="Constant Exchange rate",IF(Benefits_DATA!J177=0,0,Benefits_DATA!J177/ECO!T59))))</f>
        <v>459.61843189452998</v>
      </c>
      <c r="L179" s="74">
        <f>IF($C$4="National Currency",IF(Benefits_DATA!K177=0,0,Benefits_DATA!K177),IF($C$4="Current Exchange rate",IF(Benefits_DATA!K177=0,0,Benefits_DATA!K177/ECO!U24),IF($C$4="Constant Exchange rate",IF(Benefits_DATA!K177=0,0,Benefits_DATA!K177/ECO!U59))))</f>
        <v>631.17195918108632</v>
      </c>
      <c r="M179" s="74">
        <f>IF($C$4="National Currency",IF(Benefits_DATA!L177=0,0,Benefits_DATA!L177),IF($C$4="Current Exchange rate",IF(Benefits_DATA!L177=0,0,Benefits_DATA!L177/ECO!V24),IF($C$4="Constant Exchange rate",IF(Benefits_DATA!L177=0,0,Benefits_DATA!L177/ECO!V59))))</f>
        <v>433.14952145528298</v>
      </c>
      <c r="N179" s="74">
        <f>IF($C$4="National Currency",IF(Benefits_DATA!M177=0,0,Benefits_DATA!M177),IF($C$4="Current Exchange rate",IF(Benefits_DATA!M177=0,0,Benefits_DATA!M177/ECO!W24),IF($C$4="Constant Exchange rate",IF(Benefits_DATA!M177=0,0,Benefits_DATA!M177/ECO!W59))))</f>
        <v>453.04874183938642</v>
      </c>
      <c r="O179" s="74">
        <f>IF($C$4="National Currency",IF(Benefits_DATA!N177=0,0,Benefits_DATA!N177),IF($C$4="Current Exchange rate",IF(Benefits_DATA!N177=0,0,Benefits_DATA!N177/ECO!X24),IF($C$4="Constant Exchange rate",IF(Benefits_DATA!N177=0,0,Benefits_DATA!N177/ECO!X59))))</f>
        <v>446.12727387969829</v>
      </c>
      <c r="P179" s="210">
        <f>IF($C$4="National Currency",IF(Benefits_DATA!O177=0,0,Benefits_DATA!O177),IF($C$4="Current Exchange rate",IF(Benefits_DATA!O177=0,0,Benefits_DATA!O177/ECO!Y24),IF($C$4="Constant Exchange rate",IF(Benefits_DATA!O177=0,0,Benefits_DATA!O177/ECO!Y59))))</f>
        <v>0</v>
      </c>
      <c r="Q179" s="77">
        <f t="shared" si="26"/>
        <v>1.4779180457576099E-3</v>
      </c>
      <c r="R179" s="77">
        <f t="shared" si="27"/>
        <v>-1.5277534888601285E-2</v>
      </c>
      <c r="S179" s="77">
        <f t="shared" si="28"/>
        <v>0.24317569656025073</v>
      </c>
    </row>
    <row r="180" spans="3:19" ht="15" x14ac:dyDescent="0.25">
      <c r="C180" s="242"/>
      <c r="D180" s="243"/>
      <c r="E180" s="72" t="s">
        <v>15</v>
      </c>
      <c r="F180" s="74">
        <f>IF($C$4="National Currency",IF(Benefits_DATA!E178=0,0,Benefits_DATA!E178),IF($C$4="Current Exchange rate",IF(Benefits_DATA!E178=0,0,Benefits_DATA!E178/ECO!O25),IF($C$4="Constant Exchange rate",IF(Benefits_DATA!E178=0,0,Benefits_DATA!E178/ECO!O60))))</f>
        <v>0</v>
      </c>
      <c r="G180" s="74">
        <f>IF($C$4="National Currency",IF(Benefits_DATA!F178=0,0,Benefits_DATA!F178),IF($C$4="Current Exchange rate",IF(Benefits_DATA!F178=0,0,Benefits_DATA!F178/ECO!P25),IF($C$4="Constant Exchange rate",IF(Benefits_DATA!F178=0,0,Benefits_DATA!F178/ECO!P60))))</f>
        <v>0</v>
      </c>
      <c r="H180" s="74">
        <f>IF($C$4="National Currency",IF(Benefits_DATA!G178=0,0,Benefits_DATA!G178),IF($C$4="Current Exchange rate",IF(Benefits_DATA!G178=0,0,Benefits_DATA!G178/ECO!Q25),IF($C$4="Constant Exchange rate",IF(Benefits_DATA!G178=0,0,Benefits_DATA!G178/ECO!Q60))))</f>
        <v>0</v>
      </c>
      <c r="I180" s="74">
        <f>IF($C$4="National Currency",IF(Benefits_DATA!H178=0,0,Benefits_DATA!H178),IF($C$4="Current Exchange rate",IF(Benefits_DATA!H178=0,0,Benefits_DATA!H178/ECO!R25),IF($C$4="Constant Exchange rate",IF(Benefits_DATA!H178=0,0,Benefits_DATA!H178/ECO!R60))))</f>
        <v>0</v>
      </c>
      <c r="J180" s="74">
        <f>IF($C$4="National Currency",IF(Benefits_DATA!I178=0,0,Benefits_DATA!I178),IF($C$4="Current Exchange rate",IF(Benefits_DATA!I178=0,0,Benefits_DATA!I178/ECO!S25),IF($C$4="Constant Exchange rate",IF(Benefits_DATA!I178=0,0,Benefits_DATA!I178/ECO!S60))))</f>
        <v>0</v>
      </c>
      <c r="K180" s="74">
        <f>IF($C$4="National Currency",IF(Benefits_DATA!J178=0,0,Benefits_DATA!J178),IF($C$4="Current Exchange rate",IF(Benefits_DATA!J178=0,0,Benefits_DATA!J178/ECO!T25),IF($C$4="Constant Exchange rate",IF(Benefits_DATA!J178=0,0,Benefits_DATA!J178/ECO!T60))))</f>
        <v>0</v>
      </c>
      <c r="L180" s="74">
        <f>IF($C$4="National Currency",IF(Benefits_DATA!K178=0,0,Benefits_DATA!K178),IF($C$4="Current Exchange rate",IF(Benefits_DATA!K178=0,0,Benefits_DATA!K178/ECO!U25),IF($C$4="Constant Exchange rate",IF(Benefits_DATA!K178=0,0,Benefits_DATA!K178/ECO!U60))))</f>
        <v>0</v>
      </c>
      <c r="M180" s="74">
        <f>IF($C$4="National Currency",IF(Benefits_DATA!L178=0,0,Benefits_DATA!L178),IF($C$4="Current Exchange rate",IF(Benefits_DATA!L178=0,0,Benefits_DATA!L178/ECO!V25),IF($C$4="Constant Exchange rate",IF(Benefits_DATA!L178=0,0,Benefits_DATA!L178/ECO!V60))))</f>
        <v>0</v>
      </c>
      <c r="N180" s="74">
        <f>IF($C$4="National Currency",IF(Benefits_DATA!M178=0,0,Benefits_DATA!M178),IF($C$4="Current Exchange rate",IF(Benefits_DATA!M178=0,0,Benefits_DATA!M178/ECO!W25),IF($C$4="Constant Exchange rate",IF(Benefits_DATA!M178=0,0,Benefits_DATA!M178/ECO!W60))))</f>
        <v>0</v>
      </c>
      <c r="O180" s="74">
        <f>IF($C$4="National Currency",IF(Benefits_DATA!N178=0,0,Benefits_DATA!N178),IF($C$4="Current Exchange rate",IF(Benefits_DATA!N178=0,0,Benefits_DATA!N178/ECO!X25),IF($C$4="Constant Exchange rate",IF(Benefits_DATA!N178=0,0,Benefits_DATA!N178/ECO!X60))))</f>
        <v>0</v>
      </c>
      <c r="P180" s="210">
        <f>IF($C$4="National Currency",IF(Benefits_DATA!O178=0,0,Benefits_DATA!O178),IF($C$4="Current Exchange rate",IF(Benefits_DATA!O178=0,0,Benefits_DATA!O178/ECO!Y25),IF($C$4="Constant Exchange rate",IF(Benefits_DATA!O178=0,0,Benefits_DATA!O178/ECO!Y60))))</f>
        <v>0</v>
      </c>
      <c r="Q180" s="77">
        <f t="shared" si="26"/>
        <v>0</v>
      </c>
      <c r="R180" s="77" t="str">
        <f t="shared" si="27"/>
        <v>-</v>
      </c>
      <c r="S180" s="77" t="str">
        <f t="shared" si="28"/>
        <v>-</v>
      </c>
    </row>
    <row r="181" spans="3:19" ht="15" x14ac:dyDescent="0.25">
      <c r="C181" s="242"/>
      <c r="D181" s="243"/>
      <c r="E181" s="72" t="s">
        <v>16</v>
      </c>
      <c r="F181" s="74">
        <f>IF($C$4="National Currency",IF(Benefits_DATA!E179=0,0,Benefits_DATA!E179),IF($C$4="Current Exchange rate",IF(Benefits_DATA!E179=0,0,Benefits_DATA!E179/ECO!O26),IF($C$4="Constant Exchange rate",IF(Benefits_DATA!E179=0,0,Benefits_DATA!E179/ECO!O61))))</f>
        <v>0</v>
      </c>
      <c r="G181" s="74">
        <f>IF($C$4="National Currency",IF(Benefits_DATA!F179=0,0,Benefits_DATA!F179),IF($C$4="Current Exchange rate",IF(Benefits_DATA!F179=0,0,Benefits_DATA!F179/ECO!P26),IF($C$4="Constant Exchange rate",IF(Benefits_DATA!F179=0,0,Benefits_DATA!F179/ECO!P61))))</f>
        <v>0</v>
      </c>
      <c r="H181" s="74">
        <f>IF($C$4="National Currency",IF(Benefits_DATA!G179=0,0,Benefits_DATA!G179),IF($C$4="Current Exchange rate",IF(Benefits_DATA!G179=0,0,Benefits_DATA!G179/ECO!Q26),IF($C$4="Constant Exchange rate",IF(Benefits_DATA!G179=0,0,Benefits_DATA!G179/ECO!Q61))))</f>
        <v>0</v>
      </c>
      <c r="I181" s="74">
        <f>IF($C$4="National Currency",IF(Benefits_DATA!H179=0,0,Benefits_DATA!H179),IF($C$4="Current Exchange rate",IF(Benefits_DATA!H179=0,0,Benefits_DATA!H179/ECO!R26),IF($C$4="Constant Exchange rate",IF(Benefits_DATA!H179=0,0,Benefits_DATA!H179/ECO!R61))))</f>
        <v>0</v>
      </c>
      <c r="J181" s="74">
        <f>IF($C$4="National Currency",IF(Benefits_DATA!I179=0,0,Benefits_DATA!I179),IF($C$4="Current Exchange rate",IF(Benefits_DATA!I179=0,0,Benefits_DATA!I179/ECO!S26),IF($C$4="Constant Exchange rate",IF(Benefits_DATA!I179=0,0,Benefits_DATA!I179/ECO!S61))))</f>
        <v>0</v>
      </c>
      <c r="K181" s="74">
        <f>IF($C$4="National Currency",IF(Benefits_DATA!J179=0,0,Benefits_DATA!J179),IF($C$4="Current Exchange rate",IF(Benefits_DATA!J179=0,0,Benefits_DATA!J179/ECO!T26),IF($C$4="Constant Exchange rate",IF(Benefits_DATA!J179=0,0,Benefits_DATA!J179/ECO!T61))))</f>
        <v>0</v>
      </c>
      <c r="L181" s="74">
        <f>IF($C$4="National Currency",IF(Benefits_DATA!K179=0,0,Benefits_DATA!K179),IF($C$4="Current Exchange rate",IF(Benefits_DATA!K179=0,0,Benefits_DATA!K179/ECO!U26),IF($C$4="Constant Exchange rate",IF(Benefits_DATA!K179=0,0,Benefits_DATA!K179/ECO!U61))))</f>
        <v>0</v>
      </c>
      <c r="M181" s="74">
        <f>IF($C$4="National Currency",IF(Benefits_DATA!L179=0,0,Benefits_DATA!L179),IF($C$4="Current Exchange rate",IF(Benefits_DATA!L179=0,0,Benefits_DATA!L179/ECO!V26),IF($C$4="Constant Exchange rate",IF(Benefits_DATA!L179=0,0,Benefits_DATA!L179/ECO!V61))))</f>
        <v>0</v>
      </c>
      <c r="N181" s="74">
        <f>IF($C$4="National Currency",IF(Benefits_DATA!M179=0,0,Benefits_DATA!M179),IF($C$4="Current Exchange rate",IF(Benefits_DATA!M179=0,0,Benefits_DATA!M179/ECO!W26),IF($C$4="Constant Exchange rate",IF(Benefits_DATA!M179=0,0,Benefits_DATA!M179/ECO!W61))))</f>
        <v>0</v>
      </c>
      <c r="O181" s="74">
        <f>IF($C$4="National Currency",IF(Benefits_DATA!N179=0,0,Benefits_DATA!N179),IF($C$4="Current Exchange rate",IF(Benefits_DATA!N179=0,0,Benefits_DATA!N179/ECO!X26),IF($C$4="Constant Exchange rate",IF(Benefits_DATA!N179=0,0,Benefits_DATA!N179/ECO!X61))))</f>
        <v>0</v>
      </c>
      <c r="P181" s="210">
        <f>IF($C$4="National Currency",IF(Benefits_DATA!O179=0,0,Benefits_DATA!O179),IF($C$4="Current Exchange rate",IF(Benefits_DATA!O179=0,0,Benefits_DATA!O179/ECO!Y26),IF($C$4="Constant Exchange rate",IF(Benefits_DATA!O179=0,0,Benefits_DATA!O179/ECO!Y61))))</f>
        <v>0</v>
      </c>
      <c r="Q181" s="77">
        <f t="shared" si="26"/>
        <v>0</v>
      </c>
      <c r="R181" s="77" t="str">
        <f t="shared" si="27"/>
        <v>-</v>
      </c>
      <c r="S181" s="77" t="str">
        <f t="shared" si="28"/>
        <v>-</v>
      </c>
    </row>
    <row r="182" spans="3:19" ht="15" x14ac:dyDescent="0.25">
      <c r="C182" s="242"/>
      <c r="D182" s="243"/>
      <c r="E182" s="72" t="s">
        <v>17</v>
      </c>
      <c r="F182" s="74">
        <f>IF($C$4="National Currency",IF(Benefits_DATA!E180=0,0,Benefits_DATA!E180),IF($C$4="Current Exchange rate",IF(Benefits_DATA!E180=0,0,Benefits_DATA!E180/ECO!O27),IF($C$4="Constant Exchange rate",IF(Benefits_DATA!E180=0,0,Benefits_DATA!E180/ECO!O62))))</f>
        <v>20943</v>
      </c>
      <c r="G182" s="74">
        <f>IF($C$4="National Currency",IF(Benefits_DATA!F180=0,0,Benefits_DATA!F180),IF($C$4="Current Exchange rate",IF(Benefits_DATA!F180=0,0,Benefits_DATA!F180/ECO!P27),IF($C$4="Constant Exchange rate",IF(Benefits_DATA!F180=0,0,Benefits_DATA!F180/ECO!P62))))</f>
        <v>22913</v>
      </c>
      <c r="H182" s="74">
        <f>IF($C$4="National Currency",IF(Benefits_DATA!G180=0,0,Benefits_DATA!G180),IF($C$4="Current Exchange rate",IF(Benefits_DATA!G180=0,0,Benefits_DATA!G180/ECO!Q27),IF($C$4="Constant Exchange rate",IF(Benefits_DATA!G180=0,0,Benefits_DATA!G180/ECO!Q62))))</f>
        <v>32612</v>
      </c>
      <c r="I182" s="74">
        <f>IF($C$4="National Currency",IF(Benefits_DATA!H180=0,0,Benefits_DATA!H180),IF($C$4="Current Exchange rate",IF(Benefits_DATA!H180=0,0,Benefits_DATA!H180/ECO!R27),IF($C$4="Constant Exchange rate",IF(Benefits_DATA!H180=0,0,Benefits_DATA!H180/ECO!R62))))</f>
        <v>45495.016000000003</v>
      </c>
      <c r="J182" s="74">
        <f>IF($C$4="National Currency",IF(Benefits_DATA!I180=0,0,Benefits_DATA!I180),IF($C$4="Current Exchange rate",IF(Benefits_DATA!I180=0,0,Benefits_DATA!I180/ECO!S27),IF($C$4="Constant Exchange rate",IF(Benefits_DATA!I180=0,0,Benefits_DATA!I180/ECO!S62))))</f>
        <v>42391.267999999996</v>
      </c>
      <c r="K182" s="74">
        <f>IF($C$4="National Currency",IF(Benefits_DATA!J180=0,0,Benefits_DATA!J180),IF($C$4="Current Exchange rate",IF(Benefits_DATA!J180=0,0,Benefits_DATA!J180/ECO!T27),IF($C$4="Constant Exchange rate",IF(Benefits_DATA!J180=0,0,Benefits_DATA!J180/ECO!T62))))</f>
        <v>34618</v>
      </c>
      <c r="L182" s="74">
        <f>IF($C$4="National Currency",IF(Benefits_DATA!K180=0,0,Benefits_DATA!K180),IF($C$4="Current Exchange rate",IF(Benefits_DATA!K180=0,0,Benefits_DATA!K180/ECO!U27),IF($C$4="Constant Exchange rate",IF(Benefits_DATA!K180=0,0,Benefits_DATA!K180/ECO!U62))))</f>
        <v>42108</v>
      </c>
      <c r="M182" s="74">
        <f>IF($C$4="National Currency",IF(Benefits_DATA!L180=0,0,Benefits_DATA!L180),IF($C$4="Current Exchange rate",IF(Benefits_DATA!L180=0,0,Benefits_DATA!L180/ECO!V27),IF($C$4="Constant Exchange rate",IF(Benefits_DATA!L180=0,0,Benefits_DATA!L180/ECO!V62))))</f>
        <v>50489</v>
      </c>
      <c r="N182" s="74">
        <f>IF($C$4="National Currency",IF(Benefits_DATA!M180=0,0,Benefits_DATA!M180),IF($C$4="Current Exchange rate",IF(Benefits_DATA!M180=0,0,Benefits_DATA!M180/ECO!W27),IF($C$4="Constant Exchange rate",IF(Benefits_DATA!M180=0,0,Benefits_DATA!M180/ECO!W62))))</f>
        <v>52018</v>
      </c>
      <c r="O182" s="74">
        <f>IF($C$4="National Currency",IF(Benefits_DATA!N180=0,0,Benefits_DATA!N180),IF($C$4="Current Exchange rate",IF(Benefits_DATA!N180=0,0,Benefits_DATA!N180/ECO!X27),IF($C$4="Constant Exchange rate",IF(Benefits_DATA!N180=0,0,Benefits_DATA!N180/ECO!X62))))</f>
        <v>46132</v>
      </c>
      <c r="P182" s="210">
        <f>IF($C$4="National Currency",IF(Benefits_DATA!O180=0,0,Benefits_DATA!O180),IF($C$4="Current Exchange rate",IF(Benefits_DATA!O180=0,0,Benefits_DATA!O180/ECO!Y27),IF($C$4="Constant Exchange rate",IF(Benefits_DATA!O180=0,0,Benefits_DATA!O180/ECO!Y62))))</f>
        <v>46585</v>
      </c>
      <c r="Q182" s="77">
        <f t="shared" si="26"/>
        <v>0.15282480870083531</v>
      </c>
      <c r="R182" s="77">
        <f t="shared" si="27"/>
        <v>-0.11315313929793536</v>
      </c>
      <c r="S182" s="77">
        <f t="shared" si="28"/>
        <v>1.2027407725731747</v>
      </c>
    </row>
    <row r="183" spans="3:19" ht="15" x14ac:dyDescent="0.25">
      <c r="C183" s="242"/>
      <c r="D183" s="243"/>
      <c r="E183" s="72" t="s">
        <v>18</v>
      </c>
      <c r="F183" s="74">
        <f>IF($C$4="National Currency",IF(Benefits_DATA!E181=0,0,Benefits_DATA!E181),IF($C$4="Current Exchange rate",IF(Benefits_DATA!E181=0,0,Benefits_DATA!E181/ECO!O28),IF($C$4="Constant Exchange rate",IF(Benefits_DATA!E181=0,0,Benefits_DATA!E181/ECO!O63))))</f>
        <v>0</v>
      </c>
      <c r="G183" s="74">
        <f>IF($C$4="National Currency",IF(Benefits_DATA!F181=0,0,Benefits_DATA!F181),IF($C$4="Current Exchange rate",IF(Benefits_DATA!F181=0,0,Benefits_DATA!F181/ECO!P28),IF($C$4="Constant Exchange rate",IF(Benefits_DATA!F181=0,0,Benefits_DATA!F181/ECO!P63))))</f>
        <v>0</v>
      </c>
      <c r="H183" s="74">
        <f>IF($C$4="National Currency",IF(Benefits_DATA!G181=0,0,Benefits_DATA!G181),IF($C$4="Current Exchange rate",IF(Benefits_DATA!G181=0,0,Benefits_DATA!G181/ECO!Q28),IF($C$4="Constant Exchange rate",IF(Benefits_DATA!G181=0,0,Benefits_DATA!G181/ECO!Q63))))</f>
        <v>0</v>
      </c>
      <c r="I183" s="74">
        <f>IF($C$4="National Currency",IF(Benefits_DATA!H181=0,0,Benefits_DATA!H181),IF($C$4="Current Exchange rate",IF(Benefits_DATA!H181=0,0,Benefits_DATA!H181/ECO!R28),IF($C$4="Constant Exchange rate",IF(Benefits_DATA!H181=0,0,Benefits_DATA!H181/ECO!R63))))</f>
        <v>0</v>
      </c>
      <c r="J183" s="74">
        <f>IF($C$4="National Currency",IF(Benefits_DATA!I181=0,0,Benefits_DATA!I181),IF($C$4="Current Exchange rate",IF(Benefits_DATA!I181=0,0,Benefits_DATA!I181/ECO!S28),IF($C$4="Constant Exchange rate",IF(Benefits_DATA!I181=0,0,Benefits_DATA!I181/ECO!S63))))</f>
        <v>0</v>
      </c>
      <c r="K183" s="74">
        <f>IF($C$4="National Currency",IF(Benefits_DATA!J181=0,0,Benefits_DATA!J181),IF($C$4="Current Exchange rate",IF(Benefits_DATA!J181=0,0,Benefits_DATA!J181/ECO!T28),IF($C$4="Constant Exchange rate",IF(Benefits_DATA!J181=0,0,Benefits_DATA!J181/ECO!T63))))</f>
        <v>0</v>
      </c>
      <c r="L183" s="74">
        <f>IF($C$4="National Currency",IF(Benefits_DATA!K181=0,0,Benefits_DATA!K181),IF($C$4="Current Exchange rate",IF(Benefits_DATA!K181=0,0,Benefits_DATA!K181/ECO!U28),IF($C$4="Constant Exchange rate",IF(Benefits_DATA!K181=0,0,Benefits_DATA!K181/ECO!U63))))</f>
        <v>0</v>
      </c>
      <c r="M183" s="74">
        <f>IF($C$4="National Currency",IF(Benefits_DATA!L181=0,0,Benefits_DATA!L181),IF($C$4="Current Exchange rate",IF(Benefits_DATA!L181=0,0,Benefits_DATA!L181/ECO!V28),IF($C$4="Constant Exchange rate",IF(Benefits_DATA!L181=0,0,Benefits_DATA!L181/ECO!V63))))</f>
        <v>0</v>
      </c>
      <c r="N183" s="74">
        <f>IF($C$4="National Currency",IF(Benefits_DATA!M181=0,0,Benefits_DATA!M181),IF($C$4="Current Exchange rate",IF(Benefits_DATA!M181=0,0,Benefits_DATA!M181/ECO!W28),IF($C$4="Constant Exchange rate",IF(Benefits_DATA!M181=0,0,Benefits_DATA!M181/ECO!W63))))</f>
        <v>0</v>
      </c>
      <c r="O183" s="74">
        <f>IF($C$4="National Currency",IF(Benefits_DATA!N181=0,0,Benefits_DATA!N181),IF($C$4="Current Exchange rate",IF(Benefits_DATA!N181=0,0,Benefits_DATA!N181/ECO!X28),IF($C$4="Constant Exchange rate",IF(Benefits_DATA!N181=0,0,Benefits_DATA!N181/ECO!X63))))</f>
        <v>0</v>
      </c>
      <c r="P183" s="210">
        <f>IF($C$4="National Currency",IF(Benefits_DATA!O181=0,0,Benefits_DATA!O181),IF($C$4="Current Exchange rate",IF(Benefits_DATA!O181=0,0,Benefits_DATA!O181/ECO!Y28),IF($C$4="Constant Exchange rate",IF(Benefits_DATA!O181=0,0,Benefits_DATA!O181/ECO!Y63))))</f>
        <v>0</v>
      </c>
      <c r="Q183" s="77">
        <f t="shared" si="26"/>
        <v>0</v>
      </c>
      <c r="R183" s="77" t="str">
        <f t="shared" si="27"/>
        <v>-</v>
      </c>
      <c r="S183" s="77" t="str">
        <f t="shared" si="28"/>
        <v>-</v>
      </c>
    </row>
    <row r="184" spans="3:19" ht="15" x14ac:dyDescent="0.25">
      <c r="C184" s="242"/>
      <c r="D184" s="243"/>
      <c r="E184" s="72" t="s">
        <v>19</v>
      </c>
      <c r="F184" s="74">
        <f>IF($C$4="National Currency",IF(Benefits_DATA!E182=0,0,Benefits_DATA!E182),IF($C$4="Current Exchange rate",IF(Benefits_DATA!E182=0,0,Benefits_DATA!E182/ECO!O29),IF($C$4="Constant Exchange rate",IF(Benefits_DATA!E182=0,0,Benefits_DATA!E182/ECO!O64))))</f>
        <v>0</v>
      </c>
      <c r="G184" s="74">
        <f>IF($C$4="National Currency",IF(Benefits_DATA!F182=0,0,Benefits_DATA!F182),IF($C$4="Current Exchange rate",IF(Benefits_DATA!F182=0,0,Benefits_DATA!F182/ECO!P29),IF($C$4="Constant Exchange rate",IF(Benefits_DATA!F182=0,0,Benefits_DATA!F182/ECO!P64))))</f>
        <v>0</v>
      </c>
      <c r="H184" s="74">
        <f>IF($C$4="National Currency",IF(Benefits_DATA!G182=0,0,Benefits_DATA!G182),IF($C$4="Current Exchange rate",IF(Benefits_DATA!G182=0,0,Benefits_DATA!G182/ECO!Q29),IF($C$4="Constant Exchange rate",IF(Benefits_DATA!G182=0,0,Benefits_DATA!G182/ECO!Q64))))</f>
        <v>0</v>
      </c>
      <c r="I184" s="74">
        <f>IF($C$4="National Currency",IF(Benefits_DATA!H182=0,0,Benefits_DATA!H182),IF($C$4="Current Exchange rate",IF(Benefits_DATA!H182=0,0,Benefits_DATA!H182/ECO!R29),IF($C$4="Constant Exchange rate",IF(Benefits_DATA!H182=0,0,Benefits_DATA!H182/ECO!R64))))</f>
        <v>0</v>
      </c>
      <c r="J184" s="74">
        <f>IF($C$4="National Currency",IF(Benefits_DATA!I182=0,0,Benefits_DATA!I182),IF($C$4="Current Exchange rate",IF(Benefits_DATA!I182=0,0,Benefits_DATA!I182/ECO!S29),IF($C$4="Constant Exchange rate",IF(Benefits_DATA!I182=0,0,Benefits_DATA!I182/ECO!S64))))</f>
        <v>0</v>
      </c>
      <c r="K184" s="74">
        <f>IF($C$4="National Currency",IF(Benefits_DATA!J182=0,0,Benefits_DATA!J182),IF($C$4="Current Exchange rate",IF(Benefits_DATA!J182=0,0,Benefits_DATA!J182/ECO!T29),IF($C$4="Constant Exchange rate",IF(Benefits_DATA!J182=0,0,Benefits_DATA!J182/ECO!T64))))</f>
        <v>0</v>
      </c>
      <c r="L184" s="74">
        <f>IF($C$4="National Currency",IF(Benefits_DATA!K182=0,0,Benefits_DATA!K182),IF($C$4="Current Exchange rate",IF(Benefits_DATA!K182=0,0,Benefits_DATA!K182/ECO!U29),IF($C$4="Constant Exchange rate",IF(Benefits_DATA!K182=0,0,Benefits_DATA!K182/ECO!U64))))</f>
        <v>0</v>
      </c>
      <c r="M184" s="74">
        <f>IF($C$4="National Currency",IF(Benefits_DATA!L182=0,0,Benefits_DATA!L182),IF($C$4="Current Exchange rate",IF(Benefits_DATA!L182=0,0,Benefits_DATA!L182/ECO!V29),IF($C$4="Constant Exchange rate",IF(Benefits_DATA!L182=0,0,Benefits_DATA!L182/ECO!V64))))</f>
        <v>0</v>
      </c>
      <c r="N184" s="74">
        <f>IF($C$4="National Currency",IF(Benefits_DATA!M182=0,0,Benefits_DATA!M182),IF($C$4="Current Exchange rate",IF(Benefits_DATA!M182=0,0,Benefits_DATA!M182/ECO!W29),IF($C$4="Constant Exchange rate",IF(Benefits_DATA!M182=0,0,Benefits_DATA!M182/ECO!W64))))</f>
        <v>0</v>
      </c>
      <c r="O184" s="74">
        <f>IF($C$4="National Currency",IF(Benefits_DATA!N182=0,0,Benefits_DATA!N182),IF($C$4="Current Exchange rate",IF(Benefits_DATA!N182=0,0,Benefits_DATA!N182/ECO!X29),IF($C$4="Constant Exchange rate",IF(Benefits_DATA!N182=0,0,Benefits_DATA!N182/ECO!X64))))</f>
        <v>0</v>
      </c>
      <c r="P184" s="210">
        <f>IF($C$4="National Currency",IF(Benefits_DATA!O182=0,0,Benefits_DATA!O182),IF($C$4="Current Exchange rate",IF(Benefits_DATA!O182=0,0,Benefits_DATA!O182/ECO!Y29),IF($C$4="Constant Exchange rate",IF(Benefits_DATA!O182=0,0,Benefits_DATA!O182/ECO!Y64))))</f>
        <v>0</v>
      </c>
      <c r="Q184" s="77">
        <f t="shared" si="26"/>
        <v>0</v>
      </c>
      <c r="R184" s="77" t="str">
        <f t="shared" si="27"/>
        <v>-</v>
      </c>
      <c r="S184" s="77" t="str">
        <f t="shared" si="28"/>
        <v>-</v>
      </c>
    </row>
    <row r="185" spans="3:19" ht="15" x14ac:dyDescent="0.25">
      <c r="C185" s="242"/>
      <c r="D185" s="243"/>
      <c r="E185" s="72" t="s">
        <v>20</v>
      </c>
      <c r="F185" s="74">
        <f>IF($C$4="National Currency",IF(Benefits_DATA!E183=0,0,Benefits_DATA!E183),IF($C$4="Current Exchange rate",IF(Benefits_DATA!E183=0,0,Benefits_DATA!E183/ECO!O30),IF($C$4="Constant Exchange rate",IF(Benefits_DATA!E183=0,0,Benefits_DATA!E183/ECO!O65))))</f>
        <v>8.1104154809334101</v>
      </c>
      <c r="G185" s="74">
        <f>IF($C$4="National Currency",IF(Benefits_DATA!F183=0,0,Benefits_DATA!F183),IF($C$4="Current Exchange rate",IF(Benefits_DATA!F183=0,0,Benefits_DATA!F183/ECO!P30),IF($C$4="Constant Exchange rate",IF(Benefits_DATA!F183=0,0,Benefits_DATA!F183/ECO!P65))))</f>
        <v>3.6994877632327832</v>
      </c>
      <c r="H185" s="74">
        <f>IF($C$4="National Currency",IF(Benefits_DATA!G183=0,0,Benefits_DATA!G183),IF($C$4="Current Exchange rate",IF(Benefits_DATA!G183=0,0,Benefits_DATA!G183/ECO!Q30),IF($C$4="Constant Exchange rate",IF(Benefits_DATA!G183=0,0,Benefits_DATA!G183/ECO!Q65))))</f>
        <v>3.5002845759817873</v>
      </c>
      <c r="I185" s="74">
        <f>IF($C$4="National Currency",IF(Benefits_DATA!H183=0,0,Benefits_DATA!H183),IF($C$4="Current Exchange rate",IF(Benefits_DATA!H183=0,0,Benefits_DATA!H183/ECO!R30),IF($C$4="Constant Exchange rate",IF(Benefits_DATA!H183=0,0,Benefits_DATA!H183/ECO!R65))))</f>
        <v>3.1018782014797952</v>
      </c>
      <c r="J185" s="74">
        <f>IF($C$4="National Currency",IF(Benefits_DATA!I183=0,0,Benefits_DATA!I183),IF($C$4="Current Exchange rate",IF(Benefits_DATA!I183=0,0,Benefits_DATA!I183/ECO!S30),IF($C$4="Constant Exchange rate",IF(Benefits_DATA!I183=0,0,Benefits_DATA!I183/ECO!S65))))</f>
        <v>5.8907228229937392</v>
      </c>
      <c r="K185" s="74">
        <f>IF($C$4="National Currency",IF(Benefits_DATA!J183=0,0,Benefits_DATA!J183),IF($C$4="Current Exchange rate",IF(Benefits_DATA!J183=0,0,Benefits_DATA!J183/ECO!T30),IF($C$4="Constant Exchange rate",IF(Benefits_DATA!J183=0,0,Benefits_DATA!J183/ECO!T65))))</f>
        <v>11.496869664200341</v>
      </c>
      <c r="L185" s="74">
        <f>IF($C$4="National Currency",IF(Benefits_DATA!K183=0,0,Benefits_DATA!K183),IF($C$4="Current Exchange rate",IF(Benefits_DATA!K183=0,0,Benefits_DATA!K183/ECO!U30),IF($C$4="Constant Exchange rate",IF(Benefits_DATA!K183=0,0,Benefits_DATA!K183/ECO!U65))))</f>
        <v>10.885031303357998</v>
      </c>
      <c r="M185" s="74">
        <f>IF($C$4="National Currency",IF(Benefits_DATA!L183=0,0,Benefits_DATA!L183),IF($C$4="Current Exchange rate",IF(Benefits_DATA!L183=0,0,Benefits_DATA!L183/ECO!V30),IF($C$4="Constant Exchange rate",IF(Benefits_DATA!L183=0,0,Benefits_DATA!L183/ECO!V65))))</f>
        <v>11.468412066021628</v>
      </c>
      <c r="N185" s="74">
        <f>IF($C$4="National Currency",IF(Benefits_DATA!M183=0,0,Benefits_DATA!M183),IF($C$4="Current Exchange rate",IF(Benefits_DATA!M183=0,0,Benefits_DATA!M183/ECO!W30),IF($C$4="Constant Exchange rate",IF(Benefits_DATA!M183=0,0,Benefits_DATA!M183/ECO!W65))))</f>
        <v>10.742743312464428</v>
      </c>
      <c r="O185" s="74">
        <f>IF($C$4="National Currency",IF(Benefits_DATA!N183=0,0,Benefits_DATA!N183),IF($C$4="Current Exchange rate",IF(Benefits_DATA!N183=0,0,Benefits_DATA!N183/ECO!X30),IF($C$4="Constant Exchange rate",IF(Benefits_DATA!N183=0,0,Benefits_DATA!N183/ECO!X65))))</f>
        <v>22.083096186681843</v>
      </c>
      <c r="P185" s="210">
        <f>IF($C$4="National Currency",IF(Benefits_DATA!O183=0,0,Benefits_DATA!O183),IF($C$4="Current Exchange rate",IF(Benefits_DATA!O183=0,0,Benefits_DATA!O183/ECO!Y30),IF($C$4="Constant Exchange rate",IF(Benefits_DATA!O183=0,0,Benefits_DATA!O183/ECO!Y65))))</f>
        <v>0</v>
      </c>
      <c r="Q185" s="77">
        <f t="shared" si="26"/>
        <v>7.3156267888923056E-5</v>
      </c>
      <c r="R185" s="77">
        <f t="shared" si="27"/>
        <v>1.0556291390728476</v>
      </c>
      <c r="S185" s="77">
        <f t="shared" si="28"/>
        <v>1.7228070175438592</v>
      </c>
    </row>
    <row r="186" spans="3:19" ht="15" x14ac:dyDescent="0.25">
      <c r="C186" s="242"/>
      <c r="D186" s="243"/>
      <c r="E186" s="72" t="s">
        <v>21</v>
      </c>
      <c r="F186" s="74">
        <f>IF($C$4="National Currency",IF(Benefits_DATA!E184=0,0,Benefits_DATA!E184),IF($C$4="Current Exchange rate",IF(Benefits_DATA!E184=0,0,Benefits_DATA!E184/ECO!O31),IF($C$4="Constant Exchange rate",IF(Benefits_DATA!E184=0,0,Benefits_DATA!E184/ECO!O66))))</f>
        <v>30.514791521080827</v>
      </c>
      <c r="G186" s="74">
        <f>IF($C$4="National Currency",IF(Benefits_DATA!F184=0,0,Benefits_DATA!F184),IF($C$4="Current Exchange rate",IF(Benefits_DATA!F184=0,0,Benefits_DATA!F184/ECO!P31),IF($C$4="Constant Exchange rate",IF(Benefits_DATA!F184=0,0,Benefits_DATA!F184/ECO!P66))))</f>
        <v>48.83382386909409</v>
      </c>
      <c r="H186" s="74">
        <f>IF($C$4="National Currency",IF(Benefits_DATA!G184=0,0,Benefits_DATA!G184),IF($C$4="Current Exchange rate",IF(Benefits_DATA!G184=0,0,Benefits_DATA!G184/ECO!Q31),IF($C$4="Constant Exchange rate",IF(Benefits_DATA!G184=0,0,Benefits_DATA!G184/ECO!Q66))))</f>
        <v>78.034008851618907</v>
      </c>
      <c r="I186" s="74">
        <f>IF($C$4="National Currency",IF(Benefits_DATA!H184=0,0,Benefits_DATA!H184),IF($C$4="Current Exchange rate",IF(Benefits_DATA!H184=0,0,Benefits_DATA!H184/ECO!R31),IF($C$4="Constant Exchange rate",IF(Benefits_DATA!H184=0,0,Benefits_DATA!H184/ECO!R66))))</f>
        <v>129.04728627999069</v>
      </c>
      <c r="J186" s="74">
        <f>IF($C$4="National Currency",IF(Benefits_DATA!I184=0,0,Benefits_DATA!I184),IF($C$4="Current Exchange rate",IF(Benefits_DATA!I184=0,0,Benefits_DATA!I184/ECO!S31),IF($C$4="Constant Exchange rate",IF(Benefits_DATA!I184=0,0,Benefits_DATA!I184/ECO!S66))))</f>
        <v>44.38</v>
      </c>
      <c r="K186" s="74">
        <f>IF($C$4="National Currency",IF(Benefits_DATA!J184=0,0,Benefits_DATA!J184),IF($C$4="Current Exchange rate",IF(Benefits_DATA!J184=0,0,Benefits_DATA!J184/ECO!T31),IF($C$4="Constant Exchange rate",IF(Benefits_DATA!J184=0,0,Benefits_DATA!J184/ECO!T66))))</f>
        <v>63.219999999999992</v>
      </c>
      <c r="L186" s="74">
        <f>IF($C$4="National Currency",IF(Benefits_DATA!K184=0,0,Benefits_DATA!K184),IF($C$4="Current Exchange rate",IF(Benefits_DATA!K184=0,0,Benefits_DATA!K184/ECO!U31),IF($C$4="Constant Exchange rate",IF(Benefits_DATA!K184=0,0,Benefits_DATA!K184/ECO!U66))))</f>
        <v>82.6</v>
      </c>
      <c r="M186" s="74">
        <f>IF($C$4="National Currency",IF(Benefits_DATA!L184=0,0,Benefits_DATA!L184),IF($C$4="Current Exchange rate",IF(Benefits_DATA!L184=0,0,Benefits_DATA!L184/ECO!V31),IF($C$4="Constant Exchange rate",IF(Benefits_DATA!L184=0,0,Benefits_DATA!L184/ECO!V66))))</f>
        <v>91.1</v>
      </c>
      <c r="N186" s="74">
        <f>IF($C$4="National Currency",IF(Benefits_DATA!M184=0,0,Benefits_DATA!M184),IF($C$4="Current Exchange rate",IF(Benefits_DATA!M184=0,0,Benefits_DATA!M184/ECO!W31),IF($C$4="Constant Exchange rate",IF(Benefits_DATA!M184=0,0,Benefits_DATA!M184/ECO!W66))))</f>
        <v>118.9</v>
      </c>
      <c r="O186" s="74">
        <f>IF($C$4="National Currency",IF(Benefits_DATA!N184=0,0,Benefits_DATA!N184),IF($C$4="Current Exchange rate",IF(Benefits_DATA!N184=0,0,Benefits_DATA!N184/ECO!X31),IF($C$4="Constant Exchange rate",IF(Benefits_DATA!N184=0,0,Benefits_DATA!N184/ECO!X66))))</f>
        <v>111</v>
      </c>
      <c r="P186" s="210">
        <f>IF($C$4="National Currency",IF(Benefits_DATA!O184=0,0,Benefits_DATA!O184),IF($C$4="Current Exchange rate",IF(Benefits_DATA!O184=0,0,Benefits_DATA!O184/ECO!Y31),IF($C$4="Constant Exchange rate",IF(Benefits_DATA!O184=0,0,Benefits_DATA!O184/ECO!Y66))))</f>
        <v>114.39999999999999</v>
      </c>
      <c r="Q186" s="77">
        <f t="shared" si="26"/>
        <v>3.6771771797868555E-4</v>
      </c>
      <c r="R186" s="77">
        <f t="shared" si="27"/>
        <v>-6.6442388561816723E-2</v>
      </c>
      <c r="S186" s="77">
        <f t="shared" si="28"/>
        <v>2.6375801526717559</v>
      </c>
    </row>
    <row r="187" spans="3:19" ht="15" x14ac:dyDescent="0.25">
      <c r="C187" s="242"/>
      <c r="D187" s="243"/>
      <c r="E187" s="72" t="s">
        <v>22</v>
      </c>
      <c r="F187" s="74">
        <f>IF($C$4="National Currency",IF(Benefits_DATA!E185=0,0,Benefits_DATA!E185),IF($C$4="Current Exchange rate",IF(Benefits_DATA!E185=0,0,Benefits_DATA!E185/ECO!O32),IF($C$4="Constant Exchange rate",IF(Benefits_DATA!E185=0,0,Benefits_DATA!E185/ECO!O67))))</f>
        <v>8148</v>
      </c>
      <c r="G187" s="74">
        <f>IF($C$4="National Currency",IF(Benefits_DATA!F185=0,0,Benefits_DATA!F185),IF($C$4="Current Exchange rate",IF(Benefits_DATA!F185=0,0,Benefits_DATA!F185/ECO!P32),IF($C$4="Constant Exchange rate",IF(Benefits_DATA!F185=0,0,Benefits_DATA!F185/ECO!P67))))</f>
        <v>8770</v>
      </c>
      <c r="H187" s="74">
        <f>IF($C$4="National Currency",IF(Benefits_DATA!G185=0,0,Benefits_DATA!G185),IF($C$4="Current Exchange rate",IF(Benefits_DATA!G185=0,0,Benefits_DATA!G185/ECO!Q32),IF($C$4="Constant Exchange rate",IF(Benefits_DATA!G185=0,0,Benefits_DATA!G185/ECO!Q67))))</f>
        <v>10154</v>
      </c>
      <c r="I187" s="74">
        <f>IF($C$4="National Currency",IF(Benefits_DATA!H185=0,0,Benefits_DATA!H185),IF($C$4="Current Exchange rate",IF(Benefits_DATA!H185=0,0,Benefits_DATA!H185/ECO!R32),IF($C$4="Constant Exchange rate",IF(Benefits_DATA!H185=0,0,Benefits_DATA!H185/ECO!R67))))</f>
        <v>14413</v>
      </c>
      <c r="J187" s="74">
        <f>IF($C$4="National Currency",IF(Benefits_DATA!I185=0,0,Benefits_DATA!I185),IF($C$4="Current Exchange rate",IF(Benefits_DATA!I185=0,0,Benefits_DATA!I185/ECO!S32),IF($C$4="Constant Exchange rate",IF(Benefits_DATA!I185=0,0,Benefits_DATA!I185/ECO!S67))))</f>
        <v>14920</v>
      </c>
      <c r="K187" s="74">
        <f>IF($C$4="National Currency",IF(Benefits_DATA!J185=0,0,Benefits_DATA!J185),IF($C$4="Current Exchange rate",IF(Benefits_DATA!J185=0,0,Benefits_DATA!J185/ECO!T32),IF($C$4="Constant Exchange rate",IF(Benefits_DATA!J185=0,0,Benefits_DATA!J185/ECO!T67))))</f>
        <v>14636</v>
      </c>
      <c r="L187" s="74">
        <f>IF($C$4="National Currency",IF(Benefits_DATA!K185=0,0,Benefits_DATA!K185),IF($C$4="Current Exchange rate",IF(Benefits_DATA!K185=0,0,Benefits_DATA!K185/ECO!U32),IF($C$4="Constant Exchange rate",IF(Benefits_DATA!K185=0,0,Benefits_DATA!K185/ECO!U67))))</f>
        <v>13974.097</v>
      </c>
      <c r="M187" s="74">
        <f>IF($C$4="National Currency",IF(Benefits_DATA!L185=0,0,Benefits_DATA!L185),IF($C$4="Current Exchange rate",IF(Benefits_DATA!L185=0,0,Benefits_DATA!L185/ECO!V32),IF($C$4="Constant Exchange rate",IF(Benefits_DATA!L185=0,0,Benefits_DATA!L185/ECO!V67))))</f>
        <v>13762</v>
      </c>
      <c r="N187" s="74">
        <f>IF($C$4="National Currency",IF(Benefits_DATA!M185=0,0,Benefits_DATA!M185),IF($C$4="Current Exchange rate",IF(Benefits_DATA!M185=0,0,Benefits_DATA!M185/ECO!W32),IF($C$4="Constant Exchange rate",IF(Benefits_DATA!M185=0,0,Benefits_DATA!M185/ECO!W67))))</f>
        <v>13076</v>
      </c>
      <c r="O187" s="74">
        <f>IF($C$4="National Currency",IF(Benefits_DATA!N185=0,0,Benefits_DATA!N185),IF($C$4="Current Exchange rate",IF(Benefits_DATA!N185=0,0,Benefits_DATA!N185/ECO!X32),IF($C$4="Constant Exchange rate",IF(Benefits_DATA!N185=0,0,Benefits_DATA!N185/ECO!X67))))</f>
        <v>14591</v>
      </c>
      <c r="P187" s="210">
        <f>IF($C$4="National Currency",IF(Benefits_DATA!O185=0,0,Benefits_DATA!O185),IF($C$4="Current Exchange rate",IF(Benefits_DATA!O185=0,0,Benefits_DATA!O185/ECO!Y32),IF($C$4="Constant Exchange rate",IF(Benefits_DATA!O185=0,0,Benefits_DATA!O185/ECO!Y67))))</f>
        <v>13978</v>
      </c>
      <c r="Q187" s="77">
        <f t="shared" si="26"/>
        <v>4.8336659666909913E-2</v>
      </c>
      <c r="R187" s="77">
        <f t="shared" si="27"/>
        <v>0.11586111960844292</v>
      </c>
      <c r="S187" s="77">
        <f t="shared" si="28"/>
        <v>0.79074619538537072</v>
      </c>
    </row>
    <row r="188" spans="3:19" ht="15" x14ac:dyDescent="0.25">
      <c r="C188" s="242"/>
      <c r="D188" s="243"/>
      <c r="E188" s="72" t="s">
        <v>23</v>
      </c>
      <c r="F188" s="74">
        <f>IF($C$4="National Currency",IF(Benefits_DATA!E186=0,0,Benefits_DATA!E186),IF($C$4="Current Exchange rate",IF(Benefits_DATA!E186=0,0,Benefits_DATA!E186/ECO!O33),IF($C$4="Constant Exchange rate",IF(Benefits_DATA!E186=0,0,Benefits_DATA!E186/ECO!O68))))</f>
        <v>2584.8263658482638</v>
      </c>
      <c r="G188" s="74">
        <f>IF($C$4="National Currency",IF(Benefits_DATA!F186=0,0,Benefits_DATA!F186),IF($C$4="Current Exchange rate",IF(Benefits_DATA!F186=0,0,Benefits_DATA!F186/ECO!P33),IF($C$4="Constant Exchange rate",IF(Benefits_DATA!F186=0,0,Benefits_DATA!F186/ECO!P68))))</f>
        <v>2959.4116345941165</v>
      </c>
      <c r="H188" s="74">
        <f>IF($C$4="National Currency",IF(Benefits_DATA!G186=0,0,Benefits_DATA!G186),IF($C$4="Current Exchange rate",IF(Benefits_DATA!G186=0,0,Benefits_DATA!G186/ECO!Q33),IF($C$4="Constant Exchange rate",IF(Benefits_DATA!G186=0,0,Benefits_DATA!G186/ECO!Q68))))</f>
        <v>3552.8644105286444</v>
      </c>
      <c r="I188" s="74">
        <f>IF($C$4="National Currency",IF(Benefits_DATA!H186=0,0,Benefits_DATA!H186),IF($C$4="Current Exchange rate",IF(Benefits_DATA!H186=0,0,Benefits_DATA!H186/ECO!R33),IF($C$4="Constant Exchange rate",IF(Benefits_DATA!H186=0,0,Benefits_DATA!H186/ECO!R68))))</f>
        <v>5212.5635921256362</v>
      </c>
      <c r="J188" s="74">
        <f>IF($C$4="National Currency",IF(Benefits_DATA!I186=0,0,Benefits_DATA!I186),IF($C$4="Current Exchange rate",IF(Benefits_DATA!I186=0,0,Benefits_DATA!I186/ECO!S33),IF($C$4="Constant Exchange rate",IF(Benefits_DATA!I186=0,0,Benefits_DATA!I186/ECO!S68))))</f>
        <v>0</v>
      </c>
      <c r="K188" s="74">
        <f>IF($C$4="National Currency",IF(Benefits_DATA!J186=0,0,Benefits_DATA!J186),IF($C$4="Current Exchange rate",IF(Benefits_DATA!J186=0,0,Benefits_DATA!J186/ECO!T33),IF($C$4="Constant Exchange rate",IF(Benefits_DATA!J186=0,0,Benefits_DATA!J186/ECO!T68))))</f>
        <v>0</v>
      </c>
      <c r="L188" s="74">
        <f>IF($C$4="National Currency",IF(Benefits_DATA!K186=0,0,Benefits_DATA!K186),IF($C$4="Current Exchange rate",IF(Benefits_DATA!K186=0,0,Benefits_DATA!K186/ECO!U33),IF($C$4="Constant Exchange rate",IF(Benefits_DATA!K186=0,0,Benefits_DATA!K186/ECO!U68))))</f>
        <v>0</v>
      </c>
      <c r="M188" s="74">
        <f>IF($C$4="National Currency",IF(Benefits_DATA!L186=0,0,Benefits_DATA!L186),IF($C$4="Current Exchange rate",IF(Benefits_DATA!L186=0,0,Benefits_DATA!L186/ECO!V33),IF($C$4="Constant Exchange rate",IF(Benefits_DATA!L186=0,0,Benefits_DATA!L186/ECO!V68))))</f>
        <v>0</v>
      </c>
      <c r="N188" s="74">
        <f>IF($C$4="National Currency",IF(Benefits_DATA!M186=0,0,Benefits_DATA!M186),IF($C$4="Current Exchange rate",IF(Benefits_DATA!M186=0,0,Benefits_DATA!M186/ECO!W33),IF($C$4="Constant Exchange rate",IF(Benefits_DATA!M186=0,0,Benefits_DATA!M186/ECO!W68))))</f>
        <v>0</v>
      </c>
      <c r="O188" s="74">
        <f>IF($C$4="National Currency",IF(Benefits_DATA!N186=0,0,Benefits_DATA!N186),IF($C$4="Current Exchange rate",IF(Benefits_DATA!N186=0,0,Benefits_DATA!N186/ECO!X33),IF($C$4="Constant Exchange rate",IF(Benefits_DATA!N186=0,0,Benefits_DATA!N186/ECO!X68))))</f>
        <v>0</v>
      </c>
      <c r="P188" s="210">
        <f>IF($C$4="National Currency",IF(Benefits_DATA!O186=0,0,Benefits_DATA!O186),IF($C$4="Current Exchange rate",IF(Benefits_DATA!O186=0,0,Benefits_DATA!O186/ECO!Y33),IF($C$4="Constant Exchange rate",IF(Benefits_DATA!O186=0,0,Benefits_DATA!O186/ECO!Y68))))</f>
        <v>0</v>
      </c>
      <c r="Q188" s="77">
        <f t="shared" si="26"/>
        <v>0</v>
      </c>
      <c r="R188" s="77" t="str">
        <f t="shared" si="27"/>
        <v>-</v>
      </c>
      <c r="S188" s="77" t="str">
        <f t="shared" si="28"/>
        <v>-</v>
      </c>
    </row>
    <row r="189" spans="3:19" ht="15" x14ac:dyDescent="0.25">
      <c r="C189" s="242"/>
      <c r="D189" s="243"/>
      <c r="E189" s="72" t="s">
        <v>24</v>
      </c>
      <c r="F189" s="74">
        <f>IF($C$4="National Currency",IF(Benefits_DATA!E187=0,0,Benefits_DATA!E187),IF($C$4="Current Exchange rate",IF(Benefits_DATA!E187=0,0,Benefits_DATA!E187/ECO!O34),IF($C$4="Constant Exchange rate",IF(Benefits_DATA!E187=0,0,Benefits_DATA!E187/ECO!O69))))</f>
        <v>0</v>
      </c>
      <c r="G189" s="74">
        <f>IF($C$4="National Currency",IF(Benefits_DATA!F187=0,0,Benefits_DATA!F187),IF($C$4="Current Exchange rate",IF(Benefits_DATA!F187=0,0,Benefits_DATA!F187/ECO!P34),IF($C$4="Constant Exchange rate",IF(Benefits_DATA!F187=0,0,Benefits_DATA!F187/ECO!P69))))</f>
        <v>0</v>
      </c>
      <c r="H189" s="74">
        <f>IF($C$4="National Currency",IF(Benefits_DATA!G187=0,0,Benefits_DATA!G187),IF($C$4="Current Exchange rate",IF(Benefits_DATA!G187=0,0,Benefits_DATA!G187/ECO!Q34),IF($C$4="Constant Exchange rate",IF(Benefits_DATA!G187=0,0,Benefits_DATA!G187/ECO!Q69))))</f>
        <v>0</v>
      </c>
      <c r="I189" s="74">
        <f>IF($C$4="National Currency",IF(Benefits_DATA!H187=0,0,Benefits_DATA!H187),IF($C$4="Current Exchange rate",IF(Benefits_DATA!H187=0,0,Benefits_DATA!H187/ECO!R34),IF($C$4="Constant Exchange rate",IF(Benefits_DATA!H187=0,0,Benefits_DATA!H187/ECO!R69))))</f>
        <v>0</v>
      </c>
      <c r="J189" s="74">
        <f>IF($C$4="National Currency",IF(Benefits_DATA!I187=0,0,Benefits_DATA!I187),IF($C$4="Current Exchange rate",IF(Benefits_DATA!I187=0,0,Benefits_DATA!I187/ECO!S34),IF($C$4="Constant Exchange rate",IF(Benefits_DATA!I187=0,0,Benefits_DATA!I187/ECO!S69))))</f>
        <v>0</v>
      </c>
      <c r="K189" s="74">
        <f>IF($C$4="National Currency",IF(Benefits_DATA!J187=0,0,Benefits_DATA!J187),IF($C$4="Current Exchange rate",IF(Benefits_DATA!J187=0,0,Benefits_DATA!J187/ECO!T34),IF($C$4="Constant Exchange rate",IF(Benefits_DATA!J187=0,0,Benefits_DATA!J187/ECO!T69))))</f>
        <v>0</v>
      </c>
      <c r="L189" s="74">
        <f>IF($C$4="National Currency",IF(Benefits_DATA!K187=0,0,Benefits_DATA!K187),IF($C$4="Current Exchange rate",IF(Benefits_DATA!K187=0,0,Benefits_DATA!K187/ECO!U34),IF($C$4="Constant Exchange rate",IF(Benefits_DATA!K187=0,0,Benefits_DATA!K187/ECO!U69))))</f>
        <v>3762.2858747542823</v>
      </c>
      <c r="M189" s="74">
        <f>IF($C$4="National Currency",IF(Benefits_DATA!L187=0,0,Benefits_DATA!L187),IF($C$4="Current Exchange rate",IF(Benefits_DATA!L187=0,0,Benefits_DATA!L187/ECO!V34),IF($C$4="Constant Exchange rate",IF(Benefits_DATA!L187=0,0,Benefits_DATA!L187/ECO!V69))))</f>
        <v>4348.4976130300474</v>
      </c>
      <c r="N189" s="74">
        <f>IF($C$4="National Currency",IF(Benefits_DATA!M187=0,0,Benefits_DATA!M187),IF($C$4="Current Exchange rate",IF(Benefits_DATA!M187=0,0,Benefits_DATA!M187/ECO!W34),IF($C$4="Constant Exchange rate",IF(Benefits_DATA!M187=0,0,Benefits_DATA!M187/ECO!W69))))</f>
        <v>4105.1202845642611</v>
      </c>
      <c r="O189" s="208">
        <f>IF($C$4="National Currency",IF(Benefits_DATA!N187=0,0,Benefits_DATA!N187),IF($C$4="Current Exchange rate",IF(Benefits_DATA!N187=0,0,Benefits_DATA!N187/ECO!X34),IF($C$4="Constant Exchange rate",IF(Benefits_DATA!N187=0,0,Benefits_DATA!N187/ECO!X69))))</f>
        <v>4105.1202845642611</v>
      </c>
      <c r="P189" s="210">
        <f>IF($C$4="National Currency",IF(Benefits_DATA!O187=0,0,Benefits_DATA!O187),IF($C$4="Current Exchange rate",IF(Benefits_DATA!O187=0,0,Benefits_DATA!O187/ECO!Y34),IF($C$4="Constant Exchange rate",IF(Benefits_DATA!O187=0,0,Benefits_DATA!O187/ECO!Y69))))</f>
        <v>0</v>
      </c>
      <c r="Q189" s="77">
        <f t="shared" si="26"/>
        <v>1.3599328496107949E-2</v>
      </c>
      <c r="R189" s="77">
        <f t="shared" si="27"/>
        <v>0</v>
      </c>
      <c r="S189" s="77" t="str">
        <f t="shared" si="28"/>
        <v>-</v>
      </c>
    </row>
    <row r="190" spans="3:19" ht="15" x14ac:dyDescent="0.25">
      <c r="C190" s="242"/>
      <c r="D190" s="243"/>
      <c r="E190" s="72" t="s">
        <v>25</v>
      </c>
      <c r="F190" s="74">
        <f>IF($C$4="National Currency",IF(Benefits_DATA!E188=0,0,Benefits_DATA!E188),IF($C$4="Current Exchange rate",IF(Benefits_DATA!E188=0,0,Benefits_DATA!E188/ECO!O35),IF($C$4="Constant Exchange rate",IF(Benefits_DATA!E188=0,0,Benefits_DATA!E188/ECO!O70))))</f>
        <v>2741.6731698999379</v>
      </c>
      <c r="G190" s="74">
        <f>IF($C$4="National Currency",IF(Benefits_DATA!F188=0,0,Benefits_DATA!F188),IF($C$4="Current Exchange rate",IF(Benefits_DATA!F188=0,0,Benefits_DATA!F188/ECO!P35),IF($C$4="Constant Exchange rate",IF(Benefits_DATA!F188=0,0,Benefits_DATA!F188/ECO!P70))))</f>
        <v>2894.8533344581319</v>
      </c>
      <c r="H190" s="74">
        <f>IF($C$4="National Currency",IF(Benefits_DATA!G188=0,0,Benefits_DATA!G188),IF($C$4="Current Exchange rate",IF(Benefits_DATA!G188=0,0,Benefits_DATA!G188/ECO!Q35),IF($C$4="Constant Exchange rate",IF(Benefits_DATA!G188=0,0,Benefits_DATA!G188/ECO!Q70))))</f>
        <v>3702.7945582025195</v>
      </c>
      <c r="I190" s="74">
        <f>IF($C$4="National Currency",IF(Benefits_DATA!H188=0,0,Benefits_DATA!H188),IF($C$4="Current Exchange rate",IF(Benefits_DATA!H188=0,0,Benefits_DATA!H188/ECO!R35),IF($C$4="Constant Exchange rate",IF(Benefits_DATA!H188=0,0,Benefits_DATA!H188/ECO!R70))))</f>
        <v>4716.065699240401</v>
      </c>
      <c r="J190" s="74">
        <f>IF($C$4="National Currency",IF(Benefits_DATA!I188=0,0,Benefits_DATA!I188),IF($C$4="Current Exchange rate",IF(Benefits_DATA!I188=0,0,Benefits_DATA!I188/ECO!S35),IF($C$4="Constant Exchange rate",IF(Benefits_DATA!I188=0,0,Benefits_DATA!I188/ECO!S70))))</f>
        <v>5968.6243046376994</v>
      </c>
      <c r="K190" s="74">
        <f>IF($C$4="National Currency",IF(Benefits_DATA!J188=0,0,Benefits_DATA!J188),IF($C$4="Current Exchange rate",IF(Benefits_DATA!J188=0,0,Benefits_DATA!J188/ECO!T35),IF($C$4="Constant Exchange rate",IF(Benefits_DATA!J188=0,0,Benefits_DATA!J188/ECO!T70))))</f>
        <v>5817.1266883130138</v>
      </c>
      <c r="L190" s="74">
        <f>IF($C$4="National Currency",IF(Benefits_DATA!K188=0,0,Benefits_DATA!K188),IF($C$4="Current Exchange rate",IF(Benefits_DATA!K188=0,0,Benefits_DATA!K188/ECO!U35),IF($C$4="Constant Exchange rate",IF(Benefits_DATA!K188=0,0,Benefits_DATA!K188/ECO!U70))))</f>
        <v>7518.9006779985848</v>
      </c>
      <c r="M190" s="74">
        <f>IF($C$4="National Currency",IF(Benefits_DATA!L188=0,0,Benefits_DATA!L188),IF($C$4="Current Exchange rate",IF(Benefits_DATA!L188=0,0,Benefits_DATA!L188/ECO!V35),IF($C$4="Constant Exchange rate",IF(Benefits_DATA!L188=0,0,Benefits_DATA!L188/ECO!V70))))</f>
        <v>9468.765078553115</v>
      </c>
      <c r="N190" s="74">
        <f>IF($C$4="National Currency",IF(Benefits_DATA!M188=0,0,Benefits_DATA!M188),IF($C$4="Current Exchange rate",IF(Benefits_DATA!M188=0,0,Benefits_DATA!M188/ECO!W35),IF($C$4="Constant Exchange rate",IF(Benefits_DATA!M188=0,0,Benefits_DATA!M188/ECO!W70))))</f>
        <v>6457.7107114006412</v>
      </c>
      <c r="O190" s="74">
        <f>IF($C$4="National Currency",IF(Benefits_DATA!N188=0,0,Benefits_DATA!N188),IF($C$4="Current Exchange rate",IF(Benefits_DATA!N188=0,0,Benefits_DATA!N188/ECO!X35),IF($C$4="Constant Exchange rate",IF(Benefits_DATA!N188=0,0,Benefits_DATA!N188/ECO!X70))))</f>
        <v>5080.3808412614617</v>
      </c>
      <c r="P190" s="210">
        <f>IF($C$4="National Currency",IF(Benefits_DATA!O188=0,0,Benefits_DATA!O188),IF($C$4="Current Exchange rate",IF(Benefits_DATA!O188=0,0,Benefits_DATA!O188/ECO!Y35),IF($C$4="Constant Exchange rate",IF(Benefits_DATA!O188=0,0,Benefits_DATA!O188/ECO!Y70))))</f>
        <v>5580.7711380468254</v>
      </c>
      <c r="Q190" s="77">
        <f t="shared" si="26"/>
        <v>1.6830144589290986E-2</v>
      </c>
      <c r="R190" s="77">
        <f t="shared" si="27"/>
        <v>-0.21328454179707979</v>
      </c>
      <c r="S190" s="77">
        <f t="shared" si="28"/>
        <v>0.85302205129245179</v>
      </c>
    </row>
    <row r="191" spans="3:19" ht="15" x14ac:dyDescent="0.25">
      <c r="C191" s="242"/>
      <c r="D191" s="243"/>
      <c r="E191" s="72" t="s">
        <v>26</v>
      </c>
      <c r="F191" s="74">
        <f>IF($C$4="National Currency",IF(Benefits_DATA!E189=0,0,Benefits_DATA!E189),IF($C$4="Current Exchange rate",IF(Benefits_DATA!E189=0,0,Benefits_DATA!E189/ECO!O36),IF($C$4="Constant Exchange rate",IF(Benefits_DATA!E189=0,0,Benefits_DATA!E189/ECO!O71))))</f>
        <v>0</v>
      </c>
      <c r="G191" s="74">
        <f>IF($C$4="National Currency",IF(Benefits_DATA!F189=0,0,Benefits_DATA!F189),IF($C$4="Current Exchange rate",IF(Benefits_DATA!F189=0,0,Benefits_DATA!F189/ECO!P36),IF($C$4="Constant Exchange rate",IF(Benefits_DATA!F189=0,0,Benefits_DATA!F189/ECO!P71))))</f>
        <v>0</v>
      </c>
      <c r="H191" s="74">
        <f>IF($C$4="National Currency",IF(Benefits_DATA!G189=0,0,Benefits_DATA!G189),IF($C$4="Current Exchange rate",IF(Benefits_DATA!G189=0,0,Benefits_DATA!G189/ECO!Q36),IF($C$4="Constant Exchange rate",IF(Benefits_DATA!G189=0,0,Benefits_DATA!G189/ECO!Q71))))</f>
        <v>0</v>
      </c>
      <c r="I191" s="74">
        <f>IF($C$4="National Currency",IF(Benefits_DATA!H189=0,0,Benefits_DATA!H189),IF($C$4="Current Exchange rate",IF(Benefits_DATA!H189=0,0,Benefits_DATA!H189/ECO!R36),IF($C$4="Constant Exchange rate",IF(Benefits_DATA!H189=0,0,Benefits_DATA!H189/ECO!R71))))</f>
        <v>0</v>
      </c>
      <c r="J191" s="74">
        <f>IF($C$4="National Currency",IF(Benefits_DATA!I189=0,0,Benefits_DATA!I189),IF($C$4="Current Exchange rate",IF(Benefits_DATA!I189=0,0,Benefits_DATA!I189/ECO!S36),IF($C$4="Constant Exchange rate",IF(Benefits_DATA!I189=0,0,Benefits_DATA!I189/ECO!S71))))</f>
        <v>0</v>
      </c>
      <c r="K191" s="74">
        <f>IF($C$4="National Currency",IF(Benefits_DATA!J189=0,0,Benefits_DATA!J189),IF($C$4="Current Exchange rate",IF(Benefits_DATA!J189=0,0,Benefits_DATA!J189/ECO!T36),IF($C$4="Constant Exchange rate",IF(Benefits_DATA!J189=0,0,Benefits_DATA!J189/ECO!T71))))</f>
        <v>0</v>
      </c>
      <c r="L191" s="74">
        <f>IF($C$4="National Currency",IF(Benefits_DATA!K189=0,0,Benefits_DATA!K189),IF($C$4="Current Exchange rate",IF(Benefits_DATA!K189=0,0,Benefits_DATA!K189/ECO!U36),IF($C$4="Constant Exchange rate",IF(Benefits_DATA!K189=0,0,Benefits_DATA!K189/ECO!U71))))</f>
        <v>48.184170607655929</v>
      </c>
      <c r="M191" s="74">
        <f>IF($C$4="National Currency",IF(Benefits_DATA!L189=0,0,Benefits_DATA!L189),IF($C$4="Current Exchange rate",IF(Benefits_DATA!L189=0,0,Benefits_DATA!L189/ECO!V36),IF($C$4="Constant Exchange rate",IF(Benefits_DATA!L189=0,0,Benefits_DATA!L189/ECO!V71))))</f>
        <v>51.307218702596593</v>
      </c>
      <c r="N191" s="74">
        <f>IF($C$4="National Currency",IF(Benefits_DATA!M189=0,0,Benefits_DATA!M189),IF($C$4="Current Exchange rate",IF(Benefits_DATA!M189=0,0,Benefits_DATA!M189/ECO!W36),IF($C$4="Constant Exchange rate",IF(Benefits_DATA!M189=0,0,Benefits_DATA!M189/ECO!W71))))</f>
        <v>0</v>
      </c>
      <c r="O191" s="74">
        <f>IF($C$4="National Currency",IF(Benefits_DATA!N189=0,0,Benefits_DATA!N189),IF($C$4="Current Exchange rate",IF(Benefits_DATA!N189=0,0,Benefits_DATA!N189/ECO!X36),IF($C$4="Constant Exchange rate",IF(Benefits_DATA!N189=0,0,Benefits_DATA!N189/ECO!X71))))</f>
        <v>0</v>
      </c>
      <c r="P191" s="210">
        <f>IF($C$4="National Currency",IF(Benefits_DATA!O189=0,0,Benefits_DATA!O189),IF($C$4="Current Exchange rate",IF(Benefits_DATA!O189=0,0,Benefits_DATA!O189/ECO!Y36),IF($C$4="Constant Exchange rate",IF(Benefits_DATA!O189=0,0,Benefits_DATA!O189/ECO!Y71))))</f>
        <v>0</v>
      </c>
      <c r="Q191" s="77">
        <f t="shared" si="26"/>
        <v>0</v>
      </c>
      <c r="R191" s="77" t="str">
        <f t="shared" si="27"/>
        <v>-</v>
      </c>
      <c r="S191" s="77" t="str">
        <f t="shared" si="28"/>
        <v>-</v>
      </c>
    </row>
    <row r="192" spans="3:19" ht="15" x14ac:dyDescent="0.25">
      <c r="C192" s="242"/>
      <c r="D192" s="243"/>
      <c r="E192" s="72" t="s">
        <v>27</v>
      </c>
      <c r="F192" s="74">
        <f>IF($C$4="National Currency",IF(Benefits_DATA!E190=0,0,Benefits_DATA!E190),IF($C$4="Current Exchange rate",IF(Benefits_DATA!E190=0,0,Benefits_DATA!E190/ECO!O37),IF($C$4="Constant Exchange rate",IF(Benefits_DATA!E190=0,0,Benefits_DATA!E190/ECO!O72))))</f>
        <v>0</v>
      </c>
      <c r="G192" s="74">
        <f>IF($C$4="National Currency",IF(Benefits_DATA!F190=0,0,Benefits_DATA!F190),IF($C$4="Current Exchange rate",IF(Benefits_DATA!F190=0,0,Benefits_DATA!F190/ECO!P37),IF($C$4="Constant Exchange rate",IF(Benefits_DATA!F190=0,0,Benefits_DATA!F190/ECO!P72))))</f>
        <v>0</v>
      </c>
      <c r="H192" s="74">
        <f>IF($C$4="National Currency",IF(Benefits_DATA!G190=0,0,Benefits_DATA!G190),IF($C$4="Current Exchange rate",IF(Benefits_DATA!G190=0,0,Benefits_DATA!G190/ECO!Q37),IF($C$4="Constant Exchange rate",IF(Benefits_DATA!G190=0,0,Benefits_DATA!G190/ECO!Q72))))</f>
        <v>0</v>
      </c>
      <c r="I192" s="74">
        <f>IF($C$4="National Currency",IF(Benefits_DATA!H190=0,0,Benefits_DATA!H190),IF($C$4="Current Exchange rate",IF(Benefits_DATA!H190=0,0,Benefits_DATA!H190/ECO!R37),IF($C$4="Constant Exchange rate",IF(Benefits_DATA!H190=0,0,Benefits_DATA!H190/ECO!R72))))</f>
        <v>0</v>
      </c>
      <c r="J192" s="74">
        <f>IF($C$4="National Currency",IF(Benefits_DATA!I190=0,0,Benefits_DATA!I190),IF($C$4="Current Exchange rate",IF(Benefits_DATA!I190=0,0,Benefits_DATA!I190/ECO!S37),IF($C$4="Constant Exchange rate",IF(Benefits_DATA!I190=0,0,Benefits_DATA!I190/ECO!S72))))</f>
        <v>0</v>
      </c>
      <c r="K192" s="74">
        <f>IF($C$4="National Currency",IF(Benefits_DATA!J190=0,0,Benefits_DATA!J190),IF($C$4="Current Exchange rate",IF(Benefits_DATA!J190=0,0,Benefits_DATA!J190/ECO!T37),IF($C$4="Constant Exchange rate",IF(Benefits_DATA!J190=0,0,Benefits_DATA!J190/ECO!T72))))</f>
        <v>0</v>
      </c>
      <c r="L192" s="74">
        <f>IF($C$4="National Currency",IF(Benefits_DATA!K190=0,0,Benefits_DATA!K190),IF($C$4="Current Exchange rate",IF(Benefits_DATA!K190=0,0,Benefits_DATA!K190/ECO!U37),IF($C$4="Constant Exchange rate",IF(Benefits_DATA!K190=0,0,Benefits_DATA!K190/ECO!U72))))</f>
        <v>0</v>
      </c>
      <c r="M192" s="74">
        <f>IF($C$4="National Currency",IF(Benefits_DATA!L190=0,0,Benefits_DATA!L190),IF($C$4="Current Exchange rate",IF(Benefits_DATA!L190=0,0,Benefits_DATA!L190/ECO!V37),IF($C$4="Constant Exchange rate",IF(Benefits_DATA!L190=0,0,Benefits_DATA!L190/ECO!V72))))</f>
        <v>0</v>
      </c>
      <c r="N192" s="74">
        <f>IF($C$4="National Currency",IF(Benefits_DATA!M190=0,0,Benefits_DATA!M190),IF($C$4="Current Exchange rate",IF(Benefits_DATA!M190=0,0,Benefits_DATA!M190/ECO!W37),IF($C$4="Constant Exchange rate",IF(Benefits_DATA!M190=0,0,Benefits_DATA!M190/ECO!W72))))</f>
        <v>0</v>
      </c>
      <c r="O192" s="74">
        <f>IF($C$4="National Currency",IF(Benefits_DATA!N190=0,0,Benefits_DATA!N190),IF($C$4="Current Exchange rate",IF(Benefits_DATA!N190=0,0,Benefits_DATA!N190/ECO!X37),IF($C$4="Constant Exchange rate",IF(Benefits_DATA!N190=0,0,Benefits_DATA!N190/ECO!X72))))</f>
        <v>0</v>
      </c>
      <c r="P192" s="210">
        <f>IF($C$4="National Currency",IF(Benefits_DATA!O190=0,0,Benefits_DATA!O190),IF($C$4="Current Exchange rate",IF(Benefits_DATA!O190=0,0,Benefits_DATA!O190/ECO!Y37),IF($C$4="Constant Exchange rate",IF(Benefits_DATA!O190=0,0,Benefits_DATA!O190/ECO!Y72))))</f>
        <v>0</v>
      </c>
      <c r="Q192" s="77">
        <f t="shared" si="26"/>
        <v>0</v>
      </c>
      <c r="R192" s="77" t="str">
        <f t="shared" si="27"/>
        <v>-</v>
      </c>
      <c r="S192" s="77" t="str">
        <f t="shared" si="28"/>
        <v>-</v>
      </c>
    </row>
    <row r="193" spans="3:19" ht="15" x14ac:dyDescent="0.25">
      <c r="C193" s="242"/>
      <c r="D193" s="243"/>
      <c r="E193" s="72" t="s">
        <v>28</v>
      </c>
      <c r="F193" s="74">
        <f>IF($C$4="National Currency",IF(Benefits_DATA!E191=0,0,Benefits_DATA!E191),IF($C$4="Current Exchange rate",IF(Benefits_DATA!E191=0,0,Benefits_DATA!E191/ECO!O38),IF($C$4="Constant Exchange rate",IF(Benefits_DATA!E191=0,0,Benefits_DATA!E191/ECO!O73))))</f>
        <v>127.00300450676015</v>
      </c>
      <c r="G193" s="74">
        <f>IF($C$4="National Currency",IF(Benefits_DATA!F191=0,0,Benefits_DATA!F191),IF($C$4="Current Exchange rate",IF(Benefits_DATA!F191=0,0,Benefits_DATA!F191/ECO!P38),IF($C$4="Constant Exchange rate",IF(Benefits_DATA!F191=0,0,Benefits_DATA!F191/ECO!P73))))</f>
        <v>126.22266733433484</v>
      </c>
      <c r="H193" s="74">
        <f>IF($C$4="National Currency",IF(Benefits_DATA!G191=0,0,Benefits_DATA!G191),IF($C$4="Current Exchange rate",IF(Benefits_DATA!G191=0,0,Benefits_DATA!G191/ECO!Q38),IF($C$4="Constant Exchange rate",IF(Benefits_DATA!G191=0,0,Benefits_DATA!G191/ECO!Q73))))</f>
        <v>132.41111667501252</v>
      </c>
      <c r="I193" s="74">
        <f>IF($C$4="National Currency",IF(Benefits_DATA!H191=0,0,Benefits_DATA!H191),IF($C$4="Current Exchange rate",IF(Benefits_DATA!H191=0,0,Benefits_DATA!H191/ECO!R38),IF($C$4="Constant Exchange rate",IF(Benefits_DATA!H191=0,0,Benefits_DATA!H191/ECO!R73))))</f>
        <v>132</v>
      </c>
      <c r="J193" s="74">
        <f>IF($C$4="National Currency",IF(Benefits_DATA!I191=0,0,Benefits_DATA!I191),IF($C$4="Current Exchange rate",IF(Benefits_DATA!I191=0,0,Benefits_DATA!I191/ECO!S38),IF($C$4="Constant Exchange rate",IF(Benefits_DATA!I191=0,0,Benefits_DATA!I191/ECO!S73))))</f>
        <v>140</v>
      </c>
      <c r="K193" s="74">
        <f>IF($C$4="National Currency",IF(Benefits_DATA!J191=0,0,Benefits_DATA!J191),IF($C$4="Current Exchange rate",IF(Benefits_DATA!J191=0,0,Benefits_DATA!J191/ECO!T38),IF($C$4="Constant Exchange rate",IF(Benefits_DATA!J191=0,0,Benefits_DATA!J191/ECO!T73))))</f>
        <v>143</v>
      </c>
      <c r="L193" s="74">
        <f>IF($C$4="National Currency",IF(Benefits_DATA!K191=0,0,Benefits_DATA!K191),IF($C$4="Current Exchange rate",IF(Benefits_DATA!K191=0,0,Benefits_DATA!K191/ECO!U38),IF($C$4="Constant Exchange rate",IF(Benefits_DATA!K191=0,0,Benefits_DATA!K191/ECO!U73))))</f>
        <v>174</v>
      </c>
      <c r="M193" s="74">
        <f>IF($C$4="National Currency",IF(Benefits_DATA!L191=0,0,Benefits_DATA!L191),IF($C$4="Current Exchange rate",IF(Benefits_DATA!L191=0,0,Benefits_DATA!L191/ECO!V38),IF($C$4="Constant Exchange rate",IF(Benefits_DATA!L191=0,0,Benefits_DATA!L191/ECO!V73))))</f>
        <v>208</v>
      </c>
      <c r="N193" s="74">
        <f>IF($C$4="National Currency",IF(Benefits_DATA!M191=0,0,Benefits_DATA!M191),IF($C$4="Current Exchange rate",IF(Benefits_DATA!M191=0,0,Benefits_DATA!M191/ECO!W38),IF($C$4="Constant Exchange rate",IF(Benefits_DATA!M191=0,0,Benefits_DATA!M191/ECO!W73))))</f>
        <v>194</v>
      </c>
      <c r="O193" s="74">
        <f>IF($C$4="National Currency",IF(Benefits_DATA!N191=0,0,Benefits_DATA!N191),IF($C$4="Current Exchange rate",IF(Benefits_DATA!N191=0,0,Benefits_DATA!N191/ECO!X38),IF($C$4="Constant Exchange rate",IF(Benefits_DATA!N191=0,0,Benefits_DATA!N191/ECO!X73))))</f>
        <v>226.33799999999999</v>
      </c>
      <c r="P193" s="210">
        <f>IF($C$4="National Currency",IF(Benefits_DATA!O191=0,0,Benefits_DATA!O191),IF($C$4="Current Exchange rate",IF(Benefits_DATA!O191=0,0,Benefits_DATA!O191/ECO!Y38),IF($C$4="Constant Exchange rate",IF(Benefits_DATA!O191=0,0,Benefits_DATA!O191/ECO!Y73))))</f>
        <v>0</v>
      </c>
      <c r="Q193" s="77">
        <f t="shared" si="26"/>
        <v>7.4980624190864621E-4</v>
      </c>
      <c r="R193" s="77">
        <f t="shared" si="27"/>
        <v>0.1666907216494844</v>
      </c>
      <c r="S193" s="77">
        <f t="shared" si="28"/>
        <v>0.78214681517989137</v>
      </c>
    </row>
    <row r="194" spans="3:19" ht="15" x14ac:dyDescent="0.25">
      <c r="C194" s="242"/>
      <c r="D194" s="243"/>
      <c r="E194" s="72" t="s">
        <v>29</v>
      </c>
      <c r="F194" s="74">
        <f>IF($C$4="National Currency",IF(Benefits_DATA!E192=0,0,Benefits_DATA!E192),IF($C$4="Current Exchange rate",IF(Benefits_DATA!E192=0,0,Benefits_DATA!E192/ECO!O39),IF($C$4="Constant Exchange rate",IF(Benefits_DATA!E192=0,0,Benefits_DATA!E192/ECO!O74))))</f>
        <v>0</v>
      </c>
      <c r="G194" s="74">
        <f>IF($C$4="National Currency",IF(Benefits_DATA!F192=0,0,Benefits_DATA!F192),IF($C$4="Current Exchange rate",IF(Benefits_DATA!F192=0,0,Benefits_DATA!F192/ECO!P39),IF($C$4="Constant Exchange rate",IF(Benefits_DATA!F192=0,0,Benefits_DATA!F192/ECO!P74))))</f>
        <v>0</v>
      </c>
      <c r="H194" s="74">
        <f>IF($C$4="National Currency",IF(Benefits_DATA!G192=0,0,Benefits_DATA!G192),IF($C$4="Current Exchange rate",IF(Benefits_DATA!G192=0,0,Benefits_DATA!G192/ECO!Q39),IF($C$4="Constant Exchange rate",IF(Benefits_DATA!G192=0,0,Benefits_DATA!G192/ECO!Q74))))</f>
        <v>0</v>
      </c>
      <c r="I194" s="74">
        <f>IF($C$4="National Currency",IF(Benefits_DATA!H192=0,0,Benefits_DATA!H192),IF($C$4="Current Exchange rate",IF(Benefits_DATA!H192=0,0,Benefits_DATA!H192/ECO!R39),IF($C$4="Constant Exchange rate",IF(Benefits_DATA!H192=0,0,Benefits_DATA!H192/ECO!R74))))</f>
        <v>0</v>
      </c>
      <c r="J194" s="74">
        <f>IF($C$4="National Currency",IF(Benefits_DATA!I192=0,0,Benefits_DATA!I192),IF($C$4="Current Exchange rate",IF(Benefits_DATA!I192=0,0,Benefits_DATA!I192/ECO!S39),IF($C$4="Constant Exchange rate",IF(Benefits_DATA!I192=0,0,Benefits_DATA!I192/ECO!S74))))</f>
        <v>0</v>
      </c>
      <c r="K194" s="74">
        <f>IF($C$4="National Currency",IF(Benefits_DATA!J192=0,0,Benefits_DATA!J192),IF($C$4="Current Exchange rate",IF(Benefits_DATA!J192=0,0,Benefits_DATA!J192/ECO!T39),IF($C$4="Constant Exchange rate",IF(Benefits_DATA!J192=0,0,Benefits_DATA!J192/ECO!T74))))</f>
        <v>0</v>
      </c>
      <c r="L194" s="74">
        <f>IF($C$4="National Currency",IF(Benefits_DATA!K192=0,0,Benefits_DATA!K192),IF($C$4="Current Exchange rate",IF(Benefits_DATA!K192=0,0,Benefits_DATA!K192/ECO!U39),IF($C$4="Constant Exchange rate",IF(Benefits_DATA!K192=0,0,Benefits_DATA!K192/ECO!U74))))</f>
        <v>0</v>
      </c>
      <c r="M194" s="74">
        <f>IF($C$4="National Currency",IF(Benefits_DATA!L192=0,0,Benefits_DATA!L192),IF($C$4="Current Exchange rate",IF(Benefits_DATA!L192=0,0,Benefits_DATA!L192/ECO!V39),IF($C$4="Constant Exchange rate",IF(Benefits_DATA!L192=0,0,Benefits_DATA!L192/ECO!V74))))</f>
        <v>0</v>
      </c>
      <c r="N194" s="74">
        <f>IF($C$4="National Currency",IF(Benefits_DATA!M192=0,0,Benefits_DATA!M192),IF($C$4="Current Exchange rate",IF(Benefits_DATA!M192=0,0,Benefits_DATA!M192/ECO!W39),IF($C$4="Constant Exchange rate",IF(Benefits_DATA!M192=0,0,Benefits_DATA!M192/ECO!W74))))</f>
        <v>0</v>
      </c>
      <c r="O194" s="74">
        <f>IF($C$4="National Currency",IF(Benefits_DATA!N192=0,0,Benefits_DATA!N192),IF($C$4="Current Exchange rate",IF(Benefits_DATA!N192=0,0,Benefits_DATA!N192/ECO!X39),IF($C$4="Constant Exchange rate",IF(Benefits_DATA!N192=0,0,Benefits_DATA!N192/ECO!X74))))</f>
        <v>0</v>
      </c>
      <c r="P194" s="210">
        <f>IF($C$4="National Currency",IF(Benefits_DATA!O192=0,0,Benefits_DATA!O192),IF($C$4="Current Exchange rate",IF(Benefits_DATA!O192=0,0,Benefits_DATA!O192/ECO!Y39),IF($C$4="Constant Exchange rate",IF(Benefits_DATA!O192=0,0,Benefits_DATA!O192/ECO!Y74))))</f>
        <v>0</v>
      </c>
      <c r="Q194" s="77">
        <f t="shared" si="26"/>
        <v>0</v>
      </c>
      <c r="R194" s="77" t="str">
        <f t="shared" si="27"/>
        <v>-</v>
      </c>
      <c r="S194" s="77" t="str">
        <f t="shared" si="28"/>
        <v>-</v>
      </c>
    </row>
    <row r="195" spans="3:19" ht="15" x14ac:dyDescent="0.25">
      <c r="C195" s="242"/>
      <c r="D195" s="243"/>
      <c r="E195" s="72" t="s">
        <v>30</v>
      </c>
      <c r="F195" s="74">
        <f>IF($C$4="National Currency",IF(Benefits_DATA!E193=0,0,Benefits_DATA!E193),IF($C$4="Current Exchange rate",IF(Benefits_DATA!E193=0,0,Benefits_DATA!E193/ECO!O40),IF($C$4="Constant Exchange rate",IF(Benefits_DATA!E193=0,0,Benefits_DATA!E193/ECO!O75))))</f>
        <v>316.32415254237293</v>
      </c>
      <c r="G195" s="74">
        <f>IF($C$4="National Currency",IF(Benefits_DATA!F193=0,0,Benefits_DATA!F193),IF($C$4="Current Exchange rate",IF(Benefits_DATA!F193=0,0,Benefits_DATA!F193/ECO!P40),IF($C$4="Constant Exchange rate",IF(Benefits_DATA!F193=0,0,Benefits_DATA!F193/ECO!P75))))</f>
        <v>382.41525423728814</v>
      </c>
      <c r="H195" s="74">
        <f>IF($C$4="National Currency",IF(Benefits_DATA!G193=0,0,Benefits_DATA!G193),IF($C$4="Current Exchange rate",IF(Benefits_DATA!G193=0,0,Benefits_DATA!G193/ECO!Q40),IF($C$4="Constant Exchange rate",IF(Benefits_DATA!G193=0,0,Benefits_DATA!G193/ECO!Q75))))</f>
        <v>516.63135593220341</v>
      </c>
      <c r="I195" s="74">
        <f>IF($C$4="National Currency",IF(Benefits_DATA!H193=0,0,Benefits_DATA!H193),IF($C$4="Current Exchange rate",IF(Benefits_DATA!H193=0,0,Benefits_DATA!H193/ECO!R40),IF($C$4="Constant Exchange rate",IF(Benefits_DATA!H193=0,0,Benefits_DATA!H193/ECO!R75))))</f>
        <v>355.79449152542378</v>
      </c>
      <c r="J195" s="74">
        <f>IF($C$4="National Currency",IF(Benefits_DATA!I193=0,0,Benefits_DATA!I193),IF($C$4="Current Exchange rate",IF(Benefits_DATA!I193=0,0,Benefits_DATA!I193/ECO!S40),IF($C$4="Constant Exchange rate",IF(Benefits_DATA!I193=0,0,Benefits_DATA!I193/ECO!S75))))</f>
        <v>439.61864406779665</v>
      </c>
      <c r="K195" s="74">
        <f>IF($C$4="National Currency",IF(Benefits_DATA!J193=0,0,Benefits_DATA!J193),IF($C$4="Current Exchange rate",IF(Benefits_DATA!J193=0,0,Benefits_DATA!J193/ECO!T40),IF($C$4="Constant Exchange rate",IF(Benefits_DATA!J193=0,0,Benefits_DATA!J193/ECO!T75))))</f>
        <v>508.47457627118649</v>
      </c>
      <c r="L195" s="74">
        <f>IF($C$4="National Currency",IF(Benefits_DATA!K193=0,0,Benefits_DATA!K193),IF($C$4="Current Exchange rate",IF(Benefits_DATA!K193=0,0,Benefits_DATA!K193/ECO!U40),IF($C$4="Constant Exchange rate",IF(Benefits_DATA!K193=0,0,Benefits_DATA!K193/ECO!U75))))</f>
        <v>524.36440677966107</v>
      </c>
      <c r="M195" s="74">
        <f>IF($C$4="National Currency",IF(Benefits_DATA!L193=0,0,Benefits_DATA!L193),IF($C$4="Current Exchange rate",IF(Benefits_DATA!L193=0,0,Benefits_DATA!L193/ECO!V40),IF($C$4="Constant Exchange rate",IF(Benefits_DATA!L193=0,0,Benefits_DATA!L193/ECO!V75))))</f>
        <v>566.0310734463277</v>
      </c>
      <c r="N195" s="74">
        <f>IF($C$4="National Currency",IF(Benefits_DATA!M193=0,0,Benefits_DATA!M193),IF($C$4="Current Exchange rate",IF(Benefits_DATA!M193=0,0,Benefits_DATA!M193/ECO!W40),IF($C$4="Constant Exchange rate",IF(Benefits_DATA!M193=0,0,Benefits_DATA!M193/ECO!W75))))</f>
        <v>629.2372881355933</v>
      </c>
      <c r="O195" s="74">
        <f>IF($C$4="National Currency",IF(Benefits_DATA!N193=0,0,Benefits_DATA!N193),IF($C$4="Current Exchange rate",IF(Benefits_DATA!N193=0,0,Benefits_DATA!N193/ECO!X40),IF($C$4="Constant Exchange rate",IF(Benefits_DATA!N193=0,0,Benefits_DATA!N193/ECO!X75))))</f>
        <v>724.22316384180795</v>
      </c>
      <c r="P195" s="210">
        <f>IF($C$4="National Currency",IF(Benefits_DATA!O193=0,0,Benefits_DATA!O193),IF($C$4="Current Exchange rate",IF(Benefits_DATA!O193=0,0,Benefits_DATA!O193/ECO!Y40),IF($C$4="Constant Exchange rate",IF(Benefits_DATA!O193=0,0,Benefits_DATA!O193/ECO!Y75))))</f>
        <v>0</v>
      </c>
      <c r="Q195" s="77">
        <f t="shared" si="26"/>
        <v>2.399186388425345E-3</v>
      </c>
      <c r="R195" s="77">
        <f t="shared" si="27"/>
        <v>0.15095398428731754</v>
      </c>
      <c r="S195" s="77">
        <f t="shared" si="28"/>
        <v>1.2894968911512228</v>
      </c>
    </row>
    <row r="196" spans="3:19" ht="15" x14ac:dyDescent="0.25">
      <c r="C196" s="242"/>
      <c r="D196" s="243"/>
      <c r="E196" s="72" t="s">
        <v>180</v>
      </c>
      <c r="F196" s="75">
        <f>IF($C$4="National Currency",IF(Benefits_DATA!E194=0,0,Benefits_DATA!E194),IF($C$4="Current Exchange rate",IF(Benefits_DATA!E194=0,0,Benefits_DATA!E194/ECO!O41),IF($C$4="Constant Exchange rate",IF(Benefits_DATA!E194=0,0,Benefits_DATA!E194/ECO!O76))))</f>
        <v>0</v>
      </c>
      <c r="G196" s="75">
        <f>IF($C$4="National Currency",IF(Benefits_DATA!F194=0,0,Benefits_DATA!F194),IF($C$4="Current Exchange rate",IF(Benefits_DATA!F194=0,0,Benefits_DATA!F194/ECO!P41),IF($C$4="Constant Exchange rate",IF(Benefits_DATA!F194=0,0,Benefits_DATA!F194/ECO!P76))))</f>
        <v>0</v>
      </c>
      <c r="H196" s="75">
        <f>IF($C$4="National Currency",IF(Benefits_DATA!G194=0,0,Benefits_DATA!G194),IF($C$4="Current Exchange rate",IF(Benefits_DATA!G194=0,0,Benefits_DATA!G194/ECO!Q41),IF($C$4="Constant Exchange rate",IF(Benefits_DATA!G194=0,0,Benefits_DATA!G194/ECO!Q76))))</f>
        <v>0</v>
      </c>
      <c r="I196" s="75">
        <f>IF($C$4="National Currency",IF(Benefits_DATA!H194=0,0,Benefits_DATA!H194),IF($C$4="Current Exchange rate",IF(Benefits_DATA!H194=0,0,Benefits_DATA!H194/ECO!R41),IF($C$4="Constant Exchange rate",IF(Benefits_DATA!H194=0,0,Benefits_DATA!H194/ECO!R76))))</f>
        <v>0</v>
      </c>
      <c r="J196" s="75">
        <f>IF($C$4="National Currency",IF(Benefits_DATA!I194=0,0,Benefits_DATA!I194),IF($C$4="Current Exchange rate",IF(Benefits_DATA!I194=0,0,Benefits_DATA!I194/ECO!S41),IF($C$4="Constant Exchange rate",IF(Benefits_DATA!I194=0,0,Benefits_DATA!I194/ECO!S76))))</f>
        <v>0</v>
      </c>
      <c r="K196" s="75">
        <f>IF($C$4="National Currency",IF(Benefits_DATA!J194=0,0,Benefits_DATA!J194),IF($C$4="Current Exchange rate",IF(Benefits_DATA!J194=0,0,Benefits_DATA!J194/ECO!T41),IF($C$4="Constant Exchange rate",IF(Benefits_DATA!J194=0,0,Benefits_DATA!J194/ECO!T76))))</f>
        <v>0</v>
      </c>
      <c r="L196" s="75">
        <f>IF($C$4="National Currency",IF(Benefits_DATA!K194=0,0,Benefits_DATA!K194),IF($C$4="Current Exchange rate",IF(Benefits_DATA!K194=0,0,Benefits_DATA!K194/ECO!U41),IF($C$4="Constant Exchange rate",IF(Benefits_DATA!K194=0,0,Benefits_DATA!K194/ECO!U76))))</f>
        <v>0</v>
      </c>
      <c r="M196" s="75">
        <f>IF($C$4="National Currency",IF(Benefits_DATA!L194=0,0,Benefits_DATA!L194),IF($C$4="Current Exchange rate",IF(Benefits_DATA!L194=0,0,Benefits_DATA!L194/ECO!V41),IF($C$4="Constant Exchange rate",IF(Benefits_DATA!L194=0,0,Benefits_DATA!L194/ECO!V76))))</f>
        <v>0</v>
      </c>
      <c r="N196" s="75">
        <f>IF($C$4="National Currency",IF(Benefits_DATA!M194=0,0,Benefits_DATA!M194),IF($C$4="Current Exchange rate",IF(Benefits_DATA!M194=0,0,Benefits_DATA!M194/ECO!W41),IF($C$4="Constant Exchange rate",IF(Benefits_DATA!M194=0,0,Benefits_DATA!M194/ECO!W76))))</f>
        <v>0</v>
      </c>
      <c r="O196" s="75">
        <f>IF($C$4="National Currency",IF(Benefits_DATA!N194=0,0,Benefits_DATA!N194),IF($C$4="Current Exchange rate",IF(Benefits_DATA!N194=0,0,Benefits_DATA!N194/ECO!X41),IF($C$4="Constant Exchange rate",IF(Benefits_DATA!N194=0,0,Benefits_DATA!N194/ECO!X76))))</f>
        <v>0</v>
      </c>
      <c r="P196" s="211">
        <f>IF($C$4="National Currency",IF(Benefits_DATA!O194=0,0,Benefits_DATA!O194),IF($C$4="Current Exchange rate",IF(Benefits_DATA!O194=0,0,Benefits_DATA!O194/ECO!Y41),IF($C$4="Constant Exchange rate",IF(Benefits_DATA!O194=0,0,Benefits_DATA!O194/ECO!Y76))))</f>
        <v>0</v>
      </c>
      <c r="Q196" s="77">
        <f t="shared" si="26"/>
        <v>0</v>
      </c>
      <c r="R196" s="77" t="str">
        <f t="shared" si="27"/>
        <v>-</v>
      </c>
      <c r="S196" s="77" t="str">
        <f t="shared" si="28"/>
        <v>-</v>
      </c>
    </row>
    <row r="197" spans="3:19" ht="15.75" thickBot="1" x14ac:dyDescent="0.3">
      <c r="C197" s="246"/>
      <c r="D197" s="247"/>
      <c r="E197" s="78" t="s">
        <v>221</v>
      </c>
      <c r="F197" s="86">
        <f t="shared" ref="F197:O197" si="29">SUM(F165:F196)</f>
        <v>190470.26283440946</v>
      </c>
      <c r="G197" s="86">
        <f t="shared" si="29"/>
        <v>193399.53675246361</v>
      </c>
      <c r="H197" s="86">
        <f t="shared" si="29"/>
        <v>216982.94601842196</v>
      </c>
      <c r="I197" s="86">
        <f t="shared" si="29"/>
        <v>258845.20799886249</v>
      </c>
      <c r="J197" s="86">
        <f t="shared" si="29"/>
        <v>272654.66148005339</v>
      </c>
      <c r="K197" s="86">
        <f t="shared" si="29"/>
        <v>257458.78303809388</v>
      </c>
      <c r="L197" s="86">
        <f t="shared" si="29"/>
        <v>272671.29936452006</v>
      </c>
      <c r="M197" s="86">
        <f t="shared" si="29"/>
        <v>320993.7095134065</v>
      </c>
      <c r="N197" s="86">
        <f t="shared" si="29"/>
        <v>315725.80037462077</v>
      </c>
      <c r="O197" s="86">
        <f t="shared" si="29"/>
        <v>301861.98426923237</v>
      </c>
      <c r="P197" s="86" t="s">
        <v>375</v>
      </c>
      <c r="Q197" s="77">
        <f t="shared" si="26"/>
        <v>1</v>
      </c>
      <c r="R197" s="231"/>
      <c r="S197" s="231"/>
    </row>
    <row r="198" spans="3:19" ht="16.5" thickTop="1" thickBot="1" x14ac:dyDescent="0.3">
      <c r="C198" s="248"/>
      <c r="D198" s="249"/>
      <c r="E198" s="113" t="s">
        <v>222</v>
      </c>
      <c r="F198" s="93">
        <v>187885.4375</v>
      </c>
      <c r="G198" s="93">
        <v>190440.125</v>
      </c>
      <c r="H198" s="93">
        <v>213430.078125</v>
      </c>
      <c r="I198" s="93">
        <v>234103.609375</v>
      </c>
      <c r="J198" s="93">
        <v>250364.53125</v>
      </c>
      <c r="K198" s="93">
        <v>236291.640625</v>
      </c>
      <c r="L198" s="93">
        <v>246948.0625</v>
      </c>
      <c r="M198" s="93">
        <v>295808.71875</v>
      </c>
      <c r="N198" s="93">
        <v>289055.9375</v>
      </c>
      <c r="O198" s="93">
        <v>278146.78125</v>
      </c>
      <c r="P198" s="93" t="s">
        <v>375</v>
      </c>
      <c r="Q198" s="77">
        <f t="shared" si="26"/>
        <v>0.92143693391321291</v>
      </c>
      <c r="R198" s="77">
        <f>IF(OR(O198=0, N198=0),"-",O198/N198-1)</f>
        <v>-3.7740640598327047E-2</v>
      </c>
      <c r="S198" s="77">
        <f>IF(OR(F198=0, O198=0),"-",O198/F198-1)</f>
        <v>0.48040627816086068</v>
      </c>
    </row>
    <row r="199" spans="3:19" ht="15.75" thickTop="1" x14ac:dyDescent="0.25">
      <c r="E199" s="89" t="s">
        <v>223</v>
      </c>
      <c r="F199" s="111"/>
      <c r="G199" s="111">
        <f t="shared" ref="G199:O199" si="30">G198/F198-1</f>
        <v>1.3597048999606454E-2</v>
      </c>
      <c r="H199" s="111">
        <f t="shared" si="30"/>
        <v>0.12072011150486284</v>
      </c>
      <c r="I199" s="111">
        <f t="shared" si="30"/>
        <v>9.6863251101337644E-2</v>
      </c>
      <c r="J199" s="111">
        <f t="shared" si="30"/>
        <v>6.9460363803927283E-2</v>
      </c>
      <c r="K199" s="111">
        <f t="shared" si="30"/>
        <v>-5.6209601874267046E-2</v>
      </c>
      <c r="L199" s="111">
        <f t="shared" si="30"/>
        <v>4.5098598692756786E-2</v>
      </c>
      <c r="M199" s="111">
        <f t="shared" si="30"/>
        <v>0.19785802632081806</v>
      </c>
      <c r="N199" s="111">
        <f t="shared" si="30"/>
        <v>-2.2828202219783322E-2</v>
      </c>
      <c r="O199" s="111">
        <f t="shared" si="30"/>
        <v>-3.7740640598327047E-2</v>
      </c>
      <c r="P199" s="112"/>
    </row>
    <row r="202" spans="3:19" ht="18.75" x14ac:dyDescent="0.15">
      <c r="C202" s="253" t="s">
        <v>348</v>
      </c>
      <c r="D202" s="254"/>
      <c r="E202" s="234" t="s">
        <v>250</v>
      </c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6"/>
    </row>
    <row r="203" spans="3:19" ht="15" x14ac:dyDescent="0.15">
      <c r="C203" s="244" t="s">
        <v>230</v>
      </c>
      <c r="D203" s="245"/>
      <c r="E203" s="50">
        <v>6</v>
      </c>
      <c r="F203" s="51">
        <v>2004</v>
      </c>
      <c r="G203" s="51">
        <f t="shared" ref="G203:P203" si="31">F203+1</f>
        <v>2005</v>
      </c>
      <c r="H203" s="51">
        <f t="shared" si="31"/>
        <v>2006</v>
      </c>
      <c r="I203" s="51">
        <f t="shared" si="31"/>
        <v>2007</v>
      </c>
      <c r="J203" s="51">
        <f t="shared" si="31"/>
        <v>2008</v>
      </c>
      <c r="K203" s="51">
        <f t="shared" si="31"/>
        <v>2009</v>
      </c>
      <c r="L203" s="51">
        <f t="shared" si="31"/>
        <v>2010</v>
      </c>
      <c r="M203" s="51">
        <f t="shared" si="31"/>
        <v>2011</v>
      </c>
      <c r="N203" s="51">
        <f t="shared" si="31"/>
        <v>2012</v>
      </c>
      <c r="O203" s="51">
        <f t="shared" si="31"/>
        <v>2013</v>
      </c>
      <c r="P203" s="51">
        <f t="shared" si="31"/>
        <v>2014</v>
      </c>
      <c r="Q203" s="53" t="s">
        <v>224</v>
      </c>
      <c r="R203" s="54" t="s">
        <v>225</v>
      </c>
      <c r="S203" s="53" t="s">
        <v>281</v>
      </c>
    </row>
    <row r="204" spans="3:19" ht="15" x14ac:dyDescent="0.25">
      <c r="C204" s="242"/>
      <c r="D204" s="243"/>
      <c r="E204" s="72" t="s">
        <v>0</v>
      </c>
      <c r="F204" s="73">
        <f>IF($C$4="National Currency",IF(Benefits_DATA!E199=0,0,Benefits_DATA!E199),IF($C$4="Current Exchange rate",IF(Benefits_DATA!E199=0,0,Benefits_DATA!E199/ECO!O10),IF($C$4="Constant Exchange rate",IF(Benefits_DATA!E199=0,0,Benefits_DATA!E199/ECO!O45))))</f>
        <v>0</v>
      </c>
      <c r="G204" s="73">
        <f>IF($C$4="National Currency",IF(Benefits_DATA!F199=0,0,Benefits_DATA!F199),IF($C$4="Current Exchange rate",IF(Benefits_DATA!F199=0,0,Benefits_DATA!F199/ECO!P10),IF($C$4="Constant Exchange rate",IF(Benefits_DATA!F199=0,0,Benefits_DATA!F199/ECO!P45))))</f>
        <v>0</v>
      </c>
      <c r="H204" s="73">
        <f>IF($C$4="National Currency",IF(Benefits_DATA!G199=0,0,Benefits_DATA!G199),IF($C$4="Current Exchange rate",IF(Benefits_DATA!G199=0,0,Benefits_DATA!G199/ECO!Q10),IF($C$4="Constant Exchange rate",IF(Benefits_DATA!G199=0,0,Benefits_DATA!G199/ECO!Q45))))</f>
        <v>0</v>
      </c>
      <c r="I204" s="73">
        <f>IF($C$4="National Currency",IF(Benefits_DATA!H199=0,0,Benefits_DATA!H199),IF($C$4="Current Exchange rate",IF(Benefits_DATA!H199=0,0,Benefits_DATA!H199/ECO!R10),IF($C$4="Constant Exchange rate",IF(Benefits_DATA!H199=0,0,Benefits_DATA!H199/ECO!R45))))</f>
        <v>0</v>
      </c>
      <c r="J204" s="73">
        <f>IF($C$4="National Currency",IF(Benefits_DATA!I199=0,0,Benefits_DATA!I199),IF($C$4="Current Exchange rate",IF(Benefits_DATA!I199=0,0,Benefits_DATA!I199/ECO!S10),IF($C$4="Constant Exchange rate",IF(Benefits_DATA!I199=0,0,Benefits_DATA!I199/ECO!S45))))</f>
        <v>0</v>
      </c>
      <c r="K204" s="73">
        <f>IF($C$4="National Currency",IF(Benefits_DATA!J199=0,0,Benefits_DATA!J199),IF($C$4="Current Exchange rate",IF(Benefits_DATA!J199=0,0,Benefits_DATA!J199/ECO!T10),IF($C$4="Constant Exchange rate",IF(Benefits_DATA!J199=0,0,Benefits_DATA!J199/ECO!T45))))</f>
        <v>0</v>
      </c>
      <c r="L204" s="73">
        <f>IF($C$4="National Currency",IF(Benefits_DATA!K199=0,0,Benefits_DATA!K199),IF($C$4="Current Exchange rate",IF(Benefits_DATA!K199=0,0,Benefits_DATA!K199/ECO!U10),IF($C$4="Constant Exchange rate",IF(Benefits_DATA!K199=0,0,Benefits_DATA!K199/ECO!U45))))</f>
        <v>0</v>
      </c>
      <c r="M204" s="73">
        <f>IF($C$4="National Currency",IF(Benefits_DATA!L199=0,0,Benefits_DATA!L199),IF($C$4="Current Exchange rate",IF(Benefits_DATA!L199=0,0,Benefits_DATA!L199/ECO!V10),IF($C$4="Constant Exchange rate",IF(Benefits_DATA!L199=0,0,Benefits_DATA!L199/ECO!V45))))</f>
        <v>0</v>
      </c>
      <c r="N204" s="73">
        <f>IF($C$4="National Currency",IF(Benefits_DATA!M199=0,0,Benefits_DATA!M199),IF($C$4="Current Exchange rate",IF(Benefits_DATA!M199=0,0,Benefits_DATA!M199/ECO!W10),IF($C$4="Constant Exchange rate",IF(Benefits_DATA!M199=0,0,Benefits_DATA!M199/ECO!W45))))</f>
        <v>0</v>
      </c>
      <c r="O204" s="73">
        <f>IF($C$4="National Currency",IF(Benefits_DATA!N199=0,0,Benefits_DATA!N199),IF($C$4="Current Exchange rate",IF(Benefits_DATA!N199=0,0,Benefits_DATA!N199/ECO!X10),IF($C$4="Constant Exchange rate",IF(Benefits_DATA!N199=0,0,Benefits_DATA!N199/ECO!X45))))</f>
        <v>0</v>
      </c>
      <c r="P204" s="209">
        <f>IF($C$4="National Currency",IF(Benefits_DATA!O199=0,0,Benefits_DATA!O199),IF($C$4="Current Exchange rate",IF(Benefits_DATA!O199=0,0,Benefits_DATA!O199/ECO!Y10),IF($C$4="Constant Exchange rate",IF(Benefits_DATA!O199=0,0,Benefits_DATA!O199/ECO!Y45))))</f>
        <v>0</v>
      </c>
      <c r="Q204" s="77">
        <f>O204/$O$236</f>
        <v>0</v>
      </c>
      <c r="R204" s="77" t="str">
        <f>IF(OR(O204=0, N204=0),"-",O204/N204-1)</f>
        <v>-</v>
      </c>
      <c r="S204" s="77" t="str">
        <f>IF(OR(O204=0, F204=0),"-",O204/F204-1)</f>
        <v>-</v>
      </c>
    </row>
    <row r="205" spans="3:19" ht="15" x14ac:dyDescent="0.25">
      <c r="C205" s="242"/>
      <c r="D205" s="243"/>
      <c r="E205" s="72" t="s">
        <v>1</v>
      </c>
      <c r="F205" s="74">
        <f>IF($C$4="National Currency",IF(Benefits_DATA!E200=0,0,Benefits_DATA!E200),IF($C$4="Current Exchange rate",IF(Benefits_DATA!E200=0,0,Benefits_DATA!E200/ECO!O11),IF($C$4="Constant Exchange rate",IF(Benefits_DATA!E200=0,0,Benefits_DATA!E200/ECO!O46))))</f>
        <v>2389</v>
      </c>
      <c r="G205" s="74">
        <f>IF($C$4="National Currency",IF(Benefits_DATA!F200=0,0,Benefits_DATA!F200),IF($C$4="Current Exchange rate",IF(Benefits_DATA!F200=0,0,Benefits_DATA!F200/ECO!P11),IF($C$4="Constant Exchange rate",IF(Benefits_DATA!F200=0,0,Benefits_DATA!F200/ECO!P46))))</f>
        <v>3386</v>
      </c>
      <c r="H205" s="74">
        <f>IF($C$4="National Currency",IF(Benefits_DATA!G200=0,0,Benefits_DATA!G200),IF($C$4="Current Exchange rate",IF(Benefits_DATA!G200=0,0,Benefits_DATA!G200/ECO!Q11),IF($C$4="Constant Exchange rate",IF(Benefits_DATA!G200=0,0,Benefits_DATA!G200/ECO!Q46))))</f>
        <v>4727.5559290500005</v>
      </c>
      <c r="I205" s="74">
        <f>IF($C$4="National Currency",IF(Benefits_DATA!H200=0,0,Benefits_DATA!H200),IF($C$4="Current Exchange rate",IF(Benefits_DATA!H200=0,0,Benefits_DATA!H200/ECO!R11),IF($C$4="Constant Exchange rate",IF(Benefits_DATA!H200=0,0,Benefits_DATA!H200/ECO!R46))))</f>
        <v>4249.4914124999996</v>
      </c>
      <c r="J205" s="74">
        <f>IF($C$4="National Currency",IF(Benefits_DATA!I200=0,0,Benefits_DATA!I200),IF($C$4="Current Exchange rate",IF(Benefits_DATA!I200=0,0,Benefits_DATA!I200/ECO!S11),IF($C$4="Constant Exchange rate",IF(Benefits_DATA!I200=0,0,Benefits_DATA!I200/ECO!S46))))</f>
        <v>4189.7727000700006</v>
      </c>
      <c r="K205" s="74">
        <f>IF($C$4="National Currency",IF(Benefits_DATA!J200=0,0,Benefits_DATA!J200),IF($C$4="Current Exchange rate",IF(Benefits_DATA!J200=0,0,Benefits_DATA!J200/ECO!T11),IF($C$4="Constant Exchange rate",IF(Benefits_DATA!J200=0,0,Benefits_DATA!J200/ECO!T46))))</f>
        <v>2877.0456921999998</v>
      </c>
      <c r="L205" s="74">
        <f>IF($C$4="National Currency",IF(Benefits_DATA!K200=0,0,Benefits_DATA!K200),IF($C$4="Current Exchange rate",IF(Benefits_DATA!K200=0,0,Benefits_DATA!K200/ECO!U11),IF($C$4="Constant Exchange rate",IF(Benefits_DATA!K200=0,0,Benefits_DATA!K200/ECO!U46))))</f>
        <v>2672.5766775500001</v>
      </c>
      <c r="M205" s="74">
        <f>IF($C$4="National Currency",IF(Benefits_DATA!L200=0,0,Benefits_DATA!L200),IF($C$4="Current Exchange rate",IF(Benefits_DATA!L200=0,0,Benefits_DATA!L200/ECO!V11),IF($C$4="Constant Exchange rate",IF(Benefits_DATA!L200=0,0,Benefits_DATA!L200/ECO!V46))))</f>
        <v>2626.35387597</v>
      </c>
      <c r="N205" s="74">
        <f>IF($C$4="National Currency",IF(Benefits_DATA!M200=0,0,Benefits_DATA!M200),IF($C$4="Current Exchange rate",IF(Benefits_DATA!M200=0,0,Benefits_DATA!M200/ECO!W11),IF($C$4="Constant Exchange rate",IF(Benefits_DATA!M200=0,0,Benefits_DATA!M200/ECO!W46))))</f>
        <v>2294.9968817200001</v>
      </c>
      <c r="O205" s="74">
        <f>IF($C$4="National Currency",IF(Benefits_DATA!N200=0,0,Benefits_DATA!N200),IF($C$4="Current Exchange rate",IF(Benefits_DATA!N200=0,0,Benefits_DATA!N200/ECO!X11),IF($C$4="Constant Exchange rate",IF(Benefits_DATA!N200=0,0,Benefits_DATA!N200/ECO!X46))))</f>
        <v>2109.4937096600001</v>
      </c>
      <c r="P205" s="210">
        <f>IF($C$4="National Currency",IF(Benefits_DATA!O200=0,0,Benefits_DATA!O200),IF($C$4="Current Exchange rate",IF(Benefits_DATA!O200=0,0,Benefits_DATA!O200/ECO!Y11),IF($C$4="Constant Exchange rate",IF(Benefits_DATA!O200=0,0,Benefits_DATA!O200/ECO!Y46))))</f>
        <v>2100.1915783500003</v>
      </c>
      <c r="Q205" s="77">
        <f t="shared" ref="Q205:Q237" si="32">O205/$O$236</f>
        <v>3.3721336297134391E-2</v>
      </c>
      <c r="R205" s="77">
        <f t="shared" ref="R205:R235" si="33">IF(OR(O205=0, N205=0),"-",O205/N205-1)</f>
        <v>-8.0829378696573029E-2</v>
      </c>
      <c r="S205" s="77">
        <f t="shared" ref="S205:S235" si="34">IF(OR(O205=0, F205=0),"-",O205/F205-1)</f>
        <v>-0.11699719143574716</v>
      </c>
    </row>
    <row r="206" spans="3:19" ht="15" x14ac:dyDescent="0.25">
      <c r="C206" s="242"/>
      <c r="D206" s="243"/>
      <c r="E206" s="72" t="s">
        <v>2</v>
      </c>
      <c r="F206" s="74">
        <f>IF($C$4="National Currency",IF(Benefits_DATA!E201=0,0,Benefits_DATA!E201),IF($C$4="Current Exchange rate",IF(Benefits_DATA!E201=0,0,Benefits_DATA!E201/ECO!O12),IF($C$4="Constant Exchange rate",IF(Benefits_DATA!E201=0,0,Benefits_DATA!E201/ECO!O47))))</f>
        <v>0</v>
      </c>
      <c r="G206" s="74">
        <f>IF($C$4="National Currency",IF(Benefits_DATA!F201=0,0,Benefits_DATA!F201),IF($C$4="Current Exchange rate",IF(Benefits_DATA!F201=0,0,Benefits_DATA!F201/ECO!P12),IF($C$4="Constant Exchange rate",IF(Benefits_DATA!F201=0,0,Benefits_DATA!F201/ECO!P47))))</f>
        <v>0</v>
      </c>
      <c r="H206" s="74">
        <f>IF($C$4="National Currency",IF(Benefits_DATA!G201=0,0,Benefits_DATA!G201),IF($C$4="Current Exchange rate",IF(Benefits_DATA!G201=0,0,Benefits_DATA!G201/ECO!Q12),IF($C$4="Constant Exchange rate",IF(Benefits_DATA!G201=0,0,Benefits_DATA!G201/ECO!Q47))))</f>
        <v>0</v>
      </c>
      <c r="I206" s="74">
        <f>IF($C$4="National Currency",IF(Benefits_DATA!H201=0,0,Benefits_DATA!H201),IF($C$4="Current Exchange rate",IF(Benefits_DATA!H201=0,0,Benefits_DATA!H201/ECO!R12),IF($C$4="Constant Exchange rate",IF(Benefits_DATA!H201=0,0,Benefits_DATA!H201/ECO!R47))))</f>
        <v>2.8954427395439213</v>
      </c>
      <c r="J206" s="74">
        <f>IF($C$4="National Currency",IF(Benefits_DATA!I201=0,0,Benefits_DATA!I201),IF($C$4="Current Exchange rate",IF(Benefits_DATA!I201=0,0,Benefits_DATA!I201/ECO!S12),IF($C$4="Constant Exchange rate",IF(Benefits_DATA!I201=0,0,Benefits_DATA!I201/ECO!S47))))</f>
        <v>3.496904059719808</v>
      </c>
      <c r="K206" s="74">
        <f>IF($C$4="National Currency",IF(Benefits_DATA!J201=0,0,Benefits_DATA!J201),IF($C$4="Current Exchange rate",IF(Benefits_DATA!J201=0,0,Benefits_DATA!J201/ECO!T12),IF($C$4="Constant Exchange rate",IF(Benefits_DATA!J201=0,0,Benefits_DATA!J201/ECO!T47))))</f>
        <v>3.4944983587278862</v>
      </c>
      <c r="L206" s="74">
        <f>IF($C$4="National Currency",IF(Benefits_DATA!K201=0,0,Benefits_DATA!K201),IF($C$4="Current Exchange rate",IF(Benefits_DATA!K201=0,0,Benefits_DATA!K201/ECO!U12),IF($C$4="Constant Exchange rate",IF(Benefits_DATA!K201=0,0,Benefits_DATA!K201/ECO!U47))))</f>
        <v>5.0318229931485838</v>
      </c>
      <c r="M206" s="74">
        <f>IF($C$4="National Currency",IF(Benefits_DATA!L201=0,0,Benefits_DATA!L201),IF($C$4="Current Exchange rate",IF(Benefits_DATA!L201=0,0,Benefits_DATA!L201/ECO!V12),IF($C$4="Constant Exchange rate",IF(Benefits_DATA!L201=0,0,Benefits_DATA!L201/ECO!V47))))</f>
        <v>4.6016975150833419</v>
      </c>
      <c r="N206" s="74">
        <f>IF($C$4="National Currency",IF(Benefits_DATA!M201=0,0,Benefits_DATA!M201),IF($C$4="Current Exchange rate",IF(Benefits_DATA!M201=0,0,Benefits_DATA!M201/ECO!W12),IF($C$4="Constant Exchange rate",IF(Benefits_DATA!M201=0,0,Benefits_DATA!M201/ECO!W47))))</f>
        <v>3.5790980672870436</v>
      </c>
      <c r="O206" s="208">
        <f>IF($C$4="National Currency",IF(Benefits_DATA!N201=0,0,Benefits_DATA!N201),IF($C$4="Current Exchange rate",IF(Benefits_DATA!N201=0,0,Benefits_DATA!N201/ECO!X12),IF($C$4="Constant Exchange rate",IF(Benefits_DATA!N201=0,0,Benefits_DATA!N201/ECO!X47))))</f>
        <v>3.5790980672870436</v>
      </c>
      <c r="P206" s="210">
        <f>IF($C$4="National Currency",IF(Benefits_DATA!O201=0,0,Benefits_DATA!O201),IF($C$4="Current Exchange rate",IF(Benefits_DATA!O201=0,0,Benefits_DATA!O201/ECO!Y12),IF($C$4="Constant Exchange rate",IF(Benefits_DATA!O201=0,0,Benefits_DATA!O201/ECO!Y47))))</f>
        <v>0</v>
      </c>
      <c r="Q206" s="77">
        <f t="shared" si="32"/>
        <v>5.7213713894820188E-5</v>
      </c>
      <c r="R206" s="77">
        <f t="shared" si="33"/>
        <v>0</v>
      </c>
      <c r="S206" s="77" t="str">
        <f t="shared" si="34"/>
        <v>-</v>
      </c>
    </row>
    <row r="207" spans="3:19" ht="15" x14ac:dyDescent="0.25">
      <c r="C207" s="242"/>
      <c r="D207" s="243"/>
      <c r="E207" s="72" t="s">
        <v>3</v>
      </c>
      <c r="F207" s="74">
        <f>IF($C$4="National Currency",IF(Benefits_DATA!E202=0,0,Benefits_DATA!E202),IF($C$4="Current Exchange rate",IF(Benefits_DATA!E202=0,0,Benefits_DATA!E202/ECO!O13),IF($C$4="Constant Exchange rate",IF(Benefits_DATA!E202=0,0,Benefits_DATA!E202/ECO!O48))))</f>
        <v>323.80489021956089</v>
      </c>
      <c r="G207" s="74">
        <f>IF($C$4="National Currency",IF(Benefits_DATA!F202=0,0,Benefits_DATA!F202),IF($C$4="Current Exchange rate",IF(Benefits_DATA!F202=0,0,Benefits_DATA!F202/ECO!P13),IF($C$4="Constant Exchange rate",IF(Benefits_DATA!F202=0,0,Benefits_DATA!F202/ECO!P48))))</f>
        <v>662.52245508982037</v>
      </c>
      <c r="H207" s="74">
        <f>IF($C$4="National Currency",IF(Benefits_DATA!G202=0,0,Benefits_DATA!G202),IF($C$4="Current Exchange rate",IF(Benefits_DATA!G202=0,0,Benefits_DATA!G202/ECO!Q13),IF($C$4="Constant Exchange rate",IF(Benefits_DATA!G202=0,0,Benefits_DATA!G202/ECO!Q48))))</f>
        <v>1006.9727212242184</v>
      </c>
      <c r="I207" s="74">
        <f>IF($C$4="National Currency",IF(Benefits_DATA!H202=0,0,Benefits_DATA!H202),IF($C$4="Current Exchange rate",IF(Benefits_DATA!H202=0,0,Benefits_DATA!H202/ECO!R13),IF($C$4="Constant Exchange rate",IF(Benefits_DATA!H202=0,0,Benefits_DATA!H202/ECO!R48))))</f>
        <v>1215.1205921490352</v>
      </c>
      <c r="J207" s="74">
        <f>IF($C$4="National Currency",IF(Benefits_DATA!I202=0,0,Benefits_DATA!I202),IF($C$4="Current Exchange rate",IF(Benefits_DATA!I202=0,0,Benefits_DATA!I202/ECO!S13),IF($C$4="Constant Exchange rate",IF(Benefits_DATA!I202=0,0,Benefits_DATA!I202/ECO!S48))))</f>
        <v>1479.5400864936794</v>
      </c>
      <c r="K207" s="74">
        <f>IF($C$4="National Currency",IF(Benefits_DATA!J202=0,0,Benefits_DATA!J202),IF($C$4="Current Exchange rate",IF(Benefits_DATA!J202=0,0,Benefits_DATA!J202/ECO!T13),IF($C$4="Constant Exchange rate",IF(Benefits_DATA!J202=0,0,Benefits_DATA!J202/ECO!T48))))</f>
        <v>1064.3587824351298</v>
      </c>
      <c r="L207" s="74">
        <f>IF($C$4="National Currency",IF(Benefits_DATA!K202=0,0,Benefits_DATA!K202),IF($C$4="Current Exchange rate",IF(Benefits_DATA!K202=0,0,Benefits_DATA!K202/ECO!U13),IF($C$4="Constant Exchange rate",IF(Benefits_DATA!K202=0,0,Benefits_DATA!K202/ECO!U48))))</f>
        <v>1239.8527944111777</v>
      </c>
      <c r="M207" s="74">
        <f>IF($C$4="National Currency",IF(Benefits_DATA!L202=0,0,Benefits_DATA!L202),IF($C$4="Current Exchange rate",IF(Benefits_DATA!L202=0,0,Benefits_DATA!L202/ECO!V13),IF($C$4="Constant Exchange rate",IF(Benefits_DATA!L202=0,0,Benefits_DATA!L202/ECO!V48))))</f>
        <v>1343.3200266134399</v>
      </c>
      <c r="N207" s="74">
        <f>IF($C$4="National Currency",IF(Benefits_DATA!M202=0,0,Benefits_DATA!M202),IF($C$4="Current Exchange rate",IF(Benefits_DATA!M202=0,0,Benefits_DATA!M202/ECO!W13),IF($C$4="Constant Exchange rate",IF(Benefits_DATA!M202=0,0,Benefits_DATA!M202/ECO!W48))))</f>
        <v>1400.5164670658683</v>
      </c>
      <c r="O207" s="74">
        <f>IF($C$4="National Currency",IF(Benefits_DATA!N202=0,0,Benefits_DATA!N202),IF($C$4="Current Exchange rate",IF(Benefits_DATA!N202=0,0,Benefits_DATA!N202/ECO!X13),IF($C$4="Constant Exchange rate",IF(Benefits_DATA!N202=0,0,Benefits_DATA!N202/ECO!X48))))</f>
        <v>1529.2573186959416</v>
      </c>
      <c r="P207" s="210">
        <f>IF($C$4="National Currency",IF(Benefits_DATA!O202=0,0,Benefits_DATA!O202),IF($C$4="Current Exchange rate",IF(Benefits_DATA!O202=0,0,Benefits_DATA!O202/ECO!Y13),IF($C$4="Constant Exchange rate",IF(Benefits_DATA!O202=0,0,Benefits_DATA!O202/ECO!Y48))))</f>
        <v>1195.3318363273454</v>
      </c>
      <c r="Q207" s="77">
        <f t="shared" si="32"/>
        <v>2.444596070253819E-2</v>
      </c>
      <c r="R207" s="77">
        <f t="shared" si="33"/>
        <v>9.1923839995819545E-2</v>
      </c>
      <c r="S207" s="77">
        <f t="shared" si="34"/>
        <v>3.7227740064673061</v>
      </c>
    </row>
    <row r="208" spans="3:19" ht="15" x14ac:dyDescent="0.25">
      <c r="C208" s="242"/>
      <c r="D208" s="243"/>
      <c r="E208" s="72" t="s">
        <v>4</v>
      </c>
      <c r="F208" s="74">
        <f>IF($C$4="National Currency",IF(Benefits_DATA!E203=0,0,Benefits_DATA!E203),IF($C$4="Current Exchange rate",IF(Benefits_DATA!E203=0,0,Benefits_DATA!E203/ECO!O14),IF($C$4="Constant Exchange rate",IF(Benefits_DATA!E203=0,0,Benefits_DATA!E203/ECO!O49))))</f>
        <v>195.59570210706821</v>
      </c>
      <c r="G208" s="74">
        <f>IF($C$4="National Currency",IF(Benefits_DATA!F203=0,0,Benefits_DATA!F203),IF($C$4="Current Exchange rate",IF(Benefits_DATA!F203=0,0,Benefits_DATA!F203/ECO!P14),IF($C$4="Constant Exchange rate",IF(Benefits_DATA!F203=0,0,Benefits_DATA!F203/ECO!P49))))</f>
        <v>195.59570210706821</v>
      </c>
      <c r="H208" s="74">
        <f>IF($C$4="National Currency",IF(Benefits_DATA!G203=0,0,Benefits_DATA!G203),IF($C$4="Current Exchange rate",IF(Benefits_DATA!G203=0,0,Benefits_DATA!G203/ECO!Q14),IF($C$4="Constant Exchange rate",IF(Benefits_DATA!G203=0,0,Benefits_DATA!G203/ECO!Q49))))</f>
        <v>195.59570210706821</v>
      </c>
      <c r="I208" s="74">
        <f>IF($C$4="National Currency",IF(Benefits_DATA!H203=0,0,Benefits_DATA!H203),IF($C$4="Current Exchange rate",IF(Benefits_DATA!H203=0,0,Benefits_DATA!H203/ECO!R14),IF($C$4="Constant Exchange rate",IF(Benefits_DATA!H203=0,0,Benefits_DATA!H203/ECO!R49))))</f>
        <v>0</v>
      </c>
      <c r="J208" s="74">
        <f>IF($C$4="National Currency",IF(Benefits_DATA!I203=0,0,Benefits_DATA!I203),IF($C$4="Current Exchange rate",IF(Benefits_DATA!I203=0,0,Benefits_DATA!I203/ECO!S14),IF($C$4="Constant Exchange rate",IF(Benefits_DATA!I203=0,0,Benefits_DATA!I203/ECO!S49))))</f>
        <v>0</v>
      </c>
      <c r="K208" s="74">
        <f>IF($C$4="National Currency",IF(Benefits_DATA!J203=0,0,Benefits_DATA!J203),IF($C$4="Current Exchange rate",IF(Benefits_DATA!J203=0,0,Benefits_DATA!J203/ECO!T14),IF($C$4="Constant Exchange rate",IF(Benefits_DATA!J203=0,0,Benefits_DATA!J203/ECO!T49))))</f>
        <v>0</v>
      </c>
      <c r="L208" s="74">
        <f>IF($C$4="National Currency",IF(Benefits_DATA!K203=0,0,Benefits_DATA!K203),IF($C$4="Current Exchange rate",IF(Benefits_DATA!K203=0,0,Benefits_DATA!K203/ECO!U14),IF($C$4="Constant Exchange rate",IF(Benefits_DATA!K203=0,0,Benefits_DATA!K203/ECO!U49))))</f>
        <v>0</v>
      </c>
      <c r="M208" s="74">
        <f>IF($C$4="National Currency",IF(Benefits_DATA!L203=0,0,Benefits_DATA!L203),IF($C$4="Current Exchange rate",IF(Benefits_DATA!L203=0,0,Benefits_DATA!L203/ECO!V14),IF($C$4="Constant Exchange rate",IF(Benefits_DATA!L203=0,0,Benefits_DATA!L203/ECO!V49))))</f>
        <v>0</v>
      </c>
      <c r="N208" s="74">
        <f>IF($C$4="National Currency",IF(Benefits_DATA!M203=0,0,Benefits_DATA!M203),IF($C$4="Current Exchange rate",IF(Benefits_DATA!M203=0,0,Benefits_DATA!M203/ECO!W14),IF($C$4="Constant Exchange rate",IF(Benefits_DATA!M203=0,0,Benefits_DATA!M203/ECO!W49))))</f>
        <v>0</v>
      </c>
      <c r="O208" s="74">
        <f>IF($C$4="National Currency",IF(Benefits_DATA!N203=0,0,Benefits_DATA!N203),IF($C$4="Current Exchange rate",IF(Benefits_DATA!N203=0,0,Benefits_DATA!N203/ECO!X14),IF($C$4="Constant Exchange rate",IF(Benefits_DATA!N203=0,0,Benefits_DATA!N203/ECO!X49))))</f>
        <v>0</v>
      </c>
      <c r="P208" s="210">
        <f>IF($C$4="National Currency",IF(Benefits_DATA!O203=0,0,Benefits_DATA!O203),IF($C$4="Current Exchange rate",IF(Benefits_DATA!O203=0,0,Benefits_DATA!O203/ECO!Y14),IF($C$4="Constant Exchange rate",IF(Benefits_DATA!O203=0,0,Benefits_DATA!O203/ECO!Y49))))</f>
        <v>0</v>
      </c>
      <c r="Q208" s="77">
        <f t="shared" si="32"/>
        <v>0</v>
      </c>
      <c r="R208" s="77" t="str">
        <f t="shared" si="33"/>
        <v>-</v>
      </c>
      <c r="S208" s="77" t="str">
        <f t="shared" si="34"/>
        <v>-</v>
      </c>
    </row>
    <row r="209" spans="3:19" ht="15" x14ac:dyDescent="0.25">
      <c r="C209" s="242"/>
      <c r="D209" s="243"/>
      <c r="E209" s="72" t="s">
        <v>5</v>
      </c>
      <c r="F209" s="74">
        <f>IF($C$4="National Currency",IF(Benefits_DATA!E204=0,0,Benefits_DATA!E204),IF($C$4="Current Exchange rate",IF(Benefits_DATA!E204=0,0,Benefits_DATA!E204/ECO!O15),IF($C$4="Constant Exchange rate",IF(Benefits_DATA!E204=0,0,Benefits_DATA!E204/ECO!O50))))</f>
        <v>22.128862448170185</v>
      </c>
      <c r="G209" s="74">
        <f>IF($C$4="National Currency",IF(Benefits_DATA!F204=0,0,Benefits_DATA!F204),IF($C$4="Current Exchange rate",IF(Benefits_DATA!F204=0,0,Benefits_DATA!F204/ECO!P15),IF($C$4="Constant Exchange rate",IF(Benefits_DATA!F204=0,0,Benefits_DATA!F204/ECO!P50))))</f>
        <v>31.030430863529837</v>
      </c>
      <c r="H209" s="74">
        <f>IF($C$4="National Currency",IF(Benefits_DATA!G204=0,0,Benefits_DATA!G204),IF($C$4="Current Exchange rate",IF(Benefits_DATA!G204=0,0,Benefits_DATA!G204/ECO!Q15),IF($C$4="Constant Exchange rate",IF(Benefits_DATA!G204=0,0,Benefits_DATA!G204/ECO!Q50))))</f>
        <v>48.486785649900845</v>
      </c>
      <c r="I209" s="74">
        <f>IF($C$4="National Currency",IF(Benefits_DATA!H204=0,0,Benefits_DATA!H204),IF($C$4="Current Exchange rate",IF(Benefits_DATA!H204=0,0,Benefits_DATA!H204/ECO!R15),IF($C$4="Constant Exchange rate",IF(Benefits_DATA!H204=0,0,Benefits_DATA!H204/ECO!R50))))</f>
        <v>97.141409771047421</v>
      </c>
      <c r="J209" s="74">
        <f>IF($C$4="National Currency",IF(Benefits_DATA!I204=0,0,Benefits_DATA!I204),IF($C$4="Current Exchange rate",IF(Benefits_DATA!I204=0,0,Benefits_DATA!I204/ECO!S15),IF($C$4="Constant Exchange rate",IF(Benefits_DATA!I204=0,0,Benefits_DATA!I204/ECO!S50))))</f>
        <v>165.17036235803138</v>
      </c>
      <c r="K209" s="74">
        <f>IF($C$4="National Currency",IF(Benefits_DATA!J204=0,0,Benefits_DATA!J204),IF($C$4="Current Exchange rate",IF(Benefits_DATA!J204=0,0,Benefits_DATA!J204/ECO!T15),IF($C$4="Constant Exchange rate",IF(Benefits_DATA!J204=0,0,Benefits_DATA!J204/ECO!T50))))</f>
        <v>192.13989543897603</v>
      </c>
      <c r="L209" s="74">
        <f>IF($C$4="National Currency",IF(Benefits_DATA!K204=0,0,Benefits_DATA!K204),IF($C$4="Current Exchange rate",IF(Benefits_DATA!K204=0,0,Benefits_DATA!K204/ECO!U15),IF($C$4="Constant Exchange rate",IF(Benefits_DATA!K204=0,0,Benefits_DATA!K204/ECO!U50))))</f>
        <v>235.08202632053363</v>
      </c>
      <c r="M209" s="74">
        <f>IF($C$4="National Currency",IF(Benefits_DATA!L204=0,0,Benefits_DATA!L204),IF($C$4="Current Exchange rate",IF(Benefits_DATA!L204=0,0,Benefits_DATA!L204/ECO!V15),IF($C$4="Constant Exchange rate",IF(Benefits_DATA!L204=0,0,Benefits_DATA!L204/ECO!V50))))</f>
        <v>469.51505318190016</v>
      </c>
      <c r="N209" s="74">
        <f>IF($C$4="National Currency",IF(Benefits_DATA!M204=0,0,Benefits_DATA!M204),IF($C$4="Current Exchange rate",IF(Benefits_DATA!M204=0,0,Benefits_DATA!M204/ECO!W15),IF($C$4="Constant Exchange rate",IF(Benefits_DATA!M204=0,0,Benefits_DATA!M204/ECO!W50))))</f>
        <v>626.24842257075898</v>
      </c>
      <c r="O209" s="74">
        <f>IF($C$4="National Currency",IF(Benefits_DATA!N204=0,0,Benefits_DATA!N204),IF($C$4="Current Exchange rate",IF(Benefits_DATA!N204=0,0,Benefits_DATA!N204/ECO!X15),IF($C$4="Constant Exchange rate",IF(Benefits_DATA!N204=0,0,Benefits_DATA!N204/ECO!X50))))</f>
        <v>757.99531278168377</v>
      </c>
      <c r="P209" s="210">
        <f>IF($C$4="National Currency",IF(Benefits_DATA!O204=0,0,Benefits_DATA!O204),IF($C$4="Current Exchange rate",IF(Benefits_DATA!O204=0,0,Benefits_DATA!O204/ECO!Y15),IF($C$4="Constant Exchange rate",IF(Benefits_DATA!O204=0,0,Benefits_DATA!O204/ECO!Y50))))</f>
        <v>900.95547142599605</v>
      </c>
      <c r="Q209" s="77">
        <f t="shared" si="32"/>
        <v>1.2116942912374215E-2</v>
      </c>
      <c r="R209" s="77">
        <f t="shared" si="33"/>
        <v>0.21037480568829525</v>
      </c>
      <c r="S209" s="77">
        <f t="shared" si="34"/>
        <v>33.253695351807913</v>
      </c>
    </row>
    <row r="210" spans="3:19" ht="15" x14ac:dyDescent="0.25">
      <c r="C210" s="242"/>
      <c r="D210" s="243"/>
      <c r="E210" s="72" t="s">
        <v>6</v>
      </c>
      <c r="F210" s="74">
        <f>IF($C$4="National Currency",IF(Benefits_DATA!E205=0,0,Benefits_DATA!E205),IF($C$4="Current Exchange rate",IF(Benefits_DATA!E205=0,0,Benefits_DATA!E205/ECO!O16),IF($C$4="Constant Exchange rate",IF(Benefits_DATA!E205=0,0,Benefits_DATA!E205/ECO!O51))))</f>
        <v>435</v>
      </c>
      <c r="G210" s="74">
        <f>IF($C$4="National Currency",IF(Benefits_DATA!F205=0,0,Benefits_DATA!F205),IF($C$4="Current Exchange rate",IF(Benefits_DATA!F205=0,0,Benefits_DATA!F205/ECO!P16),IF($C$4="Constant Exchange rate",IF(Benefits_DATA!F205=0,0,Benefits_DATA!F205/ECO!P51))))</f>
        <v>476</v>
      </c>
      <c r="H210" s="74">
        <f>IF($C$4="National Currency",IF(Benefits_DATA!G205=0,0,Benefits_DATA!G205),IF($C$4="Current Exchange rate",IF(Benefits_DATA!G205=0,0,Benefits_DATA!G205/ECO!Q16),IF($C$4="Constant Exchange rate",IF(Benefits_DATA!G205=0,0,Benefits_DATA!G205/ECO!Q51))))</f>
        <v>588</v>
      </c>
      <c r="I210" s="74">
        <f>IF($C$4="National Currency",IF(Benefits_DATA!H205=0,0,Benefits_DATA!H205),IF($C$4="Current Exchange rate",IF(Benefits_DATA!H205=0,0,Benefits_DATA!H205/ECO!R16),IF($C$4="Constant Exchange rate",IF(Benefits_DATA!H205=0,0,Benefits_DATA!H205/ECO!R51))))</f>
        <v>777</v>
      </c>
      <c r="J210" s="74">
        <f>IF($C$4="National Currency",IF(Benefits_DATA!I205=0,0,Benefits_DATA!I205),IF($C$4="Current Exchange rate",IF(Benefits_DATA!I205=0,0,Benefits_DATA!I205/ECO!S16),IF($C$4="Constant Exchange rate",IF(Benefits_DATA!I205=0,0,Benefits_DATA!I205/ECO!S51))))</f>
        <v>708</v>
      </c>
      <c r="K210" s="74">
        <f>IF($C$4="National Currency",IF(Benefits_DATA!J205=0,0,Benefits_DATA!J205),IF($C$4="Current Exchange rate",IF(Benefits_DATA!J205=0,0,Benefits_DATA!J205/ECO!T16),IF($C$4="Constant Exchange rate",IF(Benefits_DATA!J205=0,0,Benefits_DATA!J205/ECO!T51))))</f>
        <v>622</v>
      </c>
      <c r="L210" s="74">
        <f>IF($C$4="National Currency",IF(Benefits_DATA!K205=0,0,Benefits_DATA!K205),IF($C$4="Current Exchange rate",IF(Benefits_DATA!K205=0,0,Benefits_DATA!K205/ECO!U16),IF($C$4="Constant Exchange rate",IF(Benefits_DATA!K205=0,0,Benefits_DATA!K205/ECO!U51))))</f>
        <v>1063</v>
      </c>
      <c r="M210" s="74">
        <f>IF($C$4="National Currency",IF(Benefits_DATA!L205=0,0,Benefits_DATA!L205),IF($C$4="Current Exchange rate",IF(Benefits_DATA!L205=0,0,Benefits_DATA!L205/ECO!V16),IF($C$4="Constant Exchange rate",IF(Benefits_DATA!L205=0,0,Benefits_DATA!L205/ECO!V51))))</f>
        <v>1803</v>
      </c>
      <c r="N210" s="74">
        <f>IF($C$4="National Currency",IF(Benefits_DATA!M205=0,0,Benefits_DATA!M205),IF($C$4="Current Exchange rate",IF(Benefits_DATA!M205=0,0,Benefits_DATA!M205/ECO!W16),IF($C$4="Constant Exchange rate",IF(Benefits_DATA!M205=0,0,Benefits_DATA!M205/ECO!W51))))</f>
        <v>1732</v>
      </c>
      <c r="O210" s="74">
        <f>IF($C$4="National Currency",IF(Benefits_DATA!N205=0,0,Benefits_DATA!N205),IF($C$4="Current Exchange rate",IF(Benefits_DATA!N205=0,0,Benefits_DATA!N205/ECO!X16),IF($C$4="Constant Exchange rate",IF(Benefits_DATA!N205=0,0,Benefits_DATA!N205/ECO!X51))))</f>
        <v>1855</v>
      </c>
      <c r="P210" s="210">
        <f>IF($C$4="National Currency",IF(Benefits_DATA!O205=0,0,Benefits_DATA!O205),IF($C$4="Current Exchange rate",IF(Benefits_DATA!O205=0,0,Benefits_DATA!O205/ECO!Y16),IF($C$4="Constant Exchange rate",IF(Benefits_DATA!O205=0,0,Benefits_DATA!O205/ECO!Y51))))</f>
        <v>2308</v>
      </c>
      <c r="Q210" s="77">
        <f t="shared" si="32"/>
        <v>2.9653124133404669E-2</v>
      </c>
      <c r="R210" s="77">
        <f t="shared" si="33"/>
        <v>7.1016166281755222E-2</v>
      </c>
      <c r="S210" s="77">
        <f t="shared" si="34"/>
        <v>3.264367816091954</v>
      </c>
    </row>
    <row r="211" spans="3:19" ht="15" x14ac:dyDescent="0.25">
      <c r="C211" s="242"/>
      <c r="D211" s="243"/>
      <c r="E211" s="72" t="s">
        <v>7</v>
      </c>
      <c r="F211" s="74">
        <f>IF($C$4="National Currency",IF(Benefits_DATA!E206=0,0,Benefits_DATA!E206),IF($C$4="Current Exchange rate",IF(Benefits_DATA!E206=0,0,Benefits_DATA!E206/ECO!O17),IF($C$4="Constant Exchange rate",IF(Benefits_DATA!E206=0,0,Benefits_DATA!E206/ECO!O52))))</f>
        <v>0</v>
      </c>
      <c r="G211" s="74">
        <f>IF($C$4="National Currency",IF(Benefits_DATA!F206=0,0,Benefits_DATA!F206),IF($C$4="Current Exchange rate",IF(Benefits_DATA!F206=0,0,Benefits_DATA!F206/ECO!P17),IF($C$4="Constant Exchange rate",IF(Benefits_DATA!F206=0,0,Benefits_DATA!F206/ECO!P52))))</f>
        <v>259.08962701301493</v>
      </c>
      <c r="H211" s="74">
        <f>IF($C$4="National Currency",IF(Benefits_DATA!G206=0,0,Benefits_DATA!G206),IF($C$4="Current Exchange rate",IF(Benefits_DATA!G206=0,0,Benefits_DATA!G206/ECO!Q17),IF($C$4="Constant Exchange rate",IF(Benefits_DATA!G206=0,0,Benefits_DATA!G206/ECO!Q52))))</f>
        <v>350.82535290720324</v>
      </c>
      <c r="I211" s="74">
        <f>IF($C$4="National Currency",IF(Benefits_DATA!H206=0,0,Benefits_DATA!H206),IF($C$4="Current Exchange rate",IF(Benefits_DATA!H206=0,0,Benefits_DATA!H206/ECO!R17),IF($C$4="Constant Exchange rate",IF(Benefits_DATA!H206=0,0,Benefits_DATA!H206/ECO!R52))))</f>
        <v>526.77528104978978</v>
      </c>
      <c r="J211" s="74">
        <f>IF($C$4="National Currency",IF(Benefits_DATA!I206=0,0,Benefits_DATA!I206),IF($C$4="Current Exchange rate",IF(Benefits_DATA!I206=0,0,Benefits_DATA!I206/ECO!S17),IF($C$4="Constant Exchange rate",IF(Benefits_DATA!I206=0,0,Benefits_DATA!I206/ECO!S52))))</f>
        <v>556.9956885551959</v>
      </c>
      <c r="K211" s="74">
        <f>IF($C$4="National Currency",IF(Benefits_DATA!J206=0,0,Benefits_DATA!J206),IF($C$4="Current Exchange rate",IF(Benefits_DATA!J206=0,0,Benefits_DATA!J206/ECO!T17),IF($C$4="Constant Exchange rate",IF(Benefits_DATA!J206=0,0,Benefits_DATA!J206/ECO!T52))))</f>
        <v>525.70077767181988</v>
      </c>
      <c r="L211" s="74">
        <f>IF($C$4="National Currency",IF(Benefits_DATA!K206=0,0,Benefits_DATA!K206),IF($C$4="Current Exchange rate",IF(Benefits_DATA!K206=0,0,Benefits_DATA!K206/ECO!U17),IF($C$4="Constant Exchange rate",IF(Benefits_DATA!K206=0,0,Benefits_DATA!K206/ECO!U52))))</f>
        <v>1019.0435576806844</v>
      </c>
      <c r="M211" s="74">
        <f>IF($C$4="National Currency",IF(Benefits_DATA!L206=0,0,Benefits_DATA!L206),IF($C$4="Current Exchange rate",IF(Benefits_DATA!L206=0,0,Benefits_DATA!L206/ECO!V17),IF($C$4="Constant Exchange rate",IF(Benefits_DATA!L206=0,0,Benefits_DATA!L206/ECO!V52))))</f>
        <v>1803.1509811558972</v>
      </c>
      <c r="N211" s="74">
        <f>IF($C$4="National Currency",IF(Benefits_DATA!M206=0,0,Benefits_DATA!M206),IF($C$4="Current Exchange rate",IF(Benefits_DATA!M206=0,0,Benefits_DATA!M206/ECO!W17),IF($C$4="Constant Exchange rate",IF(Benefits_DATA!M206=0,0,Benefits_DATA!M206/ECO!W52))))</f>
        <v>2510.5771426268921</v>
      </c>
      <c r="O211" s="208">
        <f>IF($C$4="National Currency",IF(Benefits_DATA!N206=0,0,Benefits_DATA!N206),IF($C$4="Current Exchange rate",IF(Benefits_DATA!N206=0,0,Benefits_DATA!N206/ECO!X17),IF($C$4="Constant Exchange rate",IF(Benefits_DATA!N206=0,0,Benefits_DATA!N206/ECO!X52))))</f>
        <v>2510.5771426268921</v>
      </c>
      <c r="P211" s="210">
        <f>IF($C$4="National Currency",IF(Benefits_DATA!O206=0,0,Benefits_DATA!O206),IF($C$4="Current Exchange rate",IF(Benefits_DATA!O206=0,0,Benefits_DATA!O206/ECO!Y17),IF($C$4="Constant Exchange rate",IF(Benefits_DATA!O206=0,0,Benefits_DATA!O206/ECO!Y52))))</f>
        <v>0</v>
      </c>
      <c r="Q211" s="77">
        <f t="shared" si="32"/>
        <v>4.0132860192346971E-2</v>
      </c>
      <c r="R211" s="77">
        <f t="shared" si="33"/>
        <v>0</v>
      </c>
      <c r="S211" s="77" t="str">
        <f t="shared" si="34"/>
        <v>-</v>
      </c>
    </row>
    <row r="212" spans="3:19" ht="15" x14ac:dyDescent="0.25">
      <c r="C212" s="242"/>
      <c r="D212" s="243"/>
      <c r="E212" s="72" t="s">
        <v>8</v>
      </c>
      <c r="F212" s="74">
        <f>IF($C$4="National Currency",IF(Benefits_DATA!E207=0,0,Benefits_DATA!E207),IF($C$4="Current Exchange rate",IF(Benefits_DATA!E207=0,0,Benefits_DATA!E207/ECO!O18),IF($C$4="Constant Exchange rate",IF(Benefits_DATA!E207=0,0,Benefits_DATA!E207/ECO!O53))))</f>
        <v>1.6169647079876779</v>
      </c>
      <c r="G212" s="74">
        <f>IF($C$4="National Currency",IF(Benefits_DATA!F207=0,0,Benefits_DATA!F207),IF($C$4="Current Exchange rate",IF(Benefits_DATA!F207=0,0,Benefits_DATA!F207/ECO!P18),IF($C$4="Constant Exchange rate",IF(Benefits_DATA!F207=0,0,Benefits_DATA!F207/ECO!P53))))</f>
        <v>3.9497398795904539</v>
      </c>
      <c r="H212" s="74">
        <f>IF($C$4="National Currency",IF(Benefits_DATA!G207=0,0,Benefits_DATA!G207),IF($C$4="Current Exchange rate",IF(Benefits_DATA!G207=0,0,Benefits_DATA!G207/ECO!Q18),IF($C$4="Constant Exchange rate",IF(Benefits_DATA!G207=0,0,Benefits_DATA!G207/ECO!Q53))))</f>
        <v>11.376273439597101</v>
      </c>
      <c r="I212" s="74">
        <f>IF($C$4="National Currency",IF(Benefits_DATA!H207=0,0,Benefits_DATA!H207),IF($C$4="Current Exchange rate",IF(Benefits_DATA!H207=0,0,Benefits_DATA!H207/ECO!R18),IF($C$4="Constant Exchange rate",IF(Benefits_DATA!H207=0,0,Benefits_DATA!H207/ECO!R53))))</f>
        <v>28.74074878887426</v>
      </c>
      <c r="J212" s="74">
        <f>IF($C$4="National Currency",IF(Benefits_DATA!I207=0,0,Benefits_DATA!I207),IF($C$4="Current Exchange rate",IF(Benefits_DATA!I207=0,0,Benefits_DATA!I207/ECO!V18),IF($C$4="Constant Exchange rate",IF(Benefits_DATA!I207=0,0,Benefits_DATA!I207/ECO!V53))))</f>
        <v>46.23</v>
      </c>
      <c r="K212" s="74">
        <f>IF($C$4="National Currency",IF(Benefits_DATA!J207=0,0,Benefits_DATA!J207),IF($C$4="Current Exchange rate",IF(Benefits_DATA!J207=0,0,Benefits_DATA!J207/ECO!W18),IF($C$4="Constant Exchange rate",IF(Benefits_DATA!J207=0,0,Benefits_DATA!J207/ECO!W53))))</f>
        <v>17.805</v>
      </c>
      <c r="L212" s="74">
        <f>IF($C$4="National Currency",IF(Benefits_DATA!K207=0,0,Benefits_DATA!K207),IF($C$4="Current Exchange rate",IF(Benefits_DATA!K207=0,0,Benefits_DATA!K207/ECO!X18),IF($C$4="Constant Exchange rate",IF(Benefits_DATA!K207=0,0,Benefits_DATA!K207/ECO!X53))))</f>
        <v>24.177</v>
      </c>
      <c r="M212" s="74">
        <f>IF($C$4="National Currency",IF(Benefits_DATA!L207=0,0,Benefits_DATA!L207),IF($C$4="Current Exchange rate",IF(Benefits_DATA!L207=0,0,Benefits_DATA!L207/ECO!V18),IF($C$4="Constant Exchange rate",IF(Benefits_DATA!L207=0,0,Benefits_DATA!L207/ECO!V53))))</f>
        <v>27.018000000000001</v>
      </c>
      <c r="N212" s="74">
        <f>IF($C$4="National Currency",IF(Benefits_DATA!M207=0,0,Benefits_DATA!M207),IF($C$4="Current Exchange rate",IF(Benefits_DATA!M207=0,0,Benefits_DATA!M207/ECO!W18),IF($C$4="Constant Exchange rate",IF(Benefits_DATA!M207=0,0,Benefits_DATA!M207/ECO!W53))))</f>
        <v>20.498999999999999</v>
      </c>
      <c r="O212" s="74">
        <f>IF($C$4="National Currency",IF(Benefits_DATA!N207=0,0,Benefits_DATA!N207),IF($C$4="Current Exchange rate",IF(Benefits_DATA!N207=0,0,Benefits_DATA!N207/ECO!X18),IF($C$4="Constant Exchange rate",IF(Benefits_DATA!N207=0,0,Benefits_DATA!N207/ECO!X53))))</f>
        <v>19.588000000000001</v>
      </c>
      <c r="P212" s="210">
        <f>IF($C$4="National Currency",IF(Benefits_DATA!O207=0,0,Benefits_DATA!O207),IF($C$4="Current Exchange rate",IF(Benefits_DATA!O207=0,0,Benefits_DATA!O207/ECO!Y18),IF($C$4="Constant Exchange rate",IF(Benefits_DATA!O207=0,0,Benefits_DATA!O207/ECO!Y53))))</f>
        <v>0</v>
      </c>
      <c r="Q212" s="77">
        <f t="shared" si="32"/>
        <v>3.1312420243942353E-4</v>
      </c>
      <c r="R212" s="77">
        <f t="shared" si="33"/>
        <v>-4.4441192253280581E-2</v>
      </c>
      <c r="S212" s="77">
        <f t="shared" si="34"/>
        <v>11.114055367588932</v>
      </c>
    </row>
    <row r="213" spans="3:19" ht="15" x14ac:dyDescent="0.25">
      <c r="C213" s="242"/>
      <c r="D213" s="243"/>
      <c r="E213" s="72" t="s">
        <v>9</v>
      </c>
      <c r="F213" s="74">
        <f>IF($C$4="National Currency",IF(Benefits_DATA!E208=0,0,Benefits_DATA!E208),IF($C$4="Current Exchange rate",IF(Benefits_DATA!E208=0,0,Benefits_DATA!E208/ECO!O19),IF($C$4="Constant Exchange rate",IF(Benefits_DATA!E208=0,0,Benefits_DATA!E208/ECO!O54))))</f>
        <v>2145</v>
      </c>
      <c r="G213" s="74">
        <f>IF($C$4="National Currency",IF(Benefits_DATA!F208=0,0,Benefits_DATA!F208),IF($C$4="Current Exchange rate",IF(Benefits_DATA!F208=0,0,Benefits_DATA!F208/ECO!P19),IF($C$4="Constant Exchange rate",IF(Benefits_DATA!F208=0,0,Benefits_DATA!F208/ECO!P54))))</f>
        <v>2427</v>
      </c>
      <c r="H213" s="74">
        <f>IF($C$4="National Currency",IF(Benefits_DATA!G208=0,0,Benefits_DATA!G208),IF($C$4="Current Exchange rate",IF(Benefits_DATA!G208=0,0,Benefits_DATA!G208/ECO!Q19),IF($C$4="Constant Exchange rate",IF(Benefits_DATA!G208=0,0,Benefits_DATA!G208/ECO!Q54))))</f>
        <v>3115.8693576143123</v>
      </c>
      <c r="I213" s="74">
        <f>IF($C$4="National Currency",IF(Benefits_DATA!H208=0,0,Benefits_DATA!H208),IF($C$4="Current Exchange rate",IF(Benefits_DATA!H208=0,0,Benefits_DATA!H208/ECO!R19),IF($C$4="Constant Exchange rate",IF(Benefits_DATA!H208=0,0,Benefits_DATA!H208/ECO!R54))))</f>
        <v>3585.9348776837992</v>
      </c>
      <c r="J213" s="74">
        <f>IF($C$4="National Currency",IF(Benefits_DATA!I208=0,0,Benefits_DATA!I208),IF($C$4="Current Exchange rate",IF(Benefits_DATA!I208=0,0,Benefits_DATA!I208/ECO!S19),IF($C$4="Constant Exchange rate",IF(Benefits_DATA!I208=0,0,Benefits_DATA!I208/ECO!S54))))</f>
        <v>3673.3923136393337</v>
      </c>
      <c r="K213" s="74">
        <f>IF($C$4="National Currency",IF(Benefits_DATA!J208=0,0,Benefits_DATA!J208),IF($C$4="Current Exchange rate",IF(Benefits_DATA!J208=0,0,Benefits_DATA!J208/ECO!T19),IF($C$4="Constant Exchange rate",IF(Benefits_DATA!J208=0,0,Benefits_DATA!J208/ECO!T54))))</f>
        <v>3960.1422518523059</v>
      </c>
      <c r="L213" s="74">
        <f>IF($C$4="National Currency",IF(Benefits_DATA!K208=0,0,Benefits_DATA!K208),IF($C$4="Current Exchange rate",IF(Benefits_DATA!K208=0,0,Benefits_DATA!K208/ECO!U19),IF($C$4="Constant Exchange rate",IF(Benefits_DATA!K208=0,0,Benefits_DATA!K208/ECO!U54))))</f>
        <v>4234.7505863170354</v>
      </c>
      <c r="M213" s="74">
        <f>IF($C$4="National Currency",IF(Benefits_DATA!L208=0,0,Benefits_DATA!L208),IF($C$4="Current Exchange rate",IF(Benefits_DATA!L208=0,0,Benefits_DATA!L208/ECO!V19),IF($C$4="Constant Exchange rate",IF(Benefits_DATA!L208=0,0,Benefits_DATA!L208/ECO!V54))))</f>
        <v>3980.6515033166534</v>
      </c>
      <c r="N213" s="74">
        <f>IF($C$4="National Currency",IF(Benefits_DATA!M208=0,0,Benefits_DATA!M208),IF($C$4="Current Exchange rate",IF(Benefits_DATA!M208=0,0,Benefits_DATA!M208/ECO!W19),IF($C$4="Constant Exchange rate",IF(Benefits_DATA!M208=0,0,Benefits_DATA!M208/ECO!W54))))</f>
        <v>5133.4183683828296</v>
      </c>
      <c r="O213" s="74">
        <f>IF($C$4="National Currency",IF(Benefits_DATA!N208=0,0,Benefits_DATA!N208),IF($C$4="Current Exchange rate",IF(Benefits_DATA!N208=0,0,Benefits_DATA!N208/ECO!X19),IF($C$4="Constant Exchange rate",IF(Benefits_DATA!N208=0,0,Benefits_DATA!N208/ECO!X54))))</f>
        <v>4453.4321896050214</v>
      </c>
      <c r="P213" s="210">
        <f>IF($C$4="National Currency",IF(Benefits_DATA!O208=0,0,Benefits_DATA!O208),IF($C$4="Current Exchange rate",IF(Benefits_DATA!O208=0,0,Benefits_DATA!O208/ECO!Y19),IF($C$4="Constant Exchange rate",IF(Benefits_DATA!O208=0,0,Benefits_DATA!O208/ECO!Y54))))</f>
        <v>5154.4931224007987</v>
      </c>
      <c r="Q213" s="77">
        <f t="shared" si="32"/>
        <v>7.1190392203804784E-2</v>
      </c>
      <c r="R213" s="77">
        <f t="shared" si="33"/>
        <v>-0.13246264574224109</v>
      </c>
      <c r="S213" s="77">
        <f t="shared" si="34"/>
        <v>1.076192162986024</v>
      </c>
    </row>
    <row r="214" spans="3:19" ht="15" x14ac:dyDescent="0.25">
      <c r="C214" s="242"/>
      <c r="D214" s="243"/>
      <c r="E214" s="72" t="s">
        <v>10</v>
      </c>
      <c r="F214" s="74">
        <f>IF($C$4="National Currency",IF(Benefits_DATA!E209=0,0,Benefits_DATA!E209),IF($C$4="Current Exchange rate",IF(Benefits_DATA!E209=0,0,Benefits_DATA!E209/ECO!O20),IF($C$4="Constant Exchange rate",IF(Benefits_DATA!E209=0,0,Benefits_DATA!E209/ECO!O55))))</f>
        <v>0</v>
      </c>
      <c r="G214" s="74">
        <f>IF($C$4="National Currency",IF(Benefits_DATA!F209=0,0,Benefits_DATA!F209),IF($C$4="Current Exchange rate",IF(Benefits_DATA!F209=0,0,Benefits_DATA!F209/ECO!P20),IF($C$4="Constant Exchange rate",IF(Benefits_DATA!F209=0,0,Benefits_DATA!F209/ECO!P55))))</f>
        <v>0</v>
      </c>
      <c r="H214" s="74">
        <f>IF($C$4="National Currency",IF(Benefits_DATA!G209=0,0,Benefits_DATA!G209),IF($C$4="Current Exchange rate",IF(Benefits_DATA!G209=0,0,Benefits_DATA!G209/ECO!Q20),IF($C$4="Constant Exchange rate",IF(Benefits_DATA!G209=0,0,Benefits_DATA!G209/ECO!Q55))))</f>
        <v>0</v>
      </c>
      <c r="I214" s="74">
        <f>IF($C$4="National Currency",IF(Benefits_DATA!H209=0,0,Benefits_DATA!H209),IF($C$4="Current Exchange rate",IF(Benefits_DATA!H209=0,0,Benefits_DATA!H209/ECO!R20),IF($C$4="Constant Exchange rate",IF(Benefits_DATA!H209=0,0,Benefits_DATA!H209/ECO!R55))))</f>
        <v>0</v>
      </c>
      <c r="J214" s="74">
        <f>IF($C$4="National Currency",IF(Benefits_DATA!I209=0,0,Benefits_DATA!I209),IF($C$4="Current Exchange rate",IF(Benefits_DATA!I209=0,0,Benefits_DATA!I209/ECO!S20),IF($C$4="Constant Exchange rate",IF(Benefits_DATA!I209=0,0,Benefits_DATA!I209/ECO!S55))))</f>
        <v>0</v>
      </c>
      <c r="K214" s="74">
        <f>IF($C$4="National Currency",IF(Benefits_DATA!J209=0,0,Benefits_DATA!J209),IF($C$4="Current Exchange rate",IF(Benefits_DATA!J209=0,0,Benefits_DATA!J209/ECO!T20),IF($C$4="Constant Exchange rate",IF(Benefits_DATA!J209=0,0,Benefits_DATA!J209/ECO!T55))))</f>
        <v>0</v>
      </c>
      <c r="L214" s="74">
        <f>IF($C$4="National Currency",IF(Benefits_DATA!K209=0,0,Benefits_DATA!K209),IF($C$4="Current Exchange rate",IF(Benefits_DATA!K209=0,0,Benefits_DATA!K209/ECO!U20),IF($C$4="Constant Exchange rate",IF(Benefits_DATA!K209=0,0,Benefits_DATA!K209/ECO!U55))))</f>
        <v>0</v>
      </c>
      <c r="M214" s="74">
        <f>IF($C$4="National Currency",IF(Benefits_DATA!L209=0,0,Benefits_DATA!L209),IF($C$4="Current Exchange rate",IF(Benefits_DATA!L209=0,0,Benefits_DATA!L209/ECO!V20),IF($C$4="Constant Exchange rate",IF(Benefits_DATA!L209=0,0,Benefits_DATA!L209/ECO!V55))))</f>
        <v>0</v>
      </c>
      <c r="N214" s="74">
        <f>IF($C$4="National Currency",IF(Benefits_DATA!M209=0,0,Benefits_DATA!M209),IF($C$4="Current Exchange rate",IF(Benefits_DATA!M209=0,0,Benefits_DATA!M209/ECO!W20),IF($C$4="Constant Exchange rate",IF(Benefits_DATA!M209=0,0,Benefits_DATA!M209/ECO!W55))))</f>
        <v>0</v>
      </c>
      <c r="O214" s="74">
        <f>IF($C$4="National Currency",IF(Benefits_DATA!N209=0,0,Benefits_DATA!N209),IF($C$4="Current Exchange rate",IF(Benefits_DATA!N209=0,0,Benefits_DATA!N209/ECO!X20),IF($C$4="Constant Exchange rate",IF(Benefits_DATA!N209=0,0,Benefits_DATA!N209/ECO!X55))))</f>
        <v>0</v>
      </c>
      <c r="P214" s="210">
        <f>IF($C$4="National Currency",IF(Benefits_DATA!O209=0,0,Benefits_DATA!O209),IF($C$4="Current Exchange rate",IF(Benefits_DATA!O209=0,0,Benefits_DATA!O209/ECO!Y20),IF($C$4="Constant Exchange rate",IF(Benefits_DATA!O209=0,0,Benefits_DATA!O209/ECO!Y55))))</f>
        <v>0</v>
      </c>
      <c r="Q214" s="77">
        <f t="shared" si="32"/>
        <v>0</v>
      </c>
      <c r="R214" s="77" t="str">
        <f t="shared" si="33"/>
        <v>-</v>
      </c>
      <c r="S214" s="77" t="str">
        <f t="shared" si="34"/>
        <v>-</v>
      </c>
    </row>
    <row r="215" spans="3:19" ht="15" x14ac:dyDescent="0.25">
      <c r="C215" s="242"/>
      <c r="D215" s="243"/>
      <c r="E215" s="72" t="s">
        <v>11</v>
      </c>
      <c r="F215" s="74">
        <f>IF($C$4="National Currency",IF(Benefits_DATA!E210=0,0,Benefits_DATA!E210),IF($C$4="Current Exchange rate",IF(Benefits_DATA!E210=0,0,Benefits_DATA!E210/ECO!O21),IF($C$4="Constant Exchange rate",IF(Benefits_DATA!E210=0,0,Benefits_DATA!E210/ECO!O56))))</f>
        <v>8007</v>
      </c>
      <c r="G215" s="74">
        <f>IF($C$4="National Currency",IF(Benefits_DATA!F210=0,0,Benefits_DATA!F210),IF($C$4="Current Exchange rate",IF(Benefits_DATA!F210=0,0,Benefits_DATA!F210/ECO!P21),IF($C$4="Constant Exchange rate",IF(Benefits_DATA!F210=0,0,Benefits_DATA!F210/ECO!P56))))</f>
        <v>9105</v>
      </c>
      <c r="H215" s="74">
        <f>IF($C$4="National Currency",IF(Benefits_DATA!G210=0,0,Benefits_DATA!G210),IF($C$4="Current Exchange rate",IF(Benefits_DATA!G210=0,0,Benefits_DATA!G210/ECO!Q21),IF($C$4="Constant Exchange rate",IF(Benefits_DATA!G210=0,0,Benefits_DATA!G210/ECO!Q56))))</f>
        <v>10107</v>
      </c>
      <c r="I215" s="74">
        <f>IF($C$4="National Currency",IF(Benefits_DATA!H210=0,0,Benefits_DATA!H210),IF($C$4="Current Exchange rate",IF(Benefits_DATA!H210=0,0,Benefits_DATA!H210/ECO!R21),IF($C$4="Constant Exchange rate",IF(Benefits_DATA!H210=0,0,Benefits_DATA!H210/ECO!R56))))</f>
        <v>13934</v>
      </c>
      <c r="J215" s="74">
        <f>IF($C$4="National Currency",IF(Benefits_DATA!I210=0,0,Benefits_DATA!I210),IF($C$4="Current Exchange rate",IF(Benefits_DATA!I210=0,0,Benefits_DATA!I210/ECO!S21),IF($C$4="Constant Exchange rate",IF(Benefits_DATA!I210=0,0,Benefits_DATA!I210/ECO!S56))))</f>
        <v>15709</v>
      </c>
      <c r="K215" s="74">
        <f>IF($C$4="National Currency",IF(Benefits_DATA!J210=0,0,Benefits_DATA!J210),IF($C$4="Current Exchange rate",IF(Benefits_DATA!J210=0,0,Benefits_DATA!J210/ECO!T21),IF($C$4="Constant Exchange rate",IF(Benefits_DATA!J210=0,0,Benefits_DATA!J210/ECO!T56))))</f>
        <v>12230</v>
      </c>
      <c r="L215" s="74">
        <f>IF($C$4="National Currency",IF(Benefits_DATA!K210=0,0,Benefits_DATA!K210),IF($C$4="Current Exchange rate",IF(Benefits_DATA!K210=0,0,Benefits_DATA!K210/ECO!U21),IF($C$4="Constant Exchange rate",IF(Benefits_DATA!K210=0,0,Benefits_DATA!K210/ECO!U56))))</f>
        <v>12789</v>
      </c>
      <c r="M215" s="74">
        <f>IF($C$4="National Currency",IF(Benefits_DATA!L210=0,0,Benefits_DATA!L210),IF($C$4="Current Exchange rate",IF(Benefits_DATA!L210=0,0,Benefits_DATA!L210/ECO!V21),IF($C$4="Constant Exchange rate",IF(Benefits_DATA!L210=0,0,Benefits_DATA!L210/ECO!V56))))</f>
        <v>14677</v>
      </c>
      <c r="N215" s="74">
        <f>IF($C$4="National Currency",IF(Benefits_DATA!M210=0,0,Benefits_DATA!M210),IF($C$4="Current Exchange rate",IF(Benefits_DATA!M210=0,0,Benefits_DATA!M210/ECO!W21),IF($C$4="Constant Exchange rate",IF(Benefits_DATA!M210=0,0,Benefits_DATA!M210/ECO!W56))))</f>
        <v>14739</v>
      </c>
      <c r="O215" s="74">
        <f>IF($C$4="National Currency",IF(Benefits_DATA!N210=0,0,Benefits_DATA!N210),IF($C$4="Current Exchange rate",IF(Benefits_DATA!N210=0,0,Benefits_DATA!N210/ECO!X21),IF($C$4="Constant Exchange rate",IF(Benefits_DATA!N210=0,0,Benefits_DATA!N210/ECO!X56))))</f>
        <v>13521</v>
      </c>
      <c r="P215" s="210">
        <f>IF($C$4="National Currency",IF(Benefits_DATA!O210=0,0,Benefits_DATA!O210),IF($C$4="Current Exchange rate",IF(Benefits_DATA!O210=0,0,Benefits_DATA!O210/ECO!Y21),IF($C$4="Constant Exchange rate",IF(Benefits_DATA!O210=0,0,Benefits_DATA!O210/ECO!Y56))))</f>
        <v>0</v>
      </c>
      <c r="Q215" s="77">
        <f t="shared" si="32"/>
        <v>0.21614010318477872</v>
      </c>
      <c r="R215" s="77">
        <f t="shared" si="33"/>
        <v>-8.2637899450437646E-2</v>
      </c>
      <c r="S215" s="77">
        <f t="shared" si="34"/>
        <v>0.68864743349569135</v>
      </c>
    </row>
    <row r="216" spans="3:19" ht="15" x14ac:dyDescent="0.25">
      <c r="C216" s="242"/>
      <c r="D216" s="243"/>
      <c r="E216" s="72" t="s">
        <v>12</v>
      </c>
      <c r="F216" s="74">
        <f>IF($C$4="National Currency",IF(Benefits_DATA!E211=0,0,Benefits_DATA!E211),IF($C$4="Current Exchange rate",IF(Benefits_DATA!E211=0,0,Benefits_DATA!E211/ECO!O22),IF($C$4="Constant Exchange rate",IF(Benefits_DATA!E211=0,0,Benefits_DATA!E211/ECO!O57))))</f>
        <v>128</v>
      </c>
      <c r="G216" s="74">
        <f>IF($C$4="National Currency",IF(Benefits_DATA!F211=0,0,Benefits_DATA!F211),IF($C$4="Current Exchange rate",IF(Benefits_DATA!F211=0,0,Benefits_DATA!F211/ECO!P22),IF($C$4="Constant Exchange rate",IF(Benefits_DATA!F211=0,0,Benefits_DATA!F211/ECO!P57))))</f>
        <v>70</v>
      </c>
      <c r="H216" s="74">
        <f>IF($C$4="National Currency",IF(Benefits_DATA!G211=0,0,Benefits_DATA!G211),IF($C$4="Current Exchange rate",IF(Benefits_DATA!G211=0,0,Benefits_DATA!G211/ECO!Q22),IF($C$4="Constant Exchange rate",IF(Benefits_DATA!G211=0,0,Benefits_DATA!G211/ECO!Q57))))</f>
        <v>126</v>
      </c>
      <c r="I216" s="74">
        <f>IF($C$4="National Currency",IF(Benefits_DATA!H211=0,0,Benefits_DATA!H211),IF($C$4="Current Exchange rate",IF(Benefits_DATA!H211=0,0,Benefits_DATA!H211/ECO!R22),IF($C$4="Constant Exchange rate",IF(Benefits_DATA!H211=0,0,Benefits_DATA!H211/ECO!R57))))</f>
        <v>0</v>
      </c>
      <c r="J216" s="74">
        <f>IF($C$4="National Currency",IF(Benefits_DATA!I211=0,0,Benefits_DATA!I211),IF($C$4="Current Exchange rate",IF(Benefits_DATA!I211=0,0,Benefits_DATA!I211/ECO!S22),IF($C$4="Constant Exchange rate",IF(Benefits_DATA!I211=0,0,Benefits_DATA!I211/ECO!S57))))</f>
        <v>0</v>
      </c>
      <c r="K216" s="74">
        <f>IF($C$4="National Currency",IF(Benefits_DATA!J211=0,0,Benefits_DATA!J211),IF($C$4="Current Exchange rate",IF(Benefits_DATA!J211=0,0,Benefits_DATA!J211/ECO!T22),IF($C$4="Constant Exchange rate",IF(Benefits_DATA!J211=0,0,Benefits_DATA!J211/ECO!T57))))</f>
        <v>0</v>
      </c>
      <c r="L216" s="74">
        <f>IF($C$4="National Currency",IF(Benefits_DATA!K211=0,0,Benefits_DATA!K211),IF($C$4="Current Exchange rate",IF(Benefits_DATA!K211=0,0,Benefits_DATA!K211/ECO!U22),IF($C$4="Constant Exchange rate",IF(Benefits_DATA!K211=0,0,Benefits_DATA!K211/ECO!U57))))</f>
        <v>0</v>
      </c>
      <c r="M216" s="74">
        <f>IF($C$4="National Currency",IF(Benefits_DATA!L211=0,0,Benefits_DATA!L211),IF($C$4="Current Exchange rate",IF(Benefits_DATA!L211=0,0,Benefits_DATA!L211/ECO!V22),IF($C$4="Constant Exchange rate",IF(Benefits_DATA!L211=0,0,Benefits_DATA!L211/ECO!V57))))</f>
        <v>0</v>
      </c>
      <c r="N216" s="74">
        <f>IF($C$4="National Currency",IF(Benefits_DATA!M211=0,0,Benefits_DATA!M211),IF($C$4="Current Exchange rate",IF(Benefits_DATA!M211=0,0,Benefits_DATA!M211/ECO!W22),IF($C$4="Constant Exchange rate",IF(Benefits_DATA!M211=0,0,Benefits_DATA!M211/ECO!W57))))</f>
        <v>0</v>
      </c>
      <c r="O216" s="74">
        <f>IF($C$4="National Currency",IF(Benefits_DATA!N211=0,0,Benefits_DATA!N211),IF($C$4="Current Exchange rate",IF(Benefits_DATA!N211=0,0,Benefits_DATA!N211/ECO!X22),IF($C$4="Constant Exchange rate",IF(Benefits_DATA!N211=0,0,Benefits_DATA!N211/ECO!X57))))</f>
        <v>0</v>
      </c>
      <c r="P216" s="210">
        <f>IF($C$4="National Currency",IF(Benefits_DATA!O211=0,0,Benefits_DATA!O211),IF($C$4="Current Exchange rate",IF(Benefits_DATA!O211=0,0,Benefits_DATA!O211/ECO!Y22),IF($C$4="Constant Exchange rate",IF(Benefits_DATA!O211=0,0,Benefits_DATA!O211/ECO!Y57))))</f>
        <v>0</v>
      </c>
      <c r="Q216" s="77">
        <f t="shared" si="32"/>
        <v>0</v>
      </c>
      <c r="R216" s="77" t="str">
        <f t="shared" si="33"/>
        <v>-</v>
      </c>
      <c r="S216" s="77" t="str">
        <f t="shared" si="34"/>
        <v>-</v>
      </c>
    </row>
    <row r="217" spans="3:19" ht="15" x14ac:dyDescent="0.25">
      <c r="C217" s="242"/>
      <c r="D217" s="243"/>
      <c r="E217" s="72" t="s">
        <v>13</v>
      </c>
      <c r="F217" s="74">
        <f>IF($C$4="National Currency",IF(Benefits_DATA!E212=0,0,Benefits_DATA!E212),IF($C$4="Current Exchange rate",IF(Benefits_DATA!E212=0,0,Benefits_DATA!E212/ECO!O23),IF($C$4="Constant Exchange rate",IF(Benefits_DATA!E212=0,0,Benefits_DATA!E212/ECO!O58))))</f>
        <v>0</v>
      </c>
      <c r="G217" s="74">
        <f>IF($C$4="National Currency",IF(Benefits_DATA!F212=0,0,Benefits_DATA!F212),IF($C$4="Current Exchange rate",IF(Benefits_DATA!F212=0,0,Benefits_DATA!F212/ECO!P23),IF($C$4="Constant Exchange rate",IF(Benefits_DATA!F212=0,0,Benefits_DATA!F212/ECO!P58))))</f>
        <v>0</v>
      </c>
      <c r="H217" s="74">
        <f>IF($C$4="National Currency",IF(Benefits_DATA!G212=0,0,Benefits_DATA!G212),IF($C$4="Current Exchange rate",IF(Benefits_DATA!G212=0,0,Benefits_DATA!G212/ECO!Q23),IF($C$4="Constant Exchange rate",IF(Benefits_DATA!G212=0,0,Benefits_DATA!G212/ECO!Q58))))</f>
        <v>0</v>
      </c>
      <c r="I217" s="74">
        <f>IF($C$4="National Currency",IF(Benefits_DATA!H212=0,0,Benefits_DATA!H212),IF($C$4="Current Exchange rate",IF(Benefits_DATA!H212=0,0,Benefits_DATA!H212/ECO!R23),IF($C$4="Constant Exchange rate",IF(Benefits_DATA!H212=0,0,Benefits_DATA!H212/ECO!R58))))</f>
        <v>1.1360668581875162</v>
      </c>
      <c r="J217" s="74">
        <f>IF($C$4="National Currency",IF(Benefits_DATA!I212=0,0,Benefits_DATA!I212),IF($C$4="Current Exchange rate",IF(Benefits_DATA!I212=0,0,Benefits_DATA!I212/ECO!S23),IF($C$4="Constant Exchange rate",IF(Benefits_DATA!I212=0,0,Benefits_DATA!I212/ECO!S58))))</f>
        <v>2.0893183598850875</v>
      </c>
      <c r="K217" s="74">
        <f>IF($C$4="National Currency",IF(Benefits_DATA!J212=0,0,Benefits_DATA!J212),IF($C$4="Current Exchange rate",IF(Benefits_DATA!J212=0,0,Benefits_DATA!J212/ECO!T23),IF($C$4="Constant Exchange rate",IF(Benefits_DATA!J212=0,0,Benefits_DATA!J212/ECO!T58))))</f>
        <v>2.7422303473491771</v>
      </c>
      <c r="L217" s="74">
        <f>IF($C$4="National Currency",IF(Benefits_DATA!K212=0,0,Benefits_DATA!K212),IF($C$4="Current Exchange rate",IF(Benefits_DATA!K212=0,0,Benefits_DATA!K212/ECO!U23),IF($C$4="Constant Exchange rate",IF(Benefits_DATA!K212=0,0,Benefits_DATA!K212/ECO!U58))))</f>
        <v>5.4844606946983543</v>
      </c>
      <c r="M217" s="74">
        <f>IF($C$4="National Currency",IF(Benefits_DATA!L212=0,0,Benefits_DATA!L212),IF($C$4="Current Exchange rate",IF(Benefits_DATA!L212=0,0,Benefits_DATA!L212/ECO!V23),IF($C$4="Constant Exchange rate",IF(Benefits_DATA!L212=0,0,Benefits_DATA!L212/ECO!V58))))</f>
        <v>7.7043614520762596</v>
      </c>
      <c r="N217" s="74">
        <f>IF($C$4="National Currency",IF(Benefits_DATA!M212=0,0,Benefits_DATA!M212),IF($C$4="Current Exchange rate",IF(Benefits_DATA!M212=0,0,Benefits_DATA!M212/ECO!W23),IF($C$4="Constant Exchange rate",IF(Benefits_DATA!M212=0,0,Benefits_DATA!M212/ECO!W58))))</f>
        <v>9.7936798119613471</v>
      </c>
      <c r="O217" s="208">
        <f>IF($C$4="National Currency",IF(Benefits_DATA!N212=0,0,Benefits_DATA!N212),IF($C$4="Current Exchange rate",IF(Benefits_DATA!N212=0,0,Benefits_DATA!N212/ECO!X23),IF($C$4="Constant Exchange rate",IF(Benefits_DATA!N212=0,0,Benefits_DATA!N212/ECO!X58))))</f>
        <v>9.7936798119613471</v>
      </c>
      <c r="P217" s="210">
        <f>IF($C$4="National Currency",IF(Benefits_DATA!O212=0,0,Benefits_DATA!O212),IF($C$4="Current Exchange rate",IF(Benefits_DATA!O212=0,0,Benefits_DATA!O212/ECO!Y23),IF($C$4="Constant Exchange rate",IF(Benefits_DATA!O212=0,0,Benefits_DATA!O212/ECO!Y58))))</f>
        <v>0</v>
      </c>
      <c r="Q217" s="77">
        <f t="shared" si="32"/>
        <v>1.5655698285008579E-4</v>
      </c>
      <c r="R217" s="77">
        <f t="shared" si="33"/>
        <v>0</v>
      </c>
      <c r="S217" s="77" t="str">
        <f t="shared" si="34"/>
        <v>-</v>
      </c>
    </row>
    <row r="218" spans="3:19" ht="15" x14ac:dyDescent="0.25">
      <c r="C218" s="242"/>
      <c r="D218" s="243"/>
      <c r="E218" s="72" t="s">
        <v>14</v>
      </c>
      <c r="F218" s="74">
        <f>IF($C$4="National Currency",IF(Benefits_DATA!E213=0,0,Benefits_DATA!E213),IF($C$4="Current Exchange rate",IF(Benefits_DATA!E213=0,0,Benefits_DATA!E213/ECO!O24),IF($C$4="Constant Exchange rate",IF(Benefits_DATA!E213=0,0,Benefits_DATA!E213/ECO!O59))))</f>
        <v>195.25892121442604</v>
      </c>
      <c r="G218" s="74">
        <f>IF($C$4="National Currency",IF(Benefits_DATA!F213=0,0,Benefits_DATA!F213),IF($C$4="Current Exchange rate",IF(Benefits_DATA!F213=0,0,Benefits_DATA!F213/ECO!P24),IF($C$4="Constant Exchange rate",IF(Benefits_DATA!F213=0,0,Benefits_DATA!F213/ECO!P59))))</f>
        <v>266.8758319072067</v>
      </c>
      <c r="H218" s="74">
        <f>IF($C$4="National Currency",IF(Benefits_DATA!G213=0,0,Benefits_DATA!G213),IF($C$4="Current Exchange rate",IF(Benefits_DATA!G213=0,0,Benefits_DATA!G213/ECO!Q24),IF($C$4="Constant Exchange rate",IF(Benefits_DATA!G213=0,0,Benefits_DATA!G213/ECO!Q59))))</f>
        <v>374.30753628700006</v>
      </c>
      <c r="I218" s="74">
        <f>IF($C$4="National Currency",IF(Benefits_DATA!H213=0,0,Benefits_DATA!H213),IF($C$4="Current Exchange rate",IF(Benefits_DATA!H213=0,0,Benefits_DATA!H213/ECO!R24),IF($C$4="Constant Exchange rate",IF(Benefits_DATA!H213=0,0,Benefits_DATA!H213/ECO!R59))))</f>
        <v>484.63903150155284</v>
      </c>
      <c r="J218" s="74">
        <f>IF($C$4="National Currency",IF(Benefits_DATA!I213=0,0,Benefits_DATA!I213),IF($C$4="Current Exchange rate",IF(Benefits_DATA!I213=0,0,Benefits_DATA!I213/ECO!S24),IF($C$4="Constant Exchange rate",IF(Benefits_DATA!I213=0,0,Benefits_DATA!I213/ECO!S59))))</f>
        <v>247.5470621791215</v>
      </c>
      <c r="K218" s="74">
        <f>IF($C$4="National Currency",IF(Benefits_DATA!J213=0,0,Benefits_DATA!J213),IF($C$4="Current Exchange rate",IF(Benefits_DATA!J213=0,0,Benefits_DATA!J213/ECO!T24),IF($C$4="Constant Exchange rate",IF(Benefits_DATA!J213=0,0,Benefits_DATA!J213/ECO!T59))))</f>
        <v>600.06338340622426</v>
      </c>
      <c r="L218" s="74">
        <f>IF($C$4="National Currency",IF(Benefits_DATA!K213=0,0,Benefits_DATA!K213),IF($C$4="Current Exchange rate",IF(Benefits_DATA!K213=0,0,Benefits_DATA!K213/ECO!U24),IF($C$4="Constant Exchange rate",IF(Benefits_DATA!K213=0,0,Benefits_DATA!K213/ECO!U59))))</f>
        <v>552.54167458959239</v>
      </c>
      <c r="M218" s="74">
        <f>IF($C$4="National Currency",IF(Benefits_DATA!L213=0,0,Benefits_DATA!L213),IF($C$4="Current Exchange rate",IF(Benefits_DATA!L213=0,0,Benefits_DATA!L213/ECO!V24),IF($C$4="Constant Exchange rate",IF(Benefits_DATA!L213=0,0,Benefits_DATA!L213/ECO!V59))))</f>
        <v>717.58572605691825</v>
      </c>
      <c r="N218" s="74">
        <f>IF($C$4="National Currency",IF(Benefits_DATA!M213=0,0,Benefits_DATA!M213),IF($C$4="Current Exchange rate",IF(Benefits_DATA!M213=0,0,Benefits_DATA!M213/ECO!W24),IF($C$4="Constant Exchange rate",IF(Benefits_DATA!M213=0,0,Benefits_DATA!M213/ECO!W59))))</f>
        <v>760.6896114597198</v>
      </c>
      <c r="O218" s="74">
        <f>IF($C$4="National Currency",IF(Benefits_DATA!N213=0,0,Benefits_DATA!N213),IF($C$4="Current Exchange rate",IF(Benefits_DATA!N213=0,0,Benefits_DATA!N213/ECO!X24),IF($C$4="Constant Exchange rate",IF(Benefits_DATA!N213=0,0,Benefits_DATA!N213/ECO!X59))))</f>
        <v>795.24307536286994</v>
      </c>
      <c r="P218" s="210">
        <f>IF($C$4="National Currency",IF(Benefits_DATA!O213=0,0,Benefits_DATA!O213),IF($C$4="Current Exchange rate",IF(Benefits_DATA!O213=0,0,Benefits_DATA!O213/ECO!Y24),IF($C$4="Constant Exchange rate",IF(Benefits_DATA!O213=0,0,Benefits_DATA!O213/ECO!Y59))))</f>
        <v>0</v>
      </c>
      <c r="Q218" s="77">
        <f t="shared" si="32"/>
        <v>1.2712367455507098E-2</v>
      </c>
      <c r="R218" s="77">
        <f t="shared" si="33"/>
        <v>4.5423867215491409E-2</v>
      </c>
      <c r="S218" s="77">
        <f t="shared" si="34"/>
        <v>3.0727617996494194</v>
      </c>
    </row>
    <row r="219" spans="3:19" ht="15" x14ac:dyDescent="0.25">
      <c r="C219" s="242"/>
      <c r="D219" s="243"/>
      <c r="E219" s="72" t="s">
        <v>15</v>
      </c>
      <c r="F219" s="74">
        <f>IF($C$4="National Currency",IF(Benefits_DATA!E214=0,0,Benefits_DATA!E214),IF($C$4="Current Exchange rate",IF(Benefits_DATA!E214=0,0,Benefits_DATA!E214/ECO!O25),IF($C$4="Constant Exchange rate",IF(Benefits_DATA!E214=0,0,Benefits_DATA!E214/ECO!O60))))</f>
        <v>0</v>
      </c>
      <c r="G219" s="74">
        <f>IF($C$4="National Currency",IF(Benefits_DATA!F214=0,0,Benefits_DATA!F214),IF($C$4="Current Exchange rate",IF(Benefits_DATA!F214=0,0,Benefits_DATA!F214/ECO!P25),IF($C$4="Constant Exchange rate",IF(Benefits_DATA!F214=0,0,Benefits_DATA!F214/ECO!P60))))</f>
        <v>0</v>
      </c>
      <c r="H219" s="74">
        <f>IF($C$4="National Currency",IF(Benefits_DATA!G214=0,0,Benefits_DATA!G214),IF($C$4="Current Exchange rate",IF(Benefits_DATA!G214=0,0,Benefits_DATA!G214/ECO!Q25),IF($C$4="Constant Exchange rate",IF(Benefits_DATA!G214=0,0,Benefits_DATA!G214/ECO!Q60))))</f>
        <v>0</v>
      </c>
      <c r="I219" s="74">
        <f>IF($C$4="National Currency",IF(Benefits_DATA!H214=0,0,Benefits_DATA!H214),IF($C$4="Current Exchange rate",IF(Benefits_DATA!H214=0,0,Benefits_DATA!H214/ECO!R25),IF($C$4="Constant Exchange rate",IF(Benefits_DATA!H214=0,0,Benefits_DATA!H214/ECO!R60))))</f>
        <v>0</v>
      </c>
      <c r="J219" s="74">
        <f>IF($C$4="National Currency",IF(Benefits_DATA!I214=0,0,Benefits_DATA!I214),IF($C$4="Current Exchange rate",IF(Benefits_DATA!I214=0,0,Benefits_DATA!I214/ECO!S25),IF($C$4="Constant Exchange rate",IF(Benefits_DATA!I214=0,0,Benefits_DATA!I214/ECO!S60))))</f>
        <v>0</v>
      </c>
      <c r="K219" s="74">
        <f>IF($C$4="National Currency",IF(Benefits_DATA!J214=0,0,Benefits_DATA!J214),IF($C$4="Current Exchange rate",IF(Benefits_DATA!J214=0,0,Benefits_DATA!J214/ECO!T25),IF($C$4="Constant Exchange rate",IF(Benefits_DATA!J214=0,0,Benefits_DATA!J214/ECO!T60))))</f>
        <v>0</v>
      </c>
      <c r="L219" s="74">
        <f>IF($C$4="National Currency",IF(Benefits_DATA!K214=0,0,Benefits_DATA!K214),IF($C$4="Current Exchange rate",IF(Benefits_DATA!K214=0,0,Benefits_DATA!K214/ECO!U25),IF($C$4="Constant Exchange rate",IF(Benefits_DATA!K214=0,0,Benefits_DATA!K214/ECO!U60))))</f>
        <v>0</v>
      </c>
      <c r="M219" s="74">
        <f>IF($C$4="National Currency",IF(Benefits_DATA!L214=0,0,Benefits_DATA!L214),IF($C$4="Current Exchange rate",IF(Benefits_DATA!L214=0,0,Benefits_DATA!L214/ECO!V25),IF($C$4="Constant Exchange rate",IF(Benefits_DATA!L214=0,0,Benefits_DATA!L214/ECO!V60))))</f>
        <v>0</v>
      </c>
      <c r="N219" s="74">
        <f>IF($C$4="National Currency",IF(Benefits_DATA!M214=0,0,Benefits_DATA!M214),IF($C$4="Current Exchange rate",IF(Benefits_DATA!M214=0,0,Benefits_DATA!M214/ECO!W25),IF($C$4="Constant Exchange rate",IF(Benefits_DATA!M214=0,0,Benefits_DATA!M214/ECO!W60))))</f>
        <v>0</v>
      </c>
      <c r="O219" s="74">
        <f>IF($C$4="National Currency",IF(Benefits_DATA!N214=0,0,Benefits_DATA!N214),IF($C$4="Current Exchange rate",IF(Benefits_DATA!N214=0,0,Benefits_DATA!N214/ECO!X25),IF($C$4="Constant Exchange rate",IF(Benefits_DATA!N214=0,0,Benefits_DATA!N214/ECO!X60))))</f>
        <v>0</v>
      </c>
      <c r="P219" s="210">
        <f>IF($C$4="National Currency",IF(Benefits_DATA!O214=0,0,Benefits_DATA!O214),IF($C$4="Current Exchange rate",IF(Benefits_DATA!O214=0,0,Benefits_DATA!O214/ECO!Y25),IF($C$4="Constant Exchange rate",IF(Benefits_DATA!O214=0,0,Benefits_DATA!O214/ECO!Y60))))</f>
        <v>0</v>
      </c>
      <c r="Q219" s="77">
        <f t="shared" si="32"/>
        <v>0</v>
      </c>
      <c r="R219" s="77" t="str">
        <f t="shared" si="33"/>
        <v>-</v>
      </c>
      <c r="S219" s="77" t="str">
        <f t="shared" si="34"/>
        <v>-</v>
      </c>
    </row>
    <row r="220" spans="3:19" ht="15" x14ac:dyDescent="0.25">
      <c r="C220" s="242"/>
      <c r="D220" s="243"/>
      <c r="E220" s="72" t="s">
        <v>16</v>
      </c>
      <c r="F220" s="74">
        <f>IF($C$4="National Currency",IF(Benefits_DATA!E215=0,0,Benefits_DATA!E215),IF($C$4="Current Exchange rate",IF(Benefits_DATA!E215=0,0,Benefits_DATA!E215/ECO!O26),IF($C$4="Constant Exchange rate",IF(Benefits_DATA!E215=0,0,Benefits_DATA!E215/ECO!O61))))</f>
        <v>0</v>
      </c>
      <c r="G220" s="74">
        <f>IF($C$4="National Currency",IF(Benefits_DATA!F215=0,0,Benefits_DATA!F215),IF($C$4="Current Exchange rate",IF(Benefits_DATA!F215=0,0,Benefits_DATA!F215/ECO!P26),IF($C$4="Constant Exchange rate",IF(Benefits_DATA!F215=0,0,Benefits_DATA!F215/ECO!P61))))</f>
        <v>0</v>
      </c>
      <c r="H220" s="74">
        <f>IF($C$4="National Currency",IF(Benefits_DATA!G215=0,0,Benefits_DATA!G215),IF($C$4="Current Exchange rate",IF(Benefits_DATA!G215=0,0,Benefits_DATA!G215/ECO!Q26),IF($C$4="Constant Exchange rate",IF(Benefits_DATA!G215=0,0,Benefits_DATA!G215/ECO!Q61))))</f>
        <v>0</v>
      </c>
      <c r="I220" s="74">
        <f>IF($C$4="National Currency",IF(Benefits_DATA!H215=0,0,Benefits_DATA!H215),IF($C$4="Current Exchange rate",IF(Benefits_DATA!H215=0,0,Benefits_DATA!H215/ECO!R26),IF($C$4="Constant Exchange rate",IF(Benefits_DATA!H215=0,0,Benefits_DATA!H215/ECO!R61))))</f>
        <v>0</v>
      </c>
      <c r="J220" s="74">
        <f>IF($C$4="National Currency",IF(Benefits_DATA!I215=0,0,Benefits_DATA!I215),IF($C$4="Current Exchange rate",IF(Benefits_DATA!I215=0,0,Benefits_DATA!I215/ECO!S26),IF($C$4="Constant Exchange rate",IF(Benefits_DATA!I215=0,0,Benefits_DATA!I215/ECO!S61))))</f>
        <v>0</v>
      </c>
      <c r="K220" s="74">
        <f>IF($C$4="National Currency",IF(Benefits_DATA!J215=0,0,Benefits_DATA!J215),IF($C$4="Current Exchange rate",IF(Benefits_DATA!J215=0,0,Benefits_DATA!J215/ECO!T26),IF($C$4="Constant Exchange rate",IF(Benefits_DATA!J215=0,0,Benefits_DATA!J215/ECO!T61))))</f>
        <v>0</v>
      </c>
      <c r="L220" s="74">
        <f>IF($C$4="National Currency",IF(Benefits_DATA!K215=0,0,Benefits_DATA!K215),IF($C$4="Current Exchange rate",IF(Benefits_DATA!K215=0,0,Benefits_DATA!K215/ECO!U26),IF($C$4="Constant Exchange rate",IF(Benefits_DATA!K215=0,0,Benefits_DATA!K215/ECO!U61))))</f>
        <v>0</v>
      </c>
      <c r="M220" s="74">
        <f>IF($C$4="National Currency",IF(Benefits_DATA!L215=0,0,Benefits_DATA!L215),IF($C$4="Current Exchange rate",IF(Benefits_DATA!L215=0,0,Benefits_DATA!L215/ECO!V26),IF($C$4="Constant Exchange rate",IF(Benefits_DATA!L215=0,0,Benefits_DATA!L215/ECO!V61))))</f>
        <v>0</v>
      </c>
      <c r="N220" s="74">
        <f>IF($C$4="National Currency",IF(Benefits_DATA!M215=0,0,Benefits_DATA!M215),IF($C$4="Current Exchange rate",IF(Benefits_DATA!M215=0,0,Benefits_DATA!M215/ECO!W26),IF($C$4="Constant Exchange rate",IF(Benefits_DATA!M215=0,0,Benefits_DATA!M215/ECO!W61))))</f>
        <v>0</v>
      </c>
      <c r="O220" s="74">
        <f>IF($C$4="National Currency",IF(Benefits_DATA!N215=0,0,Benefits_DATA!N215),IF($C$4="Current Exchange rate",IF(Benefits_DATA!N215=0,0,Benefits_DATA!N215/ECO!X26),IF($C$4="Constant Exchange rate",IF(Benefits_DATA!N215=0,0,Benefits_DATA!N215/ECO!X61))))</f>
        <v>0</v>
      </c>
      <c r="P220" s="210">
        <f>IF($C$4="National Currency",IF(Benefits_DATA!O215=0,0,Benefits_DATA!O215),IF($C$4="Current Exchange rate",IF(Benefits_DATA!O215=0,0,Benefits_DATA!O215/ECO!Y26),IF($C$4="Constant Exchange rate",IF(Benefits_DATA!O215=0,0,Benefits_DATA!O215/ECO!Y61))))</f>
        <v>0</v>
      </c>
      <c r="Q220" s="77">
        <f t="shared" si="32"/>
        <v>0</v>
      </c>
      <c r="R220" s="77" t="str">
        <f t="shared" si="33"/>
        <v>-</v>
      </c>
      <c r="S220" s="77" t="str">
        <f t="shared" si="34"/>
        <v>-</v>
      </c>
    </row>
    <row r="221" spans="3:19" ht="15" x14ac:dyDescent="0.25">
      <c r="C221" s="242"/>
      <c r="D221" s="243"/>
      <c r="E221" s="72" t="s">
        <v>17</v>
      </c>
      <c r="F221" s="74">
        <f>IF($C$4="National Currency",IF(Benefits_DATA!E216=0,0,Benefits_DATA!E216),IF($C$4="Current Exchange rate",IF(Benefits_DATA!E216=0,0,Benefits_DATA!E216/ECO!O27),IF($C$4="Constant Exchange rate",IF(Benefits_DATA!E216=0,0,Benefits_DATA!E216/ECO!O62))))</f>
        <v>13370</v>
      </c>
      <c r="G221" s="74">
        <f>IF($C$4="National Currency",IF(Benefits_DATA!F216=0,0,Benefits_DATA!F216),IF($C$4="Current Exchange rate",IF(Benefits_DATA!F216=0,0,Benefits_DATA!F216/ECO!P27),IF($C$4="Constant Exchange rate",IF(Benefits_DATA!F216=0,0,Benefits_DATA!F216/ECO!P62))))</f>
        <v>20797</v>
      </c>
      <c r="H221" s="74">
        <f>IF($C$4="National Currency",IF(Benefits_DATA!G216=0,0,Benefits_DATA!G216),IF($C$4="Current Exchange rate",IF(Benefits_DATA!G216=0,0,Benefits_DATA!G216/ECO!Q27),IF($C$4="Constant Exchange rate",IF(Benefits_DATA!G216=0,0,Benefits_DATA!G216/ECO!Q62))))</f>
        <v>25192</v>
      </c>
      <c r="I221" s="74">
        <f>IF($C$4="National Currency",IF(Benefits_DATA!H216=0,0,Benefits_DATA!H216),IF($C$4="Current Exchange rate",IF(Benefits_DATA!H216=0,0,Benefits_DATA!H216/ECO!R27),IF($C$4="Constant Exchange rate",IF(Benefits_DATA!H216=0,0,Benefits_DATA!H216/ECO!R62))))</f>
        <v>28821.476999999999</v>
      </c>
      <c r="J221" s="74">
        <f>IF($C$4="National Currency",IF(Benefits_DATA!I216=0,0,Benefits_DATA!I216),IF($C$4="Current Exchange rate",IF(Benefits_DATA!I216=0,0,Benefits_DATA!I216/ECO!S27),IF($C$4="Constant Exchange rate",IF(Benefits_DATA!I216=0,0,Benefits_DATA!I216/ECO!S62))))</f>
        <v>23155.819</v>
      </c>
      <c r="K221" s="74">
        <f>IF($C$4="National Currency",IF(Benefits_DATA!J216=0,0,Benefits_DATA!J216),IF($C$4="Current Exchange rate",IF(Benefits_DATA!J216=0,0,Benefits_DATA!J216/ECO!T27),IF($C$4="Constant Exchange rate",IF(Benefits_DATA!J216=0,0,Benefits_DATA!J216/ECO!T62))))</f>
        <v>22580</v>
      </c>
      <c r="L221" s="74">
        <f>IF($C$4="National Currency",IF(Benefits_DATA!K216=0,0,Benefits_DATA!K216),IF($C$4="Current Exchange rate",IF(Benefits_DATA!K216=0,0,Benefits_DATA!K216/ECO!U27),IF($C$4="Constant Exchange rate",IF(Benefits_DATA!K216=0,0,Benefits_DATA!K216/ECO!U62))))</f>
        <v>24693</v>
      </c>
      <c r="M221" s="74">
        <f>IF($C$4="National Currency",IF(Benefits_DATA!L216=0,0,Benefits_DATA!L216),IF($C$4="Current Exchange rate",IF(Benefits_DATA!L216=0,0,Benefits_DATA!L216/ECO!V27),IF($C$4="Constant Exchange rate",IF(Benefits_DATA!L216=0,0,Benefits_DATA!L216/ECO!V62))))</f>
        <v>23482</v>
      </c>
      <c r="N221" s="74">
        <f>IF($C$4="National Currency",IF(Benefits_DATA!M216=0,0,Benefits_DATA!M216),IF($C$4="Current Exchange rate",IF(Benefits_DATA!M216=0,0,Benefits_DATA!M216/ECO!W27),IF($C$4="Constant Exchange rate",IF(Benefits_DATA!M216=0,0,Benefits_DATA!M216/ECO!W62))))</f>
        <v>23004</v>
      </c>
      <c r="O221" s="74">
        <f>IF($C$4="National Currency",IF(Benefits_DATA!N216=0,0,Benefits_DATA!N216),IF($C$4="Current Exchange rate",IF(Benefits_DATA!N216=0,0,Benefits_DATA!N216/ECO!X27),IF($C$4="Constant Exchange rate",IF(Benefits_DATA!N216=0,0,Benefits_DATA!N216/ECO!X62))))</f>
        <v>20656</v>
      </c>
      <c r="P221" s="210">
        <f>IF($C$4="National Currency",IF(Benefits_DATA!O216=0,0,Benefits_DATA!O216),IF($C$4="Current Exchange rate",IF(Benefits_DATA!O216=0,0,Benefits_DATA!O216/ECO!Y27),IF($C$4="Constant Exchange rate",IF(Benefits_DATA!O216=0,0,Benefits_DATA!O216/ECO!Y62))))</f>
        <v>17992</v>
      </c>
      <c r="Q221" s="77">
        <f t="shared" si="32"/>
        <v>0.33019672889466678</v>
      </c>
      <c r="R221" s="77">
        <f t="shared" si="33"/>
        <v>-0.10206920535559039</v>
      </c>
      <c r="S221" s="77">
        <f t="shared" si="34"/>
        <v>0.5449513836948392</v>
      </c>
    </row>
    <row r="222" spans="3:19" ht="15" x14ac:dyDescent="0.25">
      <c r="C222" s="242"/>
      <c r="D222" s="243"/>
      <c r="E222" s="72" t="s">
        <v>18</v>
      </c>
      <c r="F222" s="74">
        <f>IF($C$4="National Currency",IF(Benefits_DATA!E217=0,0,Benefits_DATA!E217),IF($C$4="Current Exchange rate",IF(Benefits_DATA!E217=0,0,Benefits_DATA!E217/ECO!O28),IF($C$4="Constant Exchange rate",IF(Benefits_DATA!E217=0,0,Benefits_DATA!E217/ECO!O63))))</f>
        <v>0</v>
      </c>
      <c r="G222" s="74">
        <f>IF($C$4="National Currency",IF(Benefits_DATA!F217=0,0,Benefits_DATA!F217),IF($C$4="Current Exchange rate",IF(Benefits_DATA!F217=0,0,Benefits_DATA!F217/ECO!P28),IF($C$4="Constant Exchange rate",IF(Benefits_DATA!F217=0,0,Benefits_DATA!F217/ECO!P63))))</f>
        <v>0</v>
      </c>
      <c r="H222" s="74">
        <f>IF($C$4="National Currency",IF(Benefits_DATA!G217=0,0,Benefits_DATA!G217),IF($C$4="Current Exchange rate",IF(Benefits_DATA!G217=0,0,Benefits_DATA!G217/ECO!Q28),IF($C$4="Constant Exchange rate",IF(Benefits_DATA!G217=0,0,Benefits_DATA!G217/ECO!Q63))))</f>
        <v>0</v>
      </c>
      <c r="I222" s="74">
        <f>IF($C$4="National Currency",IF(Benefits_DATA!H217=0,0,Benefits_DATA!H217),IF($C$4="Current Exchange rate",IF(Benefits_DATA!H217=0,0,Benefits_DATA!H217/ECO!R28),IF($C$4="Constant Exchange rate",IF(Benefits_DATA!H217=0,0,Benefits_DATA!H217/ECO!R63))))</f>
        <v>0</v>
      </c>
      <c r="J222" s="74">
        <f>IF($C$4="National Currency",IF(Benefits_DATA!I217=0,0,Benefits_DATA!I217),IF($C$4="Current Exchange rate",IF(Benefits_DATA!I217=0,0,Benefits_DATA!I217/ECO!S28),IF($C$4="Constant Exchange rate",IF(Benefits_DATA!I217=0,0,Benefits_DATA!I217/ECO!S63))))</f>
        <v>0</v>
      </c>
      <c r="K222" s="74">
        <f>IF($C$4="National Currency",IF(Benefits_DATA!J217=0,0,Benefits_DATA!J217),IF($C$4="Current Exchange rate",IF(Benefits_DATA!J217=0,0,Benefits_DATA!J217/ECO!T28),IF($C$4="Constant Exchange rate",IF(Benefits_DATA!J217=0,0,Benefits_DATA!J217/ECO!T63))))</f>
        <v>0</v>
      </c>
      <c r="L222" s="74">
        <f>IF($C$4="National Currency",IF(Benefits_DATA!K217=0,0,Benefits_DATA!K217),IF($C$4="Current Exchange rate",IF(Benefits_DATA!K217=0,0,Benefits_DATA!K217/ECO!U28),IF($C$4="Constant Exchange rate",IF(Benefits_DATA!K217=0,0,Benefits_DATA!K217/ECO!U63))))</f>
        <v>0</v>
      </c>
      <c r="M222" s="74">
        <f>IF($C$4="National Currency",IF(Benefits_DATA!L217=0,0,Benefits_DATA!L217),IF($C$4="Current Exchange rate",IF(Benefits_DATA!L217=0,0,Benefits_DATA!L217/ECO!V28),IF($C$4="Constant Exchange rate",IF(Benefits_DATA!L217=0,0,Benefits_DATA!L217/ECO!V63))))</f>
        <v>0</v>
      </c>
      <c r="N222" s="74">
        <f>IF($C$4="National Currency",IF(Benefits_DATA!M217=0,0,Benefits_DATA!M217),IF($C$4="Current Exchange rate",IF(Benefits_DATA!M217=0,0,Benefits_DATA!M217/ECO!W28),IF($C$4="Constant Exchange rate",IF(Benefits_DATA!M217=0,0,Benefits_DATA!M217/ECO!W63))))</f>
        <v>0</v>
      </c>
      <c r="O222" s="74">
        <f>IF($C$4="National Currency",IF(Benefits_DATA!N217=0,0,Benefits_DATA!N217),IF($C$4="Current Exchange rate",IF(Benefits_DATA!N217=0,0,Benefits_DATA!N217/ECO!X28),IF($C$4="Constant Exchange rate",IF(Benefits_DATA!N217=0,0,Benefits_DATA!N217/ECO!X63))))</f>
        <v>0</v>
      </c>
      <c r="P222" s="210">
        <f>IF($C$4="National Currency",IF(Benefits_DATA!O217=0,0,Benefits_DATA!O217),IF($C$4="Current Exchange rate",IF(Benefits_DATA!O217=0,0,Benefits_DATA!O217/ECO!Y28),IF($C$4="Constant Exchange rate",IF(Benefits_DATA!O217=0,0,Benefits_DATA!O217/ECO!Y63))))</f>
        <v>0</v>
      </c>
      <c r="Q222" s="77">
        <f t="shared" si="32"/>
        <v>0</v>
      </c>
      <c r="R222" s="77" t="str">
        <f t="shared" si="33"/>
        <v>-</v>
      </c>
      <c r="S222" s="77" t="str">
        <f t="shared" si="34"/>
        <v>-</v>
      </c>
    </row>
    <row r="223" spans="3:19" ht="15" x14ac:dyDescent="0.25">
      <c r="C223" s="242"/>
      <c r="D223" s="243"/>
      <c r="E223" s="72" t="s">
        <v>19</v>
      </c>
      <c r="F223" s="74">
        <f>IF($C$4="National Currency",IF(Benefits_DATA!E218=0,0,Benefits_DATA!E218),IF($C$4="Current Exchange rate",IF(Benefits_DATA!E218=0,0,Benefits_DATA!E218/ECO!O29),IF($C$4="Constant Exchange rate",IF(Benefits_DATA!E218=0,0,Benefits_DATA!E218/ECO!O64))))</f>
        <v>0</v>
      </c>
      <c r="G223" s="74">
        <f>IF($C$4="National Currency",IF(Benefits_DATA!F218=0,0,Benefits_DATA!F218),IF($C$4="Current Exchange rate",IF(Benefits_DATA!F218=0,0,Benefits_DATA!F218/ECO!P29),IF($C$4="Constant Exchange rate",IF(Benefits_DATA!F218=0,0,Benefits_DATA!F218/ECO!P64))))</f>
        <v>0</v>
      </c>
      <c r="H223" s="74">
        <f>IF($C$4="National Currency",IF(Benefits_DATA!G218=0,0,Benefits_DATA!G218),IF($C$4="Current Exchange rate",IF(Benefits_DATA!G218=0,0,Benefits_DATA!G218/ECO!Q29),IF($C$4="Constant Exchange rate",IF(Benefits_DATA!G218=0,0,Benefits_DATA!G218/ECO!Q64))))</f>
        <v>0</v>
      </c>
      <c r="I223" s="74">
        <f>IF($C$4="National Currency",IF(Benefits_DATA!H218=0,0,Benefits_DATA!H218),IF($C$4="Current Exchange rate",IF(Benefits_DATA!H218=0,0,Benefits_DATA!H218/ECO!R29),IF($C$4="Constant Exchange rate",IF(Benefits_DATA!H218=0,0,Benefits_DATA!H218/ECO!R64))))</f>
        <v>0</v>
      </c>
      <c r="J223" s="74">
        <f>IF($C$4="National Currency",IF(Benefits_DATA!I218=0,0,Benefits_DATA!I218),IF($C$4="Current Exchange rate",IF(Benefits_DATA!I218=0,0,Benefits_DATA!I218/ECO!S29),IF($C$4="Constant Exchange rate",IF(Benefits_DATA!I218=0,0,Benefits_DATA!I218/ECO!S64))))</f>
        <v>0</v>
      </c>
      <c r="K223" s="74">
        <f>IF($C$4="National Currency",IF(Benefits_DATA!J218=0,0,Benefits_DATA!J218),IF($C$4="Current Exchange rate",IF(Benefits_DATA!J218=0,0,Benefits_DATA!J218/ECO!T29),IF($C$4="Constant Exchange rate",IF(Benefits_DATA!J218=0,0,Benefits_DATA!J218/ECO!T64))))</f>
        <v>0</v>
      </c>
      <c r="L223" s="74">
        <f>IF($C$4="National Currency",IF(Benefits_DATA!K218=0,0,Benefits_DATA!K218),IF($C$4="Current Exchange rate",IF(Benefits_DATA!K218=0,0,Benefits_DATA!K218/ECO!U29),IF($C$4="Constant Exchange rate",IF(Benefits_DATA!K218=0,0,Benefits_DATA!K218/ECO!U64))))</f>
        <v>0</v>
      </c>
      <c r="M223" s="74">
        <f>IF($C$4="National Currency",IF(Benefits_DATA!L218=0,0,Benefits_DATA!L218),IF($C$4="Current Exchange rate",IF(Benefits_DATA!L218=0,0,Benefits_DATA!L218/ECO!V29),IF($C$4="Constant Exchange rate",IF(Benefits_DATA!L218=0,0,Benefits_DATA!L218/ECO!V64))))</f>
        <v>0</v>
      </c>
      <c r="N223" s="74">
        <f>IF($C$4="National Currency",IF(Benefits_DATA!M218=0,0,Benefits_DATA!M218),IF($C$4="Current Exchange rate",IF(Benefits_DATA!M218=0,0,Benefits_DATA!M218/ECO!W29),IF($C$4="Constant Exchange rate",IF(Benefits_DATA!M218=0,0,Benefits_DATA!M218/ECO!W64))))</f>
        <v>0</v>
      </c>
      <c r="O223" s="74">
        <f>IF($C$4="National Currency",IF(Benefits_DATA!N218=0,0,Benefits_DATA!N218),IF($C$4="Current Exchange rate",IF(Benefits_DATA!N218=0,0,Benefits_DATA!N218/ECO!X29),IF($C$4="Constant Exchange rate",IF(Benefits_DATA!N218=0,0,Benefits_DATA!N218/ECO!X64))))</f>
        <v>0</v>
      </c>
      <c r="P223" s="210">
        <f>IF($C$4="National Currency",IF(Benefits_DATA!O218=0,0,Benefits_DATA!O218),IF($C$4="Current Exchange rate",IF(Benefits_DATA!O218=0,0,Benefits_DATA!O218/ECO!Y29),IF($C$4="Constant Exchange rate",IF(Benefits_DATA!O218=0,0,Benefits_DATA!O218/ECO!Y64))))</f>
        <v>0</v>
      </c>
      <c r="Q223" s="77">
        <f t="shared" si="32"/>
        <v>0</v>
      </c>
      <c r="R223" s="77" t="str">
        <f t="shared" si="33"/>
        <v>-</v>
      </c>
      <c r="S223" s="77" t="str">
        <f t="shared" si="34"/>
        <v>-</v>
      </c>
    </row>
    <row r="224" spans="3:19" ht="15" x14ac:dyDescent="0.25">
      <c r="C224" s="242"/>
      <c r="D224" s="243"/>
      <c r="E224" s="72" t="s">
        <v>20</v>
      </c>
      <c r="F224" s="74">
        <f>IF($C$4="National Currency",IF(Benefits_DATA!E219=0,0,Benefits_DATA!E219),IF($C$4="Current Exchange rate",IF(Benefits_DATA!E219=0,0,Benefits_DATA!E219/ECO!O30),IF($C$4="Constant Exchange rate",IF(Benefits_DATA!E219=0,0,Benefits_DATA!E219/ECO!O65))))</f>
        <v>0.18108992601024473</v>
      </c>
      <c r="G224" s="74">
        <f>IF($C$4="National Currency",IF(Benefits_DATA!F219=0,0,Benefits_DATA!F219),IF($C$4="Current Exchange rate",IF(Benefits_DATA!F219=0,0,Benefits_DATA!F219/ECO!P30),IF($C$4="Constant Exchange rate",IF(Benefits_DATA!F219=0,0,Benefits_DATA!F219/ECO!P65))))</f>
        <v>0</v>
      </c>
      <c r="H224" s="74">
        <f>IF($C$4="National Currency",IF(Benefits_DATA!G219=0,0,Benefits_DATA!G219),IF($C$4="Current Exchange rate",IF(Benefits_DATA!G219=0,0,Benefits_DATA!G219/ECO!Q30),IF($C$4="Constant Exchange rate",IF(Benefits_DATA!G219=0,0,Benefits_DATA!G219/ECO!Q65))))</f>
        <v>0.49800796812749004</v>
      </c>
      <c r="I224" s="74">
        <f>IF($C$4="National Currency",IF(Benefits_DATA!H219=0,0,Benefits_DATA!H219),IF($C$4="Current Exchange rate",IF(Benefits_DATA!H219=0,0,Benefits_DATA!H219/ECO!R30),IF($C$4="Constant Exchange rate",IF(Benefits_DATA!H219=0,0,Benefits_DATA!H219/ECO!R65))))</f>
        <v>0.96755833807626646</v>
      </c>
      <c r="J224" s="74">
        <f>IF($C$4="National Currency",IF(Benefits_DATA!I219=0,0,Benefits_DATA!I219),IF($C$4="Current Exchange rate",IF(Benefits_DATA!I219=0,0,Benefits_DATA!I219/ECO!S30),IF($C$4="Constant Exchange rate",IF(Benefits_DATA!I219=0,0,Benefits_DATA!I219/ECO!S65))))</f>
        <v>3.0876494023904382</v>
      </c>
      <c r="K224" s="74">
        <f>IF($C$4="National Currency",IF(Benefits_DATA!J219=0,0,Benefits_DATA!J219),IF($C$4="Current Exchange rate",IF(Benefits_DATA!J219=0,0,Benefits_DATA!J219/ECO!T30),IF($C$4="Constant Exchange rate",IF(Benefits_DATA!J219=0,0,Benefits_DATA!J219/ECO!T65))))</f>
        <v>4.1832669322709162</v>
      </c>
      <c r="L224" s="74">
        <f>IF($C$4="National Currency",IF(Benefits_DATA!K219=0,0,Benefits_DATA!K219),IF($C$4="Current Exchange rate",IF(Benefits_DATA!K219=0,0,Benefits_DATA!K219/ECO!U30),IF($C$4="Constant Exchange rate",IF(Benefits_DATA!K219=0,0,Benefits_DATA!K219/ECO!U65))))</f>
        <v>2.4046670461013089</v>
      </c>
      <c r="M224" s="74">
        <f>IF($C$4="National Currency",IF(Benefits_DATA!L219=0,0,Benefits_DATA!L219),IF($C$4="Current Exchange rate",IF(Benefits_DATA!L219=0,0,Benefits_DATA!L219/ECO!V30),IF($C$4="Constant Exchange rate",IF(Benefits_DATA!L219=0,0,Benefits_DATA!L219/ECO!V65))))</f>
        <v>3.2441661923733633</v>
      </c>
      <c r="N224" s="74">
        <f>IF($C$4="National Currency",IF(Benefits_DATA!M219=0,0,Benefits_DATA!M219),IF($C$4="Current Exchange rate",IF(Benefits_DATA!M219=0,0,Benefits_DATA!M219/ECO!W30),IF($C$4="Constant Exchange rate",IF(Benefits_DATA!M219=0,0,Benefits_DATA!M219/ECO!W65))))</f>
        <v>7.8685258964143436</v>
      </c>
      <c r="O224" s="74">
        <f>IF($C$4="National Currency",IF(Benefits_DATA!N219=0,0,Benefits_DATA!N219),IF($C$4="Current Exchange rate",IF(Benefits_DATA!N219=0,0,Benefits_DATA!N219/ECO!X30),IF($C$4="Constant Exchange rate",IF(Benefits_DATA!N219=0,0,Benefits_DATA!N219/ECO!X65))))</f>
        <v>5.3642572566875355</v>
      </c>
      <c r="P224" s="210">
        <f>IF($C$4="National Currency",IF(Benefits_DATA!O219=0,0,Benefits_DATA!O219),IF($C$4="Current Exchange rate",IF(Benefits_DATA!O219=0,0,Benefits_DATA!O219/ECO!Y30),IF($C$4="Constant Exchange rate",IF(Benefits_DATA!O219=0,0,Benefits_DATA!O219/ECO!Y65))))</f>
        <v>0</v>
      </c>
      <c r="Q224" s="77">
        <f t="shared" si="32"/>
        <v>8.5750396935888032E-5</v>
      </c>
      <c r="R224" s="77">
        <f t="shared" si="33"/>
        <v>-0.31826401446654617</v>
      </c>
      <c r="S224" s="77">
        <f t="shared" si="34"/>
        <v>28.622063329928498</v>
      </c>
    </row>
    <row r="225" spans="3:19" ht="15" x14ac:dyDescent="0.25">
      <c r="C225" s="242"/>
      <c r="D225" s="243"/>
      <c r="E225" s="72" t="s">
        <v>21</v>
      </c>
      <c r="F225" s="74">
        <f>IF($C$4="National Currency",IF(Benefits_DATA!E220=0,0,Benefits_DATA!E220),IF($C$4="Current Exchange rate",IF(Benefits_DATA!E220=0,0,Benefits_DATA!E220/ECO!O31),IF($C$4="Constant Exchange rate",IF(Benefits_DATA!E220=0,0,Benefits_DATA!E220/ECO!O66))))</f>
        <v>3.7269974376892616</v>
      </c>
      <c r="G225" s="74">
        <f>IF($C$4="National Currency",IF(Benefits_DATA!F220=0,0,Benefits_DATA!F220),IF($C$4="Current Exchange rate",IF(Benefits_DATA!F220=0,0,Benefits_DATA!F220/ECO!P31),IF($C$4="Constant Exchange rate",IF(Benefits_DATA!F220=0,0,Benefits_DATA!F220/ECO!P66))))</f>
        <v>6.3723256766780922</v>
      </c>
      <c r="H225" s="74">
        <f>IF($C$4="National Currency",IF(Benefits_DATA!G220=0,0,Benefits_DATA!G220),IF($C$4="Current Exchange rate",IF(Benefits_DATA!G220=0,0,Benefits_DATA!G220/ECO!Q31),IF($C$4="Constant Exchange rate",IF(Benefits_DATA!G220=0,0,Benefits_DATA!G220/ECO!Q66))))</f>
        <v>13.510365711623566</v>
      </c>
      <c r="I225" s="74">
        <f>IF($C$4="National Currency",IF(Benefits_DATA!H220=0,0,Benefits_DATA!H220),IF($C$4="Current Exchange rate",IF(Benefits_DATA!H220=0,0,Benefits_DATA!H220/ECO!R31),IF($C$4="Constant Exchange rate",IF(Benefits_DATA!H220=0,0,Benefits_DATA!H220/ECO!R66))))</f>
        <v>27.486606102958298</v>
      </c>
      <c r="J225" s="74">
        <f>IF($C$4="National Currency",IF(Benefits_DATA!I220=0,0,Benefits_DATA!I220),IF($C$4="Current Exchange rate",IF(Benefits_DATA!I220=0,0,Benefits_DATA!I220/ECO!S31),IF($C$4="Constant Exchange rate",IF(Benefits_DATA!I220=0,0,Benefits_DATA!I220/ECO!S66))))</f>
        <v>11.82</v>
      </c>
      <c r="K225" s="74">
        <f>IF($C$4="National Currency",IF(Benefits_DATA!J220=0,0,Benefits_DATA!J220),IF($C$4="Current Exchange rate",IF(Benefits_DATA!J220=0,0,Benefits_DATA!J220/ECO!T31),IF($C$4="Constant Exchange rate",IF(Benefits_DATA!J220=0,0,Benefits_DATA!J220/ECO!T66))))</f>
        <v>10.180000000000014</v>
      </c>
      <c r="L225" s="74">
        <f>IF($C$4="National Currency",IF(Benefits_DATA!K220=0,0,Benefits_DATA!K220),IF($C$4="Current Exchange rate",IF(Benefits_DATA!K220=0,0,Benefits_DATA!K220/ECO!U31),IF($C$4="Constant Exchange rate",IF(Benefits_DATA!K220=0,0,Benefits_DATA!K220/ECO!U66))))</f>
        <v>26.800000000000011</v>
      </c>
      <c r="M225" s="74">
        <f>IF($C$4="National Currency",IF(Benefits_DATA!L220=0,0,Benefits_DATA!L220),IF($C$4="Current Exchange rate",IF(Benefits_DATA!L220=0,0,Benefits_DATA!L220/ECO!V31),IF($C$4="Constant Exchange rate",IF(Benefits_DATA!L220=0,0,Benefits_DATA!L220/ECO!V66))))</f>
        <v>27.600000000000009</v>
      </c>
      <c r="N225" s="74">
        <f>IF($C$4="National Currency",IF(Benefits_DATA!M220=0,0,Benefits_DATA!M220),IF($C$4="Current Exchange rate",IF(Benefits_DATA!M220=0,0,Benefits_DATA!M220/ECO!W31),IF($C$4="Constant Exchange rate",IF(Benefits_DATA!M220=0,0,Benefits_DATA!M220/ECO!W66))))</f>
        <v>27.799999999999983</v>
      </c>
      <c r="O225" s="74">
        <f>IF($C$4="National Currency",IF(Benefits_DATA!N220=0,0,Benefits_DATA!N220),IF($C$4="Current Exchange rate",IF(Benefits_DATA!N220=0,0,Benefits_DATA!N220/ECO!X31),IF($C$4="Constant Exchange rate",IF(Benefits_DATA!N220=0,0,Benefits_DATA!N220/ECO!X66))))</f>
        <v>28.800000000000011</v>
      </c>
      <c r="P225" s="210">
        <f>IF($C$4="National Currency",IF(Benefits_DATA!O220=0,0,Benefits_DATA!O220),IF($C$4="Current Exchange rate",IF(Benefits_DATA!O220=0,0,Benefits_DATA!O220/ECO!Y31),IF($C$4="Constant Exchange rate",IF(Benefits_DATA!O220=0,0,Benefits_DATA!O220/ECO!Y66))))</f>
        <v>42.90000000000002</v>
      </c>
      <c r="Q225" s="77">
        <f t="shared" si="32"/>
        <v>4.6038273587172766E-4</v>
      </c>
      <c r="R225" s="77">
        <f t="shared" si="33"/>
        <v>3.5971223021583842E-2</v>
      </c>
      <c r="S225" s="77">
        <f t="shared" si="34"/>
        <v>6.7274000000000029</v>
      </c>
    </row>
    <row r="226" spans="3:19" ht="15" x14ac:dyDescent="0.25">
      <c r="C226" s="242"/>
      <c r="D226" s="243"/>
      <c r="E226" s="72" t="s">
        <v>22</v>
      </c>
      <c r="F226" s="74">
        <f>IF($C$4="National Currency",IF(Benefits_DATA!E221=0,0,Benefits_DATA!E221),IF($C$4="Current Exchange rate",IF(Benefits_DATA!E221=0,0,Benefits_DATA!E221/ECO!O32),IF($C$4="Constant Exchange rate",IF(Benefits_DATA!E221=0,0,Benefits_DATA!E221/ECO!O67))))</f>
        <v>5247</v>
      </c>
      <c r="G226" s="74">
        <f>IF($C$4="National Currency",IF(Benefits_DATA!F221=0,0,Benefits_DATA!F221),IF($C$4="Current Exchange rate",IF(Benefits_DATA!F221=0,0,Benefits_DATA!F221/ECO!P32),IF($C$4="Constant Exchange rate",IF(Benefits_DATA!F221=0,0,Benefits_DATA!F221/ECO!P67))))</f>
        <v>5071</v>
      </c>
      <c r="H226" s="74">
        <f>IF($C$4="National Currency",IF(Benefits_DATA!G221=0,0,Benefits_DATA!G221),IF($C$4="Current Exchange rate",IF(Benefits_DATA!G221=0,0,Benefits_DATA!G221/ECO!Q32),IF($C$4="Constant Exchange rate",IF(Benefits_DATA!G221=0,0,Benefits_DATA!G221/ECO!Q67))))</f>
        <v>6032</v>
      </c>
      <c r="I226" s="74">
        <f>IF($C$4="National Currency",IF(Benefits_DATA!H221=0,0,Benefits_DATA!H221),IF($C$4="Current Exchange rate",IF(Benefits_DATA!H221=0,0,Benefits_DATA!H221/ECO!R32),IF($C$4="Constant Exchange rate",IF(Benefits_DATA!H221=0,0,Benefits_DATA!H221/ECO!R67))))</f>
        <v>6569</v>
      </c>
      <c r="J226" s="74">
        <f>IF($C$4="National Currency",IF(Benefits_DATA!I221=0,0,Benefits_DATA!I221),IF($C$4="Current Exchange rate",IF(Benefits_DATA!I221=0,0,Benefits_DATA!I221/ECO!S32),IF($C$4="Constant Exchange rate",IF(Benefits_DATA!I221=0,0,Benefits_DATA!I221/ECO!S67))))</f>
        <v>6210</v>
      </c>
      <c r="K226" s="74">
        <f>IF($C$4="National Currency",IF(Benefits_DATA!J221=0,0,Benefits_DATA!J221),IF($C$4="Current Exchange rate",IF(Benefits_DATA!J221=0,0,Benefits_DATA!J221/ECO!T32),IF($C$4="Constant Exchange rate",IF(Benefits_DATA!J221=0,0,Benefits_DATA!J221/ECO!T67))))</f>
        <v>5615</v>
      </c>
      <c r="L226" s="74">
        <f>IF($C$4="National Currency",IF(Benefits_DATA!K221=0,0,Benefits_DATA!K221),IF($C$4="Current Exchange rate",IF(Benefits_DATA!K221=0,0,Benefits_DATA!K221/ECO!U32),IF($C$4="Constant Exchange rate",IF(Benefits_DATA!K221=0,0,Benefits_DATA!K221/ECO!U67))))</f>
        <v>8856.8090000000011</v>
      </c>
      <c r="M226" s="74">
        <f>IF($C$4="National Currency",IF(Benefits_DATA!L221=0,0,Benefits_DATA!L221),IF($C$4="Current Exchange rate",IF(Benefits_DATA!L221=0,0,Benefits_DATA!L221/ECO!V32),IF($C$4="Constant Exchange rate",IF(Benefits_DATA!L221=0,0,Benefits_DATA!L221/ECO!V67))))</f>
        <v>8363</v>
      </c>
      <c r="N226" s="74">
        <f>IF($C$4="National Currency",IF(Benefits_DATA!M221=0,0,Benefits_DATA!M221),IF($C$4="Current Exchange rate",IF(Benefits_DATA!M221=0,0,Benefits_DATA!M221/ECO!W32),IF($C$4="Constant Exchange rate",IF(Benefits_DATA!M221=0,0,Benefits_DATA!M221/ECO!W67))))</f>
        <v>10000</v>
      </c>
      <c r="O226" s="74">
        <f>IF($C$4="National Currency",IF(Benefits_DATA!N221=0,0,Benefits_DATA!N221),IF($C$4="Current Exchange rate",IF(Benefits_DATA!N221=0,0,Benefits_DATA!N221/ECO!X32),IF($C$4="Constant Exchange rate",IF(Benefits_DATA!N221=0,0,Benefits_DATA!N221/ECO!X67))))</f>
        <v>9251</v>
      </c>
      <c r="P226" s="210">
        <f>IF($C$4="National Currency",IF(Benefits_DATA!O221=0,0,Benefits_DATA!O221),IF($C$4="Current Exchange rate",IF(Benefits_DATA!O221=0,0,Benefits_DATA!O221/ECO!Y32),IF($C$4="Constant Exchange rate",IF(Benefits_DATA!O221=0,0,Benefits_DATA!O221/ECO!Y67))))</f>
        <v>11509</v>
      </c>
      <c r="Q226" s="77">
        <f t="shared" si="32"/>
        <v>0.14788196838713025</v>
      </c>
      <c r="R226" s="77">
        <f t="shared" si="33"/>
        <v>-7.4899999999999967E-2</v>
      </c>
      <c r="S226" s="77">
        <f t="shared" si="34"/>
        <v>0.76310272536687629</v>
      </c>
    </row>
    <row r="227" spans="3:19" ht="15" x14ac:dyDescent="0.25">
      <c r="C227" s="242"/>
      <c r="D227" s="243"/>
      <c r="E227" s="72" t="s">
        <v>23</v>
      </c>
      <c r="F227" s="74">
        <f>IF($C$4="National Currency",IF(Benefits_DATA!E222=0,0,Benefits_DATA!E222),IF($C$4="Current Exchange rate",IF(Benefits_DATA!E222=0,0,Benefits_DATA!E222/ECO!O33),IF($C$4="Constant Exchange rate",IF(Benefits_DATA!E222=0,0,Benefits_DATA!E222/ECO!O68))))</f>
        <v>150.85158150851581</v>
      </c>
      <c r="G227" s="74">
        <f>IF($C$4="National Currency",IF(Benefits_DATA!F222=0,0,Benefits_DATA!F222),IF($C$4="Current Exchange rate",IF(Benefits_DATA!F222=0,0,Benefits_DATA!F222/ECO!P33),IF($C$4="Constant Exchange rate",IF(Benefits_DATA!F222=0,0,Benefits_DATA!F222/ECO!P68))))</f>
        <v>209.13514709135148</v>
      </c>
      <c r="H227" s="74">
        <f>IF($C$4="National Currency",IF(Benefits_DATA!G222=0,0,Benefits_DATA!G222),IF($C$4="Current Exchange rate",IF(Benefits_DATA!G222=0,0,Benefits_DATA!G222/ECO!Q33),IF($C$4="Constant Exchange rate",IF(Benefits_DATA!G222=0,0,Benefits_DATA!G222/ECO!Q68))))</f>
        <v>385.53417385534175</v>
      </c>
      <c r="I227" s="74">
        <f>IF($C$4="National Currency",IF(Benefits_DATA!H222=0,0,Benefits_DATA!H222),IF($C$4="Current Exchange rate",IF(Benefits_DATA!H222=0,0,Benefits_DATA!H222/ECO!R33),IF($C$4="Constant Exchange rate",IF(Benefits_DATA!H222=0,0,Benefits_DATA!H222/ECO!R68))))</f>
        <v>1187.3479318734794</v>
      </c>
      <c r="J227" s="74">
        <f>IF($C$4="National Currency",IF(Benefits_DATA!I222=0,0,Benefits_DATA!I222),IF($C$4="Current Exchange rate",IF(Benefits_DATA!I222=0,0,Benefits_DATA!I222/ECO!S33),IF($C$4="Constant Exchange rate",IF(Benefits_DATA!I222=0,0,Benefits_DATA!I222/ECO!S68))))</f>
        <v>0</v>
      </c>
      <c r="K227" s="74">
        <f>IF($C$4="National Currency",IF(Benefits_DATA!J222=0,0,Benefits_DATA!J222),IF($C$4="Current Exchange rate",IF(Benefits_DATA!J222=0,0,Benefits_DATA!J222/ECO!T33),IF($C$4="Constant Exchange rate",IF(Benefits_DATA!J222=0,0,Benefits_DATA!J222/ECO!T68))))</f>
        <v>0</v>
      </c>
      <c r="L227" s="74">
        <f>IF($C$4="National Currency",IF(Benefits_DATA!K222=0,0,Benefits_DATA!K222),IF($C$4="Current Exchange rate",IF(Benefits_DATA!K222=0,0,Benefits_DATA!K222/ECO!U33),IF($C$4="Constant Exchange rate",IF(Benefits_DATA!K222=0,0,Benefits_DATA!K222/ECO!U68))))</f>
        <v>0</v>
      </c>
      <c r="M227" s="74">
        <f>IF($C$4="National Currency",IF(Benefits_DATA!L222=0,0,Benefits_DATA!L222),IF($C$4="Current Exchange rate",IF(Benefits_DATA!L222=0,0,Benefits_DATA!L222/ECO!V33),IF($C$4="Constant Exchange rate",IF(Benefits_DATA!L222=0,0,Benefits_DATA!L222/ECO!V68))))</f>
        <v>0</v>
      </c>
      <c r="N227" s="74">
        <f>IF($C$4="National Currency",IF(Benefits_DATA!M222=0,0,Benefits_DATA!M222),IF($C$4="Current Exchange rate",IF(Benefits_DATA!M222=0,0,Benefits_DATA!M222/ECO!W33),IF($C$4="Constant Exchange rate",IF(Benefits_DATA!M222=0,0,Benefits_DATA!M222/ECO!W68))))</f>
        <v>0</v>
      </c>
      <c r="O227" s="74">
        <f>IF($C$4="National Currency",IF(Benefits_DATA!N222=0,0,Benefits_DATA!N222),IF($C$4="Current Exchange rate",IF(Benefits_DATA!N222=0,0,Benefits_DATA!N222/ECO!X33),IF($C$4="Constant Exchange rate",IF(Benefits_DATA!N222=0,0,Benefits_DATA!N222/ECO!X68))))</f>
        <v>0</v>
      </c>
      <c r="P227" s="210">
        <f>IF($C$4="National Currency",IF(Benefits_DATA!O222=0,0,Benefits_DATA!O222),IF($C$4="Current Exchange rate",IF(Benefits_DATA!O222=0,0,Benefits_DATA!O222/ECO!Y33),IF($C$4="Constant Exchange rate",IF(Benefits_DATA!O222=0,0,Benefits_DATA!O222/ECO!Y68))))</f>
        <v>0</v>
      </c>
      <c r="Q227" s="77">
        <f t="shared" si="32"/>
        <v>0</v>
      </c>
      <c r="R227" s="77" t="str">
        <f t="shared" si="33"/>
        <v>-</v>
      </c>
      <c r="S227" s="77" t="str">
        <f t="shared" si="34"/>
        <v>-</v>
      </c>
    </row>
    <row r="228" spans="3:19" ht="15" x14ac:dyDescent="0.25">
      <c r="C228" s="242"/>
      <c r="D228" s="243"/>
      <c r="E228" s="72" t="s">
        <v>24</v>
      </c>
      <c r="F228" s="74">
        <f>IF($C$4="National Currency",IF(Benefits_DATA!E223=0,0,Benefits_DATA!E223),IF($C$4="Current Exchange rate",IF(Benefits_DATA!E223=0,0,Benefits_DATA!E223/ECO!O34),IF($C$4="Constant Exchange rate",IF(Benefits_DATA!E223=0,0,Benefits_DATA!E223/ECO!O69))))</f>
        <v>0</v>
      </c>
      <c r="G228" s="74">
        <f>IF($C$4="National Currency",IF(Benefits_DATA!F223=0,0,Benefits_DATA!F223),IF($C$4="Current Exchange rate",IF(Benefits_DATA!F223=0,0,Benefits_DATA!F223/ECO!P34),IF($C$4="Constant Exchange rate",IF(Benefits_DATA!F223=0,0,Benefits_DATA!F223/ECO!P69))))</f>
        <v>452.12019095759615</v>
      </c>
      <c r="H228" s="74">
        <f>IF($C$4="National Currency",IF(Benefits_DATA!G223=0,0,Benefits_DATA!G223),IF($C$4="Current Exchange rate",IF(Benefits_DATA!G223=0,0,Benefits_DATA!G223/ECO!Q34),IF($C$4="Constant Exchange rate",IF(Benefits_DATA!G223=0,0,Benefits_DATA!G223/ECO!Q69))))</f>
        <v>538.94037255452588</v>
      </c>
      <c r="I228" s="74">
        <f>IF($C$4="National Currency",IF(Benefits_DATA!H223=0,0,Benefits_DATA!H223),IF($C$4="Current Exchange rate",IF(Benefits_DATA!H223=0,0,Benefits_DATA!H223/ECO!R34),IF($C$4="Constant Exchange rate",IF(Benefits_DATA!H223=0,0,Benefits_DATA!H223/ECO!R69))))</f>
        <v>876.57961246840773</v>
      </c>
      <c r="J228" s="74">
        <f>IF($C$4="National Currency",IF(Benefits_DATA!I223=0,0,Benefits_DATA!I223),IF($C$4="Current Exchange rate",IF(Benefits_DATA!I223=0,0,Benefits_DATA!I223/ECO!S34),IF($C$4="Constant Exchange rate",IF(Benefits_DATA!I223=0,0,Benefits_DATA!I223/ECO!S69))))</f>
        <v>1567.4436019844613</v>
      </c>
      <c r="K228" s="74">
        <f>IF($C$4="National Currency",IF(Benefits_DATA!J223=0,0,Benefits_DATA!J223),IF($C$4="Current Exchange rate",IF(Benefits_DATA!J223=0,0,Benefits_DATA!J223/ECO!T34),IF($C$4="Constant Exchange rate",IF(Benefits_DATA!J223=0,0,Benefits_DATA!J223/ECO!T69))))</f>
        <v>1024.056912852195</v>
      </c>
      <c r="L228" s="74">
        <f>IF($C$4="National Currency",IF(Benefits_DATA!K223=0,0,Benefits_DATA!K223),IF($C$4="Current Exchange rate",IF(Benefits_DATA!K223=0,0,Benefits_DATA!K223/ECO!U34),IF($C$4="Constant Exchange rate",IF(Benefits_DATA!K223=0,0,Benefits_DATA!K223/ECO!U69))))</f>
        <v>1092.6237948141907</v>
      </c>
      <c r="M228" s="74">
        <f>IF($C$4="National Currency",IF(Benefits_DATA!L223=0,0,Benefits_DATA!L223),IF($C$4="Current Exchange rate",IF(Benefits_DATA!L223=0,0,Benefits_DATA!L223/ECO!V34),IF($C$4="Constant Exchange rate",IF(Benefits_DATA!L223=0,0,Benefits_DATA!L223/ECO!V69))))</f>
        <v>1355.4245062248431</v>
      </c>
      <c r="N228" s="74">
        <f>IF($C$4="National Currency",IF(Benefits_DATA!M223=0,0,Benefits_DATA!M223),IF($C$4="Current Exchange rate",IF(Benefits_DATA!M223=0,0,Benefits_DATA!M223/ECO!W34),IF($C$4="Constant Exchange rate",IF(Benefits_DATA!M223=0,0,Benefits_DATA!M223/ECO!W69))))</f>
        <v>1559.2530188149397</v>
      </c>
      <c r="O228" s="208">
        <f>IF($C$4="National Currency",IF(Benefits_DATA!N223=0,0,Benefits_DATA!N223),IF($C$4="Current Exchange rate",IF(Benefits_DATA!N223=0,0,Benefits_DATA!N223/ECO!X34),IF($C$4="Constant Exchange rate",IF(Benefits_DATA!N223=0,0,Benefits_DATA!N223/ECO!X69))))</f>
        <v>1559.2530188149397</v>
      </c>
      <c r="P228" s="210">
        <f>IF($C$4="National Currency",IF(Benefits_DATA!O223=0,0,Benefits_DATA!O223),IF($C$4="Current Exchange rate",IF(Benefits_DATA!O223=0,0,Benefits_DATA!O223/ECO!Y34),IF($C$4="Constant Exchange rate",IF(Benefits_DATA!O223=0,0,Benefits_DATA!O223/ECO!Y69))))</f>
        <v>0</v>
      </c>
      <c r="Q228" s="77">
        <f t="shared" si="32"/>
        <v>2.492545731660667E-2</v>
      </c>
      <c r="R228" s="77">
        <f t="shared" si="33"/>
        <v>0</v>
      </c>
      <c r="S228" s="77" t="str">
        <f t="shared" si="34"/>
        <v>-</v>
      </c>
    </row>
    <row r="229" spans="3:19" ht="15" x14ac:dyDescent="0.25">
      <c r="C229" s="242"/>
      <c r="D229" s="243"/>
      <c r="E229" s="72" t="s">
        <v>25</v>
      </c>
      <c r="F229" s="74">
        <f>IF($C$4="National Currency",IF(Benefits_DATA!E224=0,0,Benefits_DATA!E224),IF($C$4="Current Exchange rate",IF(Benefits_DATA!E224=0,0,Benefits_DATA!E224/ECO!O35),IF($C$4="Constant Exchange rate",IF(Benefits_DATA!E224=0,0,Benefits_DATA!E224/ECO!O70))))</f>
        <v>610.88283010006205</v>
      </c>
      <c r="G229" s="74">
        <f>IF($C$4="National Currency",IF(Benefits_DATA!F224=0,0,Benefits_DATA!F224),IF($C$4="Current Exchange rate",IF(Benefits_DATA!F224=0,0,Benefits_DATA!F224/ECO!P35),IF($C$4="Constant Exchange rate",IF(Benefits_DATA!F224=0,0,Benefits_DATA!F224/ECO!P70))))</f>
        <v>713.29127923999999</v>
      </c>
      <c r="H229" s="74">
        <f>IF($C$4="National Currency",IF(Benefits_DATA!G224=0,0,Benefits_DATA!G224),IF($C$4="Current Exchange rate",IF(Benefits_DATA!G224=0,0,Benefits_DATA!G224/ECO!Q35),IF($C$4="Constant Exchange rate",IF(Benefits_DATA!G224=0,0,Benefits_DATA!G224/ECO!Q70))))</f>
        <v>1149.2235047794195</v>
      </c>
      <c r="I229" s="74">
        <f>IF($C$4="National Currency",IF(Benefits_DATA!H224=0,0,Benefits_DATA!H224),IF($C$4="Current Exchange rate",IF(Benefits_DATA!H224=0,0,Benefits_DATA!H224/ECO!R35),IF($C$4="Constant Exchange rate",IF(Benefits_DATA!H224=0,0,Benefits_DATA!H224/ECO!R70))))</f>
        <v>1922.3041499161002</v>
      </c>
      <c r="J229" s="74">
        <f>IF($C$4="National Currency",IF(Benefits_DATA!I224=0,0,Benefits_DATA!I224),IF($C$4="Current Exchange rate",IF(Benefits_DATA!I224=0,0,Benefits_DATA!I224/ECO!S35),IF($C$4="Constant Exchange rate",IF(Benefits_DATA!I224=0,0,Benefits_DATA!I224/ECO!S70))))</f>
        <v>3945.0116338221023</v>
      </c>
      <c r="K229" s="74">
        <f>IF($C$4="National Currency",IF(Benefits_DATA!J224=0,0,Benefits_DATA!J224),IF($C$4="Current Exchange rate",IF(Benefits_DATA!J224=0,0,Benefits_DATA!J224/ECO!T35),IF($C$4="Constant Exchange rate",IF(Benefits_DATA!J224=0,0,Benefits_DATA!J224/ECO!T70))))</f>
        <v>2513.8406135100035</v>
      </c>
      <c r="L229" s="74">
        <f>IF($C$4="National Currency",IF(Benefits_DATA!K224=0,0,Benefits_DATA!K224),IF($C$4="Current Exchange rate",IF(Benefits_DATA!K224=0,0,Benefits_DATA!K224/ECO!U35),IF($C$4="Constant Exchange rate",IF(Benefits_DATA!K224=0,0,Benefits_DATA!K224/ECO!U70))))</f>
        <v>2390.3568345199988</v>
      </c>
      <c r="M229" s="74">
        <f>IF($C$4="National Currency",IF(Benefits_DATA!L224=0,0,Benefits_DATA!L224),IF($C$4="Current Exchange rate",IF(Benefits_DATA!L224=0,0,Benefits_DATA!L224/ECO!V35),IF($C$4="Constant Exchange rate",IF(Benefits_DATA!L224=0,0,Benefits_DATA!L224/ECO!V70))))</f>
        <v>3994.205189659996</v>
      </c>
      <c r="N229" s="74">
        <f>IF($C$4="National Currency",IF(Benefits_DATA!M224=0,0,Benefits_DATA!M224),IF($C$4="Current Exchange rate",IF(Benefits_DATA!M224=0,0,Benefits_DATA!M224/ECO!W35),IF($C$4="Constant Exchange rate",IF(Benefits_DATA!M224=0,0,Benefits_DATA!M224/ECO!W70))))</f>
        <v>3004.2555728496422</v>
      </c>
      <c r="O229" s="74">
        <f>IF($C$4="National Currency",IF(Benefits_DATA!N224=0,0,Benefits_DATA!N224),IF($C$4="Current Exchange rate",IF(Benefits_DATA!N224=0,0,Benefits_DATA!N224/ECO!X35),IF($C$4="Constant Exchange rate",IF(Benefits_DATA!N224=0,0,Benefits_DATA!N224/ECO!X70))))</f>
        <v>3393.4920438700137</v>
      </c>
      <c r="P229" s="210">
        <f>IF($C$4="National Currency",IF(Benefits_DATA!O224=0,0,Benefits_DATA!O224),IF($C$4="Current Exchange rate",IF(Benefits_DATA!O224=0,0,Benefits_DATA!O224/ECO!Y35),IF($C$4="Constant Exchange rate",IF(Benefits_DATA!O224=0,0,Benefits_DATA!O224/ECO!Y70))))</f>
        <v>3386.1271283100023</v>
      </c>
      <c r="Q229" s="77">
        <f t="shared" si="32"/>
        <v>5.4246706642910321E-2</v>
      </c>
      <c r="R229" s="77">
        <f t="shared" si="33"/>
        <v>0.12956170391694299</v>
      </c>
      <c r="S229" s="77">
        <f t="shared" si="34"/>
        <v>4.5550620784580946</v>
      </c>
    </row>
    <row r="230" spans="3:19" ht="15" x14ac:dyDescent="0.25">
      <c r="C230" s="242"/>
      <c r="D230" s="243"/>
      <c r="E230" s="72" t="s">
        <v>26</v>
      </c>
      <c r="F230" s="74">
        <f>IF($C$4="National Currency",IF(Benefits_DATA!E225=0,0,Benefits_DATA!E225),IF($C$4="Current Exchange rate",IF(Benefits_DATA!E225=0,0,Benefits_DATA!E225/ECO!O36),IF($C$4="Constant Exchange rate",IF(Benefits_DATA!E225=0,0,Benefits_DATA!E225/ECO!O71))))</f>
        <v>15.415987556884092</v>
      </c>
      <c r="G230" s="74">
        <f>IF($C$4="National Currency",IF(Benefits_DATA!F225=0,0,Benefits_DATA!F225),IF($C$4="Current Exchange rate",IF(Benefits_DATA!F225=0,0,Benefits_DATA!F225/ECO!P36),IF($C$4="Constant Exchange rate",IF(Benefits_DATA!F225=0,0,Benefits_DATA!F225/ECO!P71))))</f>
        <v>22.449812803010026</v>
      </c>
      <c r="H230" s="208">
        <f>IF($C$4="National Currency",IF(Benefits_DATA!G225=0,0,Benefits_DATA!G225),IF($C$4="Current Exchange rate",IF(Benefits_DATA!G225=0,0,Benefits_DATA!G225/ECO!Q36),IF($C$4="Constant Exchange rate",IF(Benefits_DATA!G225=0,0,Benefits_DATA!G225/ECO!Q71))))</f>
        <v>24.866956148026052</v>
      </c>
      <c r="I230" s="208">
        <f>IF($C$4="National Currency",IF(Benefits_DATA!H225=0,0,Benefits_DATA!H225),IF($C$4="Current Exchange rate",IF(Benefits_DATA!H225=0,0,Benefits_DATA!H225/ECO!R36),IF($C$4="Constant Exchange rate",IF(Benefits_DATA!H225=0,0,Benefits_DATA!H225/ECO!R71))))</f>
        <v>31.142409490782185</v>
      </c>
      <c r="J230" s="208">
        <f>IF($C$4="National Currency",IF(Benefits_DATA!I225=0,0,Benefits_DATA!I225),IF($C$4="Current Exchange rate",IF(Benefits_DATA!I225=0,0,Benefits_DATA!I225/ECO!S36),IF($C$4="Constant Exchange rate",IF(Benefits_DATA!I225=0,0,Benefits_DATA!I225/ECO!S71))))</f>
        <v>37.417862833538315</v>
      </c>
      <c r="K230" s="74">
        <f>IF($C$4="National Currency",IF(Benefits_DATA!J225=0,0,Benefits_DATA!J225),IF($C$4="Current Exchange rate",IF(Benefits_DATA!J225=0,0,Benefits_DATA!J225/ECO!T36),IF($C$4="Constant Exchange rate",IF(Benefits_DATA!J225=0,0,Benefits_DATA!J225/ECO!T71))))</f>
        <v>43.693316176294445</v>
      </c>
      <c r="L230" s="74">
        <f>IF($C$4="National Currency",IF(Benefits_DATA!K225=0,0,Benefits_DATA!K225),IF($C$4="Current Exchange rate",IF(Benefits_DATA!K225=0,0,Benefits_DATA!K225/ECO!U36),IF($C$4="Constant Exchange rate",IF(Benefits_DATA!K225=0,0,Benefits_DATA!K225/ECO!U71))))</f>
        <v>49.968769519050589</v>
      </c>
      <c r="M230" s="74">
        <f>IF($C$4="National Currency",IF(Benefits_DATA!L225=0,0,Benefits_DATA!L225),IF($C$4="Current Exchange rate",IF(Benefits_DATA!L225=0,0,Benefits_DATA!L225/ECO!V36),IF($C$4="Constant Exchange rate",IF(Benefits_DATA!L225=0,0,Benefits_DATA!L225/ECO!V71))))</f>
        <v>48.407245471580261</v>
      </c>
      <c r="N230" s="74">
        <f>IF($C$4="National Currency",IF(Benefits_DATA!M225=0,0,Benefits_DATA!M225),IF($C$4="Current Exchange rate",IF(Benefits_DATA!M225=0,0,Benefits_DATA!M225/ECO!W36),IF($C$4="Constant Exchange rate",IF(Benefits_DATA!M225=0,0,Benefits_DATA!M225/ECO!W71))))</f>
        <v>0</v>
      </c>
      <c r="O230" s="74">
        <f>IF($C$4="National Currency",IF(Benefits_DATA!N225=0,0,Benefits_DATA!N225),IF($C$4="Current Exchange rate",IF(Benefits_DATA!N225=0,0,Benefits_DATA!N225/ECO!X36),IF($C$4="Constant Exchange rate",IF(Benefits_DATA!N225=0,0,Benefits_DATA!N225/ECO!X71))))</f>
        <v>0</v>
      </c>
      <c r="P230" s="210">
        <f>IF($C$4="National Currency",IF(Benefits_DATA!O225=0,0,Benefits_DATA!O225),IF($C$4="Current Exchange rate",IF(Benefits_DATA!O225=0,0,Benefits_DATA!O225/ECO!Y36),IF($C$4="Constant Exchange rate",IF(Benefits_DATA!O225=0,0,Benefits_DATA!O225/ECO!Y71))))</f>
        <v>0</v>
      </c>
      <c r="Q230" s="77">
        <f t="shared" si="32"/>
        <v>0</v>
      </c>
      <c r="R230" s="77" t="str">
        <f t="shared" si="33"/>
        <v>-</v>
      </c>
      <c r="S230" s="77" t="str">
        <f t="shared" si="34"/>
        <v>-</v>
      </c>
    </row>
    <row r="231" spans="3:19" ht="15" x14ac:dyDescent="0.25">
      <c r="C231" s="242"/>
      <c r="D231" s="243"/>
      <c r="E231" s="72" t="s">
        <v>27</v>
      </c>
      <c r="F231" s="74">
        <f>IF($C$4="National Currency",IF(Benefits_DATA!E226=0,0,Benefits_DATA!E226),IF($C$4="Current Exchange rate",IF(Benefits_DATA!E226=0,0,Benefits_DATA!E226/ECO!O37),IF($C$4="Constant Exchange rate",IF(Benefits_DATA!E226=0,0,Benefits_DATA!E226/ECO!O72))))</f>
        <v>1445.5445544554455</v>
      </c>
      <c r="G231" s="74">
        <f>IF($C$4="National Currency",IF(Benefits_DATA!F226=0,0,Benefits_DATA!F226),IF($C$4="Current Exchange rate",IF(Benefits_DATA!F226=0,0,Benefits_DATA!F226/ECO!P37),IF($C$4="Constant Exchange rate",IF(Benefits_DATA!F226=0,0,Benefits_DATA!F226/ECO!P72))))</f>
        <v>3079.1014585329499</v>
      </c>
      <c r="H231" s="74">
        <f>IF($C$4="National Currency",IF(Benefits_DATA!G226=0,0,Benefits_DATA!G226),IF($C$4="Current Exchange rate",IF(Benefits_DATA!G226=0,0,Benefits_DATA!G226/ECO!Q37),IF($C$4="Constant Exchange rate",IF(Benefits_DATA!G226=0,0,Benefits_DATA!G226/ECO!Q72))))</f>
        <v>2474.9281379750878</v>
      </c>
      <c r="I231" s="74">
        <f>IF($C$4="National Currency",IF(Benefits_DATA!H226=0,0,Benefits_DATA!H226),IF($C$4="Current Exchange rate",IF(Benefits_DATA!H226=0,0,Benefits_DATA!H226/ECO!R37),IF($C$4="Constant Exchange rate",IF(Benefits_DATA!H226=0,0,Benefits_DATA!H226/ECO!R72))))</f>
        <v>786.54317044607683</v>
      </c>
      <c r="J231" s="74">
        <f>IF($C$4="National Currency",IF(Benefits_DATA!I226=0,0,Benefits_DATA!I226),IF($C$4="Current Exchange rate",IF(Benefits_DATA!I226=0,0,Benefits_DATA!I226/ECO!S37),IF($C$4="Constant Exchange rate",IF(Benefits_DATA!I226=0,0,Benefits_DATA!I226/ECO!S72))))</f>
        <v>489.40700521665065</v>
      </c>
      <c r="K231" s="74">
        <f>IF($C$4="National Currency",IF(Benefits_DATA!J226=0,0,Benefits_DATA!J226),IF($C$4="Current Exchange rate",IF(Benefits_DATA!J226=0,0,Benefits_DATA!J226/ECO!T37),IF($C$4="Constant Exchange rate",IF(Benefits_DATA!J226=0,0,Benefits_DATA!J226/ECO!T72))))</f>
        <v>103.05546683700628</v>
      </c>
      <c r="L231" s="74">
        <f>IF($C$4="National Currency",IF(Benefits_DATA!K226=0,0,Benefits_DATA!K226),IF($C$4="Current Exchange rate",IF(Benefits_DATA!K226=0,0,Benefits_DATA!K226/ECO!U37),IF($C$4="Constant Exchange rate",IF(Benefits_DATA!K226=0,0,Benefits_DATA!K226/ECO!U72))))</f>
        <v>150.00532311295643</v>
      </c>
      <c r="M231" s="74">
        <f>IF($C$4="National Currency",IF(Benefits_DATA!L226=0,0,Benefits_DATA!L226),IF($C$4="Current Exchange rate",IF(Benefits_DATA!L226=0,0,Benefits_DATA!L226/ECO!V37),IF($C$4="Constant Exchange rate",IF(Benefits_DATA!L226=0,0,Benefits_DATA!L226/ECO!V72))))</f>
        <v>17.246885978920471</v>
      </c>
      <c r="N231" s="74">
        <f>IF($C$4="National Currency",IF(Benefits_DATA!M226=0,0,Benefits_DATA!M226),IF($C$4="Current Exchange rate",IF(Benefits_DATA!M226=0,0,Benefits_DATA!M226/ECO!W37),IF($C$4="Constant Exchange rate",IF(Benefits_DATA!M226=0,0,Benefits_DATA!M226/ECO!W72))))</f>
        <v>22.037687639731715</v>
      </c>
      <c r="O231" s="74">
        <f>IF($C$4="National Currency",IF(Benefits_DATA!N226=0,0,Benefits_DATA!N226),IF($C$4="Current Exchange rate",IF(Benefits_DATA!N226=0,0,Benefits_DATA!N226/ECO!X37),IF($C$4="Constant Exchange rate",IF(Benefits_DATA!N226=0,0,Benefits_DATA!N226/ECO!X72))))</f>
        <v>30.980517406579366</v>
      </c>
      <c r="P231" s="210">
        <f>IF($C$4="National Currency",IF(Benefits_DATA!O226=0,0,Benefits_DATA!O226),IF($C$4="Current Exchange rate",IF(Benefits_DATA!O226=0,0,Benefits_DATA!O226/ECO!Y37),IF($C$4="Constant Exchange rate",IF(Benefits_DATA!O226=0,0,Benefits_DATA!O226/ECO!Y72))))</f>
        <v>0</v>
      </c>
      <c r="Q231" s="77">
        <f t="shared" si="32"/>
        <v>4.9523942230425989E-4</v>
      </c>
      <c r="R231" s="77">
        <f t="shared" si="33"/>
        <v>0.40579710144927539</v>
      </c>
      <c r="S231" s="77">
        <f t="shared" si="34"/>
        <v>-0.9785682722050375</v>
      </c>
    </row>
    <row r="232" spans="3:19" ht="15" x14ac:dyDescent="0.25">
      <c r="C232" s="242"/>
      <c r="D232" s="243"/>
      <c r="E232" s="72" t="s">
        <v>28</v>
      </c>
      <c r="F232" s="74">
        <f>IF($C$4="National Currency",IF(Benefits_DATA!E227=0,0,Benefits_DATA!E227),IF($C$4="Current Exchange rate",IF(Benefits_DATA!E227=0,0,Benefits_DATA!E227/ECO!O38),IF($C$4="Constant Exchange rate",IF(Benefits_DATA!E227=0,0,Benefits_DATA!E227/ECO!O73))))</f>
        <v>61.604907361041569</v>
      </c>
      <c r="G232" s="74">
        <f>IF($C$4="National Currency",IF(Benefits_DATA!F227=0,0,Benefits_DATA!F227),IF($C$4="Current Exchange rate",IF(Benefits_DATA!F227=0,0,Benefits_DATA!F227/ECO!P38),IF($C$4="Constant Exchange rate",IF(Benefits_DATA!F227=0,0,Benefits_DATA!F227/ECO!P73))))</f>
        <v>9.4850609247204147</v>
      </c>
      <c r="H232" s="74">
        <f>IF($C$4="National Currency",IF(Benefits_DATA!G227=0,0,Benefits_DATA!G227),IF($C$4="Current Exchange rate",IF(Benefits_DATA!G227=0,0,Benefits_DATA!G227/ECO!Q38),IF($C$4="Constant Exchange rate",IF(Benefits_DATA!G227=0,0,Benefits_DATA!G227/ECO!Q73))))</f>
        <v>16.983809046903691</v>
      </c>
      <c r="I232" s="74">
        <f>IF($C$4="National Currency",IF(Benefits_DATA!H227=0,0,Benefits_DATA!H227),IF($C$4="Current Exchange rate",IF(Benefits_DATA!H227=0,0,Benefits_DATA!H227/ECO!R38),IF($C$4="Constant Exchange rate",IF(Benefits_DATA!H227=0,0,Benefits_DATA!H227/ECO!R73))))</f>
        <v>30</v>
      </c>
      <c r="J232" s="74">
        <f>IF($C$4="National Currency",IF(Benefits_DATA!I227=0,0,Benefits_DATA!I227),IF($C$4="Current Exchange rate",IF(Benefits_DATA!I227=0,0,Benefits_DATA!I227/ECO!S38),IF($C$4="Constant Exchange rate",IF(Benefits_DATA!I227=0,0,Benefits_DATA!I227/ECO!S73))))</f>
        <v>38</v>
      </c>
      <c r="K232" s="74">
        <f>IF($C$4="National Currency",IF(Benefits_DATA!J227=0,0,Benefits_DATA!J227),IF($C$4="Current Exchange rate",IF(Benefits_DATA!J227=0,0,Benefits_DATA!J227/ECO!T38),IF($C$4="Constant Exchange rate",IF(Benefits_DATA!J227=0,0,Benefits_DATA!J227/ECO!T73))))</f>
        <v>45</v>
      </c>
      <c r="L232" s="74">
        <f>IF($C$4="National Currency",IF(Benefits_DATA!K227=0,0,Benefits_DATA!K227),IF($C$4="Current Exchange rate",IF(Benefits_DATA!K227=0,0,Benefits_DATA!K227/ECO!U38),IF($C$4="Constant Exchange rate",IF(Benefits_DATA!K227=0,0,Benefits_DATA!K227/ECO!U73))))</f>
        <v>72</v>
      </c>
      <c r="M232" s="74">
        <f>IF($C$4="National Currency",IF(Benefits_DATA!L227=0,0,Benefits_DATA!L227),IF($C$4="Current Exchange rate",IF(Benefits_DATA!L227=0,0,Benefits_DATA!L227/ECO!V38),IF($C$4="Constant Exchange rate",IF(Benefits_DATA!L227=0,0,Benefits_DATA!L227/ECO!V73))))</f>
        <v>137</v>
      </c>
      <c r="N232" s="74">
        <f>IF($C$4="National Currency",IF(Benefits_DATA!M227=0,0,Benefits_DATA!M227),IF($C$4="Current Exchange rate",IF(Benefits_DATA!M227=0,0,Benefits_DATA!M227/ECO!W38),IF($C$4="Constant Exchange rate",IF(Benefits_DATA!M227=0,0,Benefits_DATA!M227/ECO!W73))))</f>
        <v>237</v>
      </c>
      <c r="O232" s="74">
        <f>IF($C$4="National Currency",IF(Benefits_DATA!N227=0,0,Benefits_DATA!N227),IF($C$4="Current Exchange rate",IF(Benefits_DATA!N227=0,0,Benefits_DATA!N227/ECO!X38),IF($C$4="Constant Exchange rate",IF(Benefits_DATA!N227=0,0,Benefits_DATA!N227/ECO!X73))))</f>
        <v>66.796999999999997</v>
      </c>
      <c r="P232" s="210">
        <f>IF($C$4="National Currency",IF(Benefits_DATA!O227=0,0,Benefits_DATA!O227),IF($C$4="Current Exchange rate",IF(Benefits_DATA!O227=0,0,Benefits_DATA!O227/ECO!Y38),IF($C$4="Constant Exchange rate",IF(Benefits_DATA!O227=0,0,Benefits_DATA!O227/ECO!Y73))))</f>
        <v>0</v>
      </c>
      <c r="Q232" s="77">
        <f t="shared" si="32"/>
        <v>1.0677842225008257E-3</v>
      </c>
      <c r="R232" s="77">
        <f t="shared" si="33"/>
        <v>-0.71815611814345992</v>
      </c>
      <c r="S232" s="77">
        <f t="shared" si="34"/>
        <v>8.428050396260911E-2</v>
      </c>
    </row>
    <row r="233" spans="3:19" ht="15" x14ac:dyDescent="0.25">
      <c r="C233" s="242"/>
      <c r="D233" s="243"/>
      <c r="E233" s="72" t="s">
        <v>29</v>
      </c>
      <c r="F233" s="74">
        <f>IF($C$4="National Currency",IF(Benefits_DATA!E228=0,0,Benefits_DATA!E228),IF($C$4="Current Exchange rate",IF(Benefits_DATA!E228=0,0,Benefits_DATA!E228/ECO!O39),IF($C$4="Constant Exchange rate",IF(Benefits_DATA!E228=0,0,Benefits_DATA!E228/ECO!O74))))</f>
        <v>0</v>
      </c>
      <c r="G233" s="74">
        <f>IF($C$4="National Currency",IF(Benefits_DATA!F228=0,0,Benefits_DATA!F228),IF($C$4="Current Exchange rate",IF(Benefits_DATA!F228=0,0,Benefits_DATA!F228/ECO!P39),IF($C$4="Constant Exchange rate",IF(Benefits_DATA!F228=0,0,Benefits_DATA!F228/ECO!P74))))</f>
        <v>0</v>
      </c>
      <c r="H233" s="74">
        <f>IF($C$4="National Currency",IF(Benefits_DATA!G228=0,0,Benefits_DATA!G228),IF($C$4="Current Exchange rate",IF(Benefits_DATA!G228=0,0,Benefits_DATA!G228/ECO!Q39),IF($C$4="Constant Exchange rate",IF(Benefits_DATA!G228=0,0,Benefits_DATA!G228/ECO!Q74))))</f>
        <v>0</v>
      </c>
      <c r="I233" s="74">
        <f>IF($C$4="National Currency",IF(Benefits_DATA!H228=0,0,Benefits_DATA!H228),IF($C$4="Current Exchange rate",IF(Benefits_DATA!H228=0,0,Benefits_DATA!H228/ECO!R39),IF($C$4="Constant Exchange rate",IF(Benefits_DATA!H228=0,0,Benefits_DATA!H228/ECO!R74))))</f>
        <v>0</v>
      </c>
      <c r="J233" s="74">
        <f>IF($C$4="National Currency",IF(Benefits_DATA!I228=0,0,Benefits_DATA!I228),IF($C$4="Current Exchange rate",IF(Benefits_DATA!I228=0,0,Benefits_DATA!I228/ECO!S39),IF($C$4="Constant Exchange rate",IF(Benefits_DATA!I228=0,0,Benefits_DATA!I228/ECO!S74))))</f>
        <v>0</v>
      </c>
      <c r="K233" s="74">
        <f>IF($C$4="National Currency",IF(Benefits_DATA!J228=0,0,Benefits_DATA!J228),IF($C$4="Current Exchange rate",IF(Benefits_DATA!J228=0,0,Benefits_DATA!J228/ECO!T39),IF($C$4="Constant Exchange rate",IF(Benefits_DATA!J228=0,0,Benefits_DATA!J228/ECO!T74))))</f>
        <v>0</v>
      </c>
      <c r="L233" s="74">
        <f>IF($C$4="National Currency",IF(Benefits_DATA!K228=0,0,Benefits_DATA!K228),IF($C$4="Current Exchange rate",IF(Benefits_DATA!K228=0,0,Benefits_DATA!K228/ECO!U39),IF($C$4="Constant Exchange rate",IF(Benefits_DATA!K228=0,0,Benefits_DATA!K228/ECO!U74))))</f>
        <v>0</v>
      </c>
      <c r="M233" s="74">
        <f>IF($C$4="National Currency",IF(Benefits_DATA!L228=0,0,Benefits_DATA!L228),IF($C$4="Current Exchange rate",IF(Benefits_DATA!L228=0,0,Benefits_DATA!L228/ECO!V39),IF($C$4="Constant Exchange rate",IF(Benefits_DATA!L228=0,0,Benefits_DATA!L228/ECO!V74))))</f>
        <v>0</v>
      </c>
      <c r="N233" s="74">
        <f>IF($C$4="National Currency",IF(Benefits_DATA!M228=0,0,Benefits_DATA!M228),IF($C$4="Current Exchange rate",IF(Benefits_DATA!M228=0,0,Benefits_DATA!M228/ECO!W39),IF($C$4="Constant Exchange rate",IF(Benefits_DATA!M228=0,0,Benefits_DATA!M228/ECO!W74))))</f>
        <v>0</v>
      </c>
      <c r="O233" s="74">
        <f>IF($C$4="National Currency",IF(Benefits_DATA!N228=0,0,Benefits_DATA!N228),IF($C$4="Current Exchange rate",IF(Benefits_DATA!N228=0,0,Benefits_DATA!N228/ECO!X39),IF($C$4="Constant Exchange rate",IF(Benefits_DATA!N228=0,0,Benefits_DATA!N228/ECO!X74))))</f>
        <v>0</v>
      </c>
      <c r="P233" s="210">
        <f>IF($C$4="National Currency",IF(Benefits_DATA!O228=0,0,Benefits_DATA!O228),IF($C$4="Current Exchange rate",IF(Benefits_DATA!O228=0,0,Benefits_DATA!O228/ECO!Y39),IF($C$4="Constant Exchange rate",IF(Benefits_DATA!O228=0,0,Benefits_DATA!O228/ECO!Y74))))</f>
        <v>0</v>
      </c>
      <c r="Q233" s="77">
        <f t="shared" si="32"/>
        <v>0</v>
      </c>
      <c r="R233" s="77" t="str">
        <f t="shared" si="33"/>
        <v>-</v>
      </c>
      <c r="S233" s="77" t="str">
        <f t="shared" si="34"/>
        <v>-</v>
      </c>
    </row>
    <row r="234" spans="3:19" ht="15" x14ac:dyDescent="0.25">
      <c r="C234" s="242"/>
      <c r="D234" s="243"/>
      <c r="E234" s="72" t="s">
        <v>30</v>
      </c>
      <c r="F234" s="74">
        <f>IF($C$4="National Currency",IF(Benefits_DATA!E229=0,0,Benefits_DATA!E229),IF($C$4="Current Exchange rate",IF(Benefits_DATA!E229=0,0,Benefits_DATA!E229/ECO!O40),IF($C$4="Constant Exchange rate",IF(Benefits_DATA!E229=0,0,Benefits_DATA!E229/ECO!O75))))</f>
        <v>0</v>
      </c>
      <c r="G234" s="74">
        <f>IF($C$4="National Currency",IF(Benefits_DATA!F229=0,0,Benefits_DATA!F229),IF($C$4="Current Exchange rate",IF(Benefits_DATA!F229=0,0,Benefits_DATA!F229/ECO!P40),IF($C$4="Constant Exchange rate",IF(Benefits_DATA!F229=0,0,Benefits_DATA!F229/ECO!P75))))</f>
        <v>0</v>
      </c>
      <c r="H234" s="74">
        <f>IF($C$4="National Currency",IF(Benefits_DATA!G229=0,0,Benefits_DATA!G229),IF($C$4="Current Exchange rate",IF(Benefits_DATA!G229=0,0,Benefits_DATA!G229/ECO!Q40),IF($C$4="Constant Exchange rate",IF(Benefits_DATA!G229=0,0,Benefits_DATA!G229/ECO!Q75))))</f>
        <v>0</v>
      </c>
      <c r="I234" s="74">
        <f>IF($C$4="National Currency",IF(Benefits_DATA!H229=0,0,Benefits_DATA!H229),IF($C$4="Current Exchange rate",IF(Benefits_DATA!H229=0,0,Benefits_DATA!H229/ECO!R40),IF($C$4="Constant Exchange rate",IF(Benefits_DATA!H229=0,0,Benefits_DATA!H229/ECO!R75))))</f>
        <v>0</v>
      </c>
      <c r="J234" s="74">
        <f>IF($C$4="National Currency",IF(Benefits_DATA!I229=0,0,Benefits_DATA!I229),IF($C$4="Current Exchange rate",IF(Benefits_DATA!I229=0,0,Benefits_DATA!I229/ECO!S40),IF($C$4="Constant Exchange rate",IF(Benefits_DATA!I229=0,0,Benefits_DATA!I229/ECO!S75))))</f>
        <v>0</v>
      </c>
      <c r="K234" s="74">
        <f>IF($C$4="National Currency",IF(Benefits_DATA!J229=0,0,Benefits_DATA!J229),IF($C$4="Current Exchange rate",IF(Benefits_DATA!J229=0,0,Benefits_DATA!J229/ECO!T40),IF($C$4="Constant Exchange rate",IF(Benefits_DATA!J229=0,0,Benefits_DATA!J229/ECO!T75))))</f>
        <v>0</v>
      </c>
      <c r="L234" s="74">
        <f>IF($C$4="National Currency",IF(Benefits_DATA!K229=0,0,Benefits_DATA!K229),IF($C$4="Current Exchange rate",IF(Benefits_DATA!K229=0,0,Benefits_DATA!K229/ECO!U40),IF($C$4="Constant Exchange rate",IF(Benefits_DATA!K229=0,0,Benefits_DATA!K229/ECO!U75))))</f>
        <v>0</v>
      </c>
      <c r="M234" s="74">
        <f>IF($C$4="National Currency",IF(Benefits_DATA!L229=0,0,Benefits_DATA!L229),IF($C$4="Current Exchange rate",IF(Benefits_DATA!L229=0,0,Benefits_DATA!L229/ECO!V40),IF($C$4="Constant Exchange rate",IF(Benefits_DATA!L229=0,0,Benefits_DATA!L229/ECO!V75))))</f>
        <v>0</v>
      </c>
      <c r="N234" s="74">
        <f>IF($C$4="National Currency",IF(Benefits_DATA!M229=0,0,Benefits_DATA!M229),IF($C$4="Current Exchange rate",IF(Benefits_DATA!M229=0,0,Benefits_DATA!M229/ECO!W40),IF($C$4="Constant Exchange rate",IF(Benefits_DATA!M229=0,0,Benefits_DATA!M229/ECO!W75))))</f>
        <v>0</v>
      </c>
      <c r="O234" s="74">
        <f>IF($C$4="National Currency",IF(Benefits_DATA!N229=0,0,Benefits_DATA!N229),IF($C$4="Current Exchange rate",IF(Benefits_DATA!N229=0,0,Benefits_DATA!N229/ECO!X40),IF($C$4="Constant Exchange rate",IF(Benefits_DATA!N229=0,0,Benefits_DATA!N229/ECO!X75))))</f>
        <v>0</v>
      </c>
      <c r="P234" s="210">
        <f>IF($C$4="National Currency",IF(Benefits_DATA!O229=0,0,Benefits_DATA!O229),IF($C$4="Current Exchange rate",IF(Benefits_DATA!O229=0,0,Benefits_DATA!O229/ECO!Y40),IF($C$4="Constant Exchange rate",IF(Benefits_DATA!O229=0,0,Benefits_DATA!O229/ECO!Y75))))</f>
        <v>0</v>
      </c>
      <c r="Q234" s="77">
        <f t="shared" si="32"/>
        <v>0</v>
      </c>
      <c r="R234" s="77" t="str">
        <f t="shared" si="33"/>
        <v>-</v>
      </c>
      <c r="S234" s="77" t="str">
        <f t="shared" si="34"/>
        <v>-</v>
      </c>
    </row>
    <row r="235" spans="3:19" ht="15" x14ac:dyDescent="0.25">
      <c r="C235" s="242"/>
      <c r="D235" s="243"/>
      <c r="E235" s="72" t="s">
        <v>180</v>
      </c>
      <c r="F235" s="75">
        <f>IF($C$4="National Currency",IF(Benefits_DATA!E230=0,0,Benefits_DATA!E230),IF($C$4="Current Exchange rate",IF(Benefits_DATA!E230=0,0,Benefits_DATA!E230/ECO!O41),IF($C$4="Constant Exchange rate",IF(Benefits_DATA!E230=0,0,Benefits_DATA!E230/ECO!O76))))</f>
        <v>0</v>
      </c>
      <c r="G235" s="75">
        <f>IF($C$4="National Currency",IF(Benefits_DATA!F230=0,0,Benefits_DATA!F230),IF($C$4="Current Exchange rate",IF(Benefits_DATA!F230=0,0,Benefits_DATA!F230/ECO!P41),IF($C$4="Constant Exchange rate",IF(Benefits_DATA!F230=0,0,Benefits_DATA!F230/ECO!P76))))</f>
        <v>0</v>
      </c>
      <c r="H235" s="75">
        <f>IF($C$4="National Currency",IF(Benefits_DATA!G230=0,0,Benefits_DATA!G230),IF($C$4="Current Exchange rate",IF(Benefits_DATA!G230=0,0,Benefits_DATA!G230/ECO!Q41),IF($C$4="Constant Exchange rate",IF(Benefits_DATA!G230=0,0,Benefits_DATA!G230/ECO!Q76))))</f>
        <v>0</v>
      </c>
      <c r="I235" s="75">
        <f>IF($C$4="National Currency",IF(Benefits_DATA!H230=0,0,Benefits_DATA!H230),IF($C$4="Current Exchange rate",IF(Benefits_DATA!H230=0,0,Benefits_DATA!H230/ECO!R41),IF($C$4="Constant Exchange rate",IF(Benefits_DATA!H230=0,0,Benefits_DATA!H230/ECO!R76))))</f>
        <v>0</v>
      </c>
      <c r="J235" s="75">
        <f>IF($C$4="National Currency",IF(Benefits_DATA!I230=0,0,Benefits_DATA!I230),IF($C$4="Current Exchange rate",IF(Benefits_DATA!I230=0,0,Benefits_DATA!I230/ECO!S41),IF($C$4="Constant Exchange rate",IF(Benefits_DATA!I230=0,0,Benefits_DATA!I230/ECO!S76))))</f>
        <v>0</v>
      </c>
      <c r="K235" s="75">
        <f>IF($C$4="National Currency",IF(Benefits_DATA!J230=0,0,Benefits_DATA!J230),IF($C$4="Current Exchange rate",IF(Benefits_DATA!J230=0,0,Benefits_DATA!J230/ECO!T41),IF($C$4="Constant Exchange rate",IF(Benefits_DATA!J230=0,0,Benefits_DATA!J230/ECO!T76))))</f>
        <v>0</v>
      </c>
      <c r="L235" s="75">
        <f>IF($C$4="National Currency",IF(Benefits_DATA!K230=0,0,Benefits_DATA!K230),IF($C$4="Current Exchange rate",IF(Benefits_DATA!K230=0,0,Benefits_DATA!K230/ECO!U41),IF($C$4="Constant Exchange rate",IF(Benefits_DATA!K230=0,0,Benefits_DATA!K230/ECO!U76))))</f>
        <v>0</v>
      </c>
      <c r="M235" s="75">
        <f>IF($C$4="National Currency",IF(Benefits_DATA!L230=0,0,Benefits_DATA!L230),IF($C$4="Current Exchange rate",IF(Benefits_DATA!L230=0,0,Benefits_DATA!L230/ECO!V41),IF($C$4="Constant Exchange rate",IF(Benefits_DATA!L230=0,0,Benefits_DATA!L230/ECO!V76))))</f>
        <v>0</v>
      </c>
      <c r="N235" s="75">
        <f>IF($C$4="National Currency",IF(Benefits_DATA!M230=0,0,Benefits_DATA!M230),IF($C$4="Current Exchange rate",IF(Benefits_DATA!M230=0,0,Benefits_DATA!M230/ECO!W41),IF($C$4="Constant Exchange rate",IF(Benefits_DATA!M230=0,0,Benefits_DATA!M230/ECO!W76))))</f>
        <v>0</v>
      </c>
      <c r="O235" s="75">
        <f>IF($C$4="National Currency",IF(Benefits_DATA!N230=0,0,Benefits_DATA!N230),IF($C$4="Current Exchange rate",IF(Benefits_DATA!N230=0,0,Benefits_DATA!N230/ECO!X41),IF($C$4="Constant Exchange rate",IF(Benefits_DATA!N230=0,0,Benefits_DATA!N230/ECO!X76))))</f>
        <v>0</v>
      </c>
      <c r="P235" s="211">
        <f>IF($C$4="National Currency",IF(Benefits_DATA!O230=0,0,Benefits_DATA!O230),IF($C$4="Current Exchange rate",IF(Benefits_DATA!O230=0,0,Benefits_DATA!O230/ECO!Y41),IF($C$4="Constant Exchange rate",IF(Benefits_DATA!O230=0,0,Benefits_DATA!O230/ECO!Y76))))</f>
        <v>0</v>
      </c>
      <c r="Q235" s="77">
        <f t="shared" si="32"/>
        <v>0</v>
      </c>
      <c r="R235" s="77" t="str">
        <f t="shared" si="33"/>
        <v>-</v>
      </c>
      <c r="S235" s="77" t="str">
        <f t="shared" si="34"/>
        <v>-</v>
      </c>
    </row>
    <row r="236" spans="3:19" ht="15.75" thickBot="1" x14ac:dyDescent="0.3">
      <c r="C236" s="246"/>
      <c r="D236" s="247"/>
      <c r="E236" s="78" t="s">
        <v>221</v>
      </c>
      <c r="F236" s="86">
        <f t="shared" ref="F236:O236" si="35">SUM(F204:F235)</f>
        <v>34747.613289042871</v>
      </c>
      <c r="G236" s="86">
        <f t="shared" si="35"/>
        <v>47243.01906208654</v>
      </c>
      <c r="H236" s="86">
        <f t="shared" si="35"/>
        <v>56480.474986318361</v>
      </c>
      <c r="I236" s="86">
        <f t="shared" si="35"/>
        <v>65155.72330167771</v>
      </c>
      <c r="J236" s="86">
        <f t="shared" si="35"/>
        <v>62239.241188974105</v>
      </c>
      <c r="K236" s="86">
        <f t="shared" si="35"/>
        <v>54034.5020880183</v>
      </c>
      <c r="L236" s="86">
        <f t="shared" si="35"/>
        <v>61174.508989569171</v>
      </c>
      <c r="M236" s="86">
        <f t="shared" si="35"/>
        <v>64888.029218789685</v>
      </c>
      <c r="N236" s="86">
        <f t="shared" si="35"/>
        <v>67093.533476906057</v>
      </c>
      <c r="O236" s="86">
        <f t="shared" si="35"/>
        <v>62556.646363959873</v>
      </c>
      <c r="P236" s="86" t="s">
        <v>375</v>
      </c>
      <c r="Q236" s="77">
        <f t="shared" si="32"/>
        <v>1</v>
      </c>
      <c r="R236" s="231"/>
      <c r="S236" s="231"/>
    </row>
    <row r="237" spans="3:19" ht="16.5" thickTop="1" thickBot="1" x14ac:dyDescent="0.3">
      <c r="C237" s="248"/>
      <c r="D237" s="249"/>
      <c r="E237" s="113" t="s">
        <v>222</v>
      </c>
      <c r="F237" s="93">
        <v>34257.56640625</v>
      </c>
      <c r="G237" s="93">
        <v>46034.62890625</v>
      </c>
      <c r="H237" s="93">
        <v>54858.21875</v>
      </c>
      <c r="I237" s="93">
        <v>62528.8828125</v>
      </c>
      <c r="J237" s="93">
        <v>60068.70703125</v>
      </c>
      <c r="K237" s="93">
        <v>52430.62890625</v>
      </c>
      <c r="L237" s="93">
        <v>58999.94921875</v>
      </c>
      <c r="M237" s="93">
        <v>61665.49609375</v>
      </c>
      <c r="N237" s="93">
        <v>63002.4609375</v>
      </c>
      <c r="O237" s="93">
        <v>58468.078125</v>
      </c>
      <c r="P237" s="93" t="s">
        <v>375</v>
      </c>
      <c r="Q237" s="77">
        <f t="shared" si="32"/>
        <v>0.93464214473435425</v>
      </c>
      <c r="R237" s="77">
        <f>IF(OR(O237=0, N237=0),"-",O237/N237-1)</f>
        <v>-7.1971518969683124E-2</v>
      </c>
      <c r="S237" s="77">
        <f>IF(OR(O237=0, F237=0),"-",O237/F237-1)</f>
        <v>0.70672012809214024</v>
      </c>
    </row>
    <row r="238" spans="3:19" ht="15.75" thickTop="1" x14ac:dyDescent="0.25">
      <c r="E238" s="89" t="s">
        <v>223</v>
      </c>
      <c r="F238" s="111"/>
      <c r="G238" s="111">
        <f t="shared" ref="G238:O238" si="36">G237/F237-1</f>
        <v>0.34377989260356157</v>
      </c>
      <c r="H238" s="111">
        <f t="shared" si="36"/>
        <v>0.19167287873047334</v>
      </c>
      <c r="I238" s="111">
        <f t="shared" si="36"/>
        <v>0.13982707126268124</v>
      </c>
      <c r="J238" s="111">
        <f t="shared" si="36"/>
        <v>-3.9344630362693644E-2</v>
      </c>
      <c r="K238" s="111">
        <f t="shared" si="36"/>
        <v>-0.12715569391274539</v>
      </c>
      <c r="L238" s="111">
        <f t="shared" si="36"/>
        <v>0.12529547040617128</v>
      </c>
      <c r="M238" s="111">
        <f t="shared" si="36"/>
        <v>4.5178799478574838E-2</v>
      </c>
      <c r="N238" s="111">
        <f t="shared" si="36"/>
        <v>2.1680922532714364E-2</v>
      </c>
      <c r="O238" s="111">
        <f t="shared" si="36"/>
        <v>-7.1971518969683124E-2</v>
      </c>
      <c r="P238" s="112"/>
    </row>
  </sheetData>
  <mergeCells count="224">
    <mergeCell ref="C236:D236"/>
    <mergeCell ref="C8:D8"/>
    <mergeCell ref="C47:D47"/>
    <mergeCell ref="C86:D86"/>
    <mergeCell ref="C125:D125"/>
    <mergeCell ref="C164:D164"/>
    <mergeCell ref="C202:D202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197:D197"/>
    <mergeCell ref="C198:D198"/>
    <mergeCell ref="C203:D203"/>
    <mergeCell ref="C204:D204"/>
    <mergeCell ref="C205:D205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57:D157"/>
    <mergeCell ref="C158:D158"/>
    <mergeCell ref="C159:D159"/>
    <mergeCell ref="C165:D165"/>
    <mergeCell ref="C166:D166"/>
    <mergeCell ref="C163:D163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17:D117"/>
    <mergeCell ref="C118:D118"/>
    <mergeCell ref="C119:D119"/>
    <mergeCell ref="C120:D120"/>
    <mergeCell ref="C126:D126"/>
    <mergeCell ref="C112:D112"/>
    <mergeCell ref="C113:D113"/>
    <mergeCell ref="C114:D114"/>
    <mergeCell ref="C115:D115"/>
    <mergeCell ref="C116:D116"/>
    <mergeCell ref="C124:D124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77:D77"/>
    <mergeCell ref="C78:D78"/>
    <mergeCell ref="C79:D79"/>
    <mergeCell ref="C80:D80"/>
    <mergeCell ref="C81:D81"/>
    <mergeCell ref="C85:D85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2:D42"/>
    <mergeCell ref="C48:D48"/>
    <mergeCell ref="C49:D49"/>
    <mergeCell ref="C50:D50"/>
    <mergeCell ref="C51:D51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4:E4"/>
    <mergeCell ref="C30:D30"/>
    <mergeCell ref="C31:D31"/>
    <mergeCell ref="C22:D22"/>
    <mergeCell ref="C23:D23"/>
    <mergeCell ref="C24:D24"/>
    <mergeCell ref="C25:D25"/>
    <mergeCell ref="C26:D26"/>
    <mergeCell ref="C7:D7"/>
    <mergeCell ref="C237:D237"/>
    <mergeCell ref="E7:P7"/>
    <mergeCell ref="F4:P4"/>
    <mergeCell ref="E46:P46"/>
    <mergeCell ref="E85:P85"/>
    <mergeCell ref="E124:P124"/>
    <mergeCell ref="E163:P163"/>
    <mergeCell ref="E202:P202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7:D27"/>
    <mergeCell ref="C28:D28"/>
    <mergeCell ref="C29:D29"/>
  </mergeCells>
  <conditionalFormatting sqref="K9:O16 K18:O40 M17:O17 E8:N8 F9:J40 E47:N47 F48:J79 E86:N86 F87:J118 E125:N125 F126:J157 E164:N164 F165:J196 E203:N203 F204:J235 F82:P82 F121:P121 F160:P160 F199:P199 F238:P238 E41:E42">
    <cfRule type="cellIs" dxfId="367" priority="381" operator="equal">
      <formula>0</formula>
    </cfRule>
  </conditionalFormatting>
  <conditionalFormatting sqref="S126:S157 S159">
    <cfRule type="cellIs" dxfId="366" priority="300" operator="equal">
      <formula>0</formula>
    </cfRule>
  </conditionalFormatting>
  <conditionalFormatting sqref="E9:E40">
    <cfRule type="cellIs" dxfId="365" priority="383" operator="equal">
      <formula>0</formula>
    </cfRule>
  </conditionalFormatting>
  <conditionalFormatting sqref="K17:L17">
    <cfRule type="cellIs" dxfId="364" priority="382" operator="equal">
      <formula>0</formula>
    </cfRule>
  </conditionalFormatting>
  <conditionalFormatting sqref="Q9:Q40">
    <cfRule type="cellIs" dxfId="363" priority="366" operator="equal">
      <formula>0</formula>
    </cfRule>
  </conditionalFormatting>
  <conditionalFormatting sqref="P9:P40">
    <cfRule type="cellIs" dxfId="362" priority="377" operator="equal">
      <formula>0</formula>
    </cfRule>
  </conditionalFormatting>
  <conditionalFormatting sqref="S8">
    <cfRule type="cellIs" dxfId="361" priority="362" operator="equal">
      <formula>0</formula>
    </cfRule>
  </conditionalFormatting>
  <conditionalFormatting sqref="S9:S40 S42">
    <cfRule type="cellIs" dxfId="360" priority="372" operator="equal">
      <formula>0</formula>
    </cfRule>
  </conditionalFormatting>
  <conditionalFormatting sqref="R9:R40 R42">
    <cfRule type="cellIs" dxfId="359" priority="370" operator="equal">
      <formula>0</formula>
    </cfRule>
  </conditionalFormatting>
  <conditionalFormatting sqref="Q41:Q42">
    <cfRule type="cellIs" dxfId="358" priority="364" operator="equal">
      <formula>0</formula>
    </cfRule>
  </conditionalFormatting>
  <conditionalFormatting sqref="Q9:Q40">
    <cfRule type="dataBar" priority="3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{A4188315-D694-4D79-8E64-194BF38E24F9}</x14:id>
        </ext>
      </extLst>
    </cfRule>
  </conditionalFormatting>
  <conditionalFormatting sqref="R8">
    <cfRule type="cellIs" dxfId="357" priority="363" operator="equal">
      <formula>0</formula>
    </cfRule>
  </conditionalFormatting>
  <conditionalFormatting sqref="K48:O79">
    <cfRule type="cellIs" dxfId="356" priority="357" operator="equal">
      <formula>0</formula>
    </cfRule>
  </conditionalFormatting>
  <conditionalFormatting sqref="E48:E79">
    <cfRule type="cellIs" dxfId="355" priority="359" operator="equal">
      <formula>0</formula>
    </cfRule>
  </conditionalFormatting>
  <conditionalFormatting sqref="S48:S79 S81">
    <cfRule type="cellIs" dxfId="354" priority="348" operator="equal">
      <formula>0</formula>
    </cfRule>
  </conditionalFormatting>
  <conditionalFormatting sqref="S48:S79 S81">
    <cfRule type="dataBar" priority="3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{740B2C99-A0AF-4ACD-AECD-20D2AB5477C7}</x14:id>
        </ext>
      </extLst>
    </cfRule>
  </conditionalFormatting>
  <conditionalFormatting sqref="R48:R79 R81">
    <cfRule type="cellIs" dxfId="353" priority="346" operator="equal">
      <formula>0</formula>
    </cfRule>
  </conditionalFormatting>
  <conditionalFormatting sqref="R48:R79 R81">
    <cfRule type="dataBar" priority="3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{E8F6270C-AD82-4D6E-9355-6E5448B74EFA}</x14:id>
        </ext>
      </extLst>
    </cfRule>
  </conditionalFormatting>
  <conditionalFormatting sqref="Q80:Q81">
    <cfRule type="cellIs" dxfId="352" priority="340" operator="equal">
      <formula>0</formula>
    </cfRule>
  </conditionalFormatting>
  <conditionalFormatting sqref="Q48:Q79">
    <cfRule type="cellIs" dxfId="351" priority="342" operator="equal">
      <formula>0</formula>
    </cfRule>
  </conditionalFormatting>
  <conditionalFormatting sqref="Q80:Q81">
    <cfRule type="dataBar" priority="3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{5D26C792-CAB4-44F7-A2A9-5BC62EAB10EF}</x14:id>
        </ext>
      </extLst>
    </cfRule>
  </conditionalFormatting>
  <conditionalFormatting sqref="Q48:Q79">
    <cfRule type="dataBar" priority="3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{ED2D3AB9-8F30-4865-8A51-6745A57667D5}</x14:id>
        </ext>
      </extLst>
    </cfRule>
  </conditionalFormatting>
  <conditionalFormatting sqref="S47">
    <cfRule type="cellIs" dxfId="350" priority="338" operator="equal">
      <formula>0</formula>
    </cfRule>
  </conditionalFormatting>
  <conditionalFormatting sqref="R47">
    <cfRule type="cellIs" dxfId="349" priority="339" operator="equal">
      <formula>0</formula>
    </cfRule>
  </conditionalFormatting>
  <conditionalFormatting sqref="K87:O118">
    <cfRule type="cellIs" dxfId="348" priority="333" operator="equal">
      <formula>0</formula>
    </cfRule>
  </conditionalFormatting>
  <conditionalFormatting sqref="E87:E118">
    <cfRule type="cellIs" dxfId="347" priority="335" operator="equal">
      <formula>0</formula>
    </cfRule>
  </conditionalFormatting>
  <conditionalFormatting sqref="R87:R118 R120">
    <cfRule type="cellIs" dxfId="346" priority="322" operator="equal">
      <formula>0</formula>
    </cfRule>
  </conditionalFormatting>
  <conditionalFormatting sqref="S87:S118 S120">
    <cfRule type="cellIs" dxfId="345" priority="324" operator="equal">
      <formula>0</formula>
    </cfRule>
  </conditionalFormatting>
  <conditionalFormatting sqref="R204:R235 R237">
    <cfRule type="cellIs" dxfId="344" priority="254" operator="equal">
      <formula>0</formula>
    </cfRule>
  </conditionalFormatting>
  <conditionalFormatting sqref="S87:S118 S120">
    <cfRule type="dataBar" priority="3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{9EF3EE0C-89BF-4C3E-84D4-1F60070E63BE}</x14:id>
        </ext>
      </extLst>
    </cfRule>
  </conditionalFormatting>
  <conditionalFormatting sqref="R87:R118 R120">
    <cfRule type="dataBar" priority="3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{18640035-D0F6-4D97-B14F-4A76A7E37927}</x14:id>
        </ext>
      </extLst>
    </cfRule>
  </conditionalFormatting>
  <conditionalFormatting sqref="Q119:Q120">
    <cfRule type="cellIs" dxfId="343" priority="316" operator="equal">
      <formula>0</formula>
    </cfRule>
  </conditionalFormatting>
  <conditionalFormatting sqref="Q87:Q118">
    <cfRule type="cellIs" dxfId="342" priority="318" operator="equal">
      <formula>0</formula>
    </cfRule>
  </conditionalFormatting>
  <conditionalFormatting sqref="Q119:Q120">
    <cfRule type="dataBar" priority="3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{2ED52FC8-1EA6-404C-93B0-9EDB9612D813}</x14:id>
        </ext>
      </extLst>
    </cfRule>
  </conditionalFormatting>
  <conditionalFormatting sqref="Q87:Q118">
    <cfRule type="dataBar" priority="3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{4278FFF2-52C8-4FA8-BB63-B479DAFDDDD8}</x14:id>
        </ext>
      </extLst>
    </cfRule>
  </conditionalFormatting>
  <conditionalFormatting sqref="S86">
    <cfRule type="cellIs" dxfId="341" priority="314" operator="equal">
      <formula>0</formula>
    </cfRule>
  </conditionalFormatting>
  <conditionalFormatting sqref="R86">
    <cfRule type="cellIs" dxfId="340" priority="315" operator="equal">
      <formula>0</formula>
    </cfRule>
  </conditionalFormatting>
  <conditionalFormatting sqref="K126:O157">
    <cfRule type="cellIs" dxfId="339" priority="309" operator="equal">
      <formula>0</formula>
    </cfRule>
  </conditionalFormatting>
  <conditionalFormatting sqref="E126:E157">
    <cfRule type="cellIs" dxfId="338" priority="311" operator="equal">
      <formula>0</formula>
    </cfRule>
  </conditionalFormatting>
  <conditionalFormatting sqref="S126:S157 S159">
    <cfRule type="dataBar" priority="3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{A1C25CFD-D328-40BF-8652-6261441282A3}</x14:id>
        </ext>
      </extLst>
    </cfRule>
  </conditionalFormatting>
  <conditionalFormatting sqref="R126:R157 R159">
    <cfRule type="cellIs" dxfId="337" priority="298" operator="equal">
      <formula>0</formula>
    </cfRule>
  </conditionalFormatting>
  <conditionalFormatting sqref="R126:R157 R159">
    <cfRule type="dataBar" priority="2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{AD60E673-7351-4B41-98CE-350D017AECC2}</x14:id>
        </ext>
      </extLst>
    </cfRule>
  </conditionalFormatting>
  <conditionalFormatting sqref="Q158:Q159">
    <cfRule type="cellIs" dxfId="336" priority="294" operator="equal">
      <formula>0</formula>
    </cfRule>
  </conditionalFormatting>
  <conditionalFormatting sqref="Q126:Q157">
    <cfRule type="cellIs" dxfId="335" priority="296" operator="equal">
      <formula>0</formula>
    </cfRule>
  </conditionalFormatting>
  <conditionalFormatting sqref="Q158:Q159">
    <cfRule type="dataBar" priority="2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{F3C2D8B9-A7F1-473C-9FF5-E7C1C1CA24CB}</x14:id>
        </ext>
      </extLst>
    </cfRule>
  </conditionalFormatting>
  <conditionalFormatting sqref="Q126:Q157">
    <cfRule type="dataBar" priority="2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{D4798403-00A9-46FA-AB69-D30D0FC9FA90}</x14:id>
        </ext>
      </extLst>
    </cfRule>
  </conditionalFormatting>
  <conditionalFormatting sqref="S125">
    <cfRule type="cellIs" dxfId="334" priority="292" operator="equal">
      <formula>0</formula>
    </cfRule>
  </conditionalFormatting>
  <conditionalFormatting sqref="R125">
    <cfRule type="cellIs" dxfId="333" priority="293" operator="equal">
      <formula>0</formula>
    </cfRule>
  </conditionalFormatting>
  <conditionalFormatting sqref="K165:O196">
    <cfRule type="cellIs" dxfId="332" priority="287" operator="equal">
      <formula>0</formula>
    </cfRule>
  </conditionalFormatting>
  <conditionalFormatting sqref="E165:E196">
    <cfRule type="cellIs" dxfId="331" priority="289" operator="equal">
      <formula>0</formula>
    </cfRule>
  </conditionalFormatting>
  <conditionalFormatting sqref="S165:S196 S198">
    <cfRule type="cellIs" dxfId="330" priority="278" operator="equal">
      <formula>0</formula>
    </cfRule>
  </conditionalFormatting>
  <conditionalFormatting sqref="S165:S196 S198">
    <cfRule type="dataBar" priority="2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{8CC6F7D8-3B3E-45A3-B278-46E20D7FE10D}</x14:id>
        </ext>
      </extLst>
    </cfRule>
  </conditionalFormatting>
  <conditionalFormatting sqref="R165:R196 R198">
    <cfRule type="cellIs" dxfId="329" priority="276" operator="equal">
      <formula>0</formula>
    </cfRule>
  </conditionalFormatting>
  <conditionalFormatting sqref="R165:R196 R198">
    <cfRule type="dataBar" priority="2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{FEDE2E64-5E4C-41BD-B668-F26D7736840E}</x14:id>
        </ext>
      </extLst>
    </cfRule>
  </conditionalFormatting>
  <conditionalFormatting sqref="Q197:Q198">
    <cfRule type="cellIs" dxfId="328" priority="272" operator="equal">
      <formula>0</formula>
    </cfRule>
  </conditionalFormatting>
  <conditionalFormatting sqref="Q165:Q196">
    <cfRule type="cellIs" dxfId="327" priority="274" operator="equal">
      <formula>0</formula>
    </cfRule>
  </conditionalFormatting>
  <conditionalFormatting sqref="Q197:Q198">
    <cfRule type="dataBar" priority="2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{5FD62C69-0824-494C-ADC7-C7C9B72B026E}</x14:id>
        </ext>
      </extLst>
    </cfRule>
  </conditionalFormatting>
  <conditionalFormatting sqref="Q165:Q196">
    <cfRule type="dataBar" priority="2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{8A575580-D900-49F9-AAB7-3024D2FC9CAA}</x14:id>
        </ext>
      </extLst>
    </cfRule>
  </conditionalFormatting>
  <conditionalFormatting sqref="S164">
    <cfRule type="cellIs" dxfId="326" priority="270" operator="equal">
      <formula>0</formula>
    </cfRule>
  </conditionalFormatting>
  <conditionalFormatting sqref="R164">
    <cfRule type="cellIs" dxfId="325" priority="271" operator="equal">
      <formula>0</formula>
    </cfRule>
  </conditionalFormatting>
  <conditionalFormatting sqref="K204:O211 M212:O212 K213:O235">
    <cfRule type="cellIs" dxfId="324" priority="265" operator="equal">
      <formula>0</formula>
    </cfRule>
  </conditionalFormatting>
  <conditionalFormatting sqref="E204:E235">
    <cfRule type="cellIs" dxfId="323" priority="267" operator="equal">
      <formula>0</formula>
    </cfRule>
  </conditionalFormatting>
  <conditionalFormatting sqref="K212:L212">
    <cfRule type="cellIs" dxfId="322" priority="266" operator="equal">
      <formula>0</formula>
    </cfRule>
  </conditionalFormatting>
  <conditionalFormatting sqref="S204:S235 S237">
    <cfRule type="cellIs" dxfId="321" priority="256" operator="equal">
      <formula>0</formula>
    </cfRule>
  </conditionalFormatting>
  <conditionalFormatting sqref="S204:S235 S237">
    <cfRule type="dataBar" priority="2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{80206C40-38BE-4A0C-8E15-9F0539140F0E}</x14:id>
        </ext>
      </extLst>
    </cfRule>
  </conditionalFormatting>
  <conditionalFormatting sqref="R204:R235 R237">
    <cfRule type="dataBar" priority="2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{5C0A208F-D001-4DC7-86D5-202258CE4239}</x14:id>
        </ext>
      </extLst>
    </cfRule>
  </conditionalFormatting>
  <conditionalFormatting sqref="Q236:Q237">
    <cfRule type="cellIs" dxfId="320" priority="250" operator="equal">
      <formula>0</formula>
    </cfRule>
  </conditionalFormatting>
  <conditionalFormatting sqref="Q204:Q235">
    <cfRule type="cellIs" dxfId="319" priority="252" operator="equal">
      <formula>0</formula>
    </cfRule>
  </conditionalFormatting>
  <conditionalFormatting sqref="Q236:Q237">
    <cfRule type="dataBar" priority="2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{C442AD5D-CB28-4E8C-95AD-C631D716E60A}</x14:id>
        </ext>
      </extLst>
    </cfRule>
  </conditionalFormatting>
  <conditionalFormatting sqref="Q204:Q235">
    <cfRule type="dataBar" priority="2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{AE8F9198-DEC7-41A8-9565-4305D62B3AE4}</x14:id>
        </ext>
      </extLst>
    </cfRule>
  </conditionalFormatting>
  <conditionalFormatting sqref="S203">
    <cfRule type="cellIs" dxfId="318" priority="248" operator="equal">
      <formula>0</formula>
    </cfRule>
  </conditionalFormatting>
  <conditionalFormatting sqref="R203">
    <cfRule type="cellIs" dxfId="317" priority="249" operator="equal">
      <formula>0</formula>
    </cfRule>
  </conditionalFormatting>
  <conditionalFormatting sqref="Q125">
    <cfRule type="cellIs" dxfId="316" priority="187" operator="equal">
      <formula>0</formula>
    </cfRule>
  </conditionalFormatting>
  <conditionalFormatting sqref="O125:P125">
    <cfRule type="cellIs" dxfId="315" priority="186" operator="equal">
      <formula>0</formula>
    </cfRule>
  </conditionalFormatting>
  <conditionalFormatting sqref="Q164">
    <cfRule type="cellIs" dxfId="314" priority="185" operator="equal">
      <formula>0</formula>
    </cfRule>
  </conditionalFormatting>
  <conditionalFormatting sqref="O164:P164">
    <cfRule type="cellIs" dxfId="313" priority="184" operator="equal">
      <formula>0</formula>
    </cfRule>
  </conditionalFormatting>
  <conditionalFormatting sqref="Q203">
    <cfRule type="cellIs" dxfId="312" priority="183" operator="equal">
      <formula>0</formula>
    </cfRule>
  </conditionalFormatting>
  <conditionalFormatting sqref="O203:P203">
    <cfRule type="cellIs" dxfId="311" priority="182" operator="equal">
      <formula>0</formula>
    </cfRule>
  </conditionalFormatting>
  <conditionalFormatting sqref="C9">
    <cfRule type="cellIs" dxfId="310" priority="59" operator="equal">
      <formula>0</formula>
    </cfRule>
  </conditionalFormatting>
  <conditionalFormatting sqref="C10:C40">
    <cfRule type="cellIs" dxfId="309" priority="58" operator="equal">
      <formula>0</formula>
    </cfRule>
  </conditionalFormatting>
  <conditionalFormatting sqref="C41:C42">
    <cfRule type="cellIs" dxfId="308" priority="57" operator="equal">
      <formula>0</formula>
    </cfRule>
  </conditionalFormatting>
  <conditionalFormatting sqref="C48">
    <cfRule type="cellIs" dxfId="307" priority="56" operator="equal">
      <formula>0</formula>
    </cfRule>
  </conditionalFormatting>
  <conditionalFormatting sqref="C49:C79">
    <cfRule type="cellIs" dxfId="306" priority="55" operator="equal">
      <formula>0</formula>
    </cfRule>
  </conditionalFormatting>
  <conditionalFormatting sqref="C80:C81">
    <cfRule type="cellIs" dxfId="305" priority="54" operator="equal">
      <formula>0</formula>
    </cfRule>
  </conditionalFormatting>
  <conditionalFormatting sqref="C87">
    <cfRule type="cellIs" dxfId="304" priority="53" operator="equal">
      <formula>0</formula>
    </cfRule>
  </conditionalFormatting>
  <conditionalFormatting sqref="C88:C118">
    <cfRule type="cellIs" dxfId="303" priority="52" operator="equal">
      <formula>0</formula>
    </cfRule>
  </conditionalFormatting>
  <conditionalFormatting sqref="C119:C120">
    <cfRule type="cellIs" dxfId="302" priority="51" operator="equal">
      <formula>0</formula>
    </cfRule>
  </conditionalFormatting>
  <conditionalFormatting sqref="C126">
    <cfRule type="cellIs" dxfId="301" priority="50" operator="equal">
      <formula>0</formula>
    </cfRule>
  </conditionalFormatting>
  <conditionalFormatting sqref="C127:C157">
    <cfRule type="cellIs" dxfId="300" priority="49" operator="equal">
      <formula>0</formula>
    </cfRule>
  </conditionalFormatting>
  <conditionalFormatting sqref="C158:C159">
    <cfRule type="cellIs" dxfId="299" priority="48" operator="equal">
      <formula>0</formula>
    </cfRule>
  </conditionalFormatting>
  <conditionalFormatting sqref="E80:E82">
    <cfRule type="cellIs" dxfId="298" priority="211" operator="equal">
      <formula>0</formula>
    </cfRule>
  </conditionalFormatting>
  <conditionalFormatting sqref="E119:E121">
    <cfRule type="cellIs" dxfId="297" priority="208" operator="equal">
      <formula>0</formula>
    </cfRule>
  </conditionalFormatting>
  <conditionalFormatting sqref="E158:E160">
    <cfRule type="cellIs" dxfId="296" priority="205" operator="equal">
      <formula>0</formula>
    </cfRule>
  </conditionalFormatting>
  <conditionalFormatting sqref="E197:E199">
    <cfRule type="cellIs" dxfId="295" priority="202" operator="equal">
      <formula>0</formula>
    </cfRule>
  </conditionalFormatting>
  <conditionalFormatting sqref="E236:E238">
    <cfRule type="cellIs" dxfId="294" priority="199" operator="equal">
      <formula>0</formula>
    </cfRule>
  </conditionalFormatting>
  <conditionalFormatting sqref="F82:P82">
    <cfRule type="dataBar" priority="9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{DDE8C30F-6DDA-4292-86CF-86662C1927BA}</x14:id>
        </ext>
      </extLst>
    </cfRule>
  </conditionalFormatting>
  <conditionalFormatting sqref="F121:P121">
    <cfRule type="dataBar" priority="9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{46FCBE28-A77C-43F6-8AAE-40A0EF478EC5}</x14:id>
        </ext>
      </extLst>
    </cfRule>
  </conditionalFormatting>
  <conditionalFormatting sqref="F160:P160">
    <cfRule type="dataBar" priority="9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{F0F5DA26-6C41-4A8E-9B14-1DFFBB79FFF1}</x14:id>
        </ext>
      </extLst>
    </cfRule>
  </conditionalFormatting>
  <conditionalFormatting sqref="F199:P199">
    <cfRule type="dataBar" priority="9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{23C8167F-4BA8-407B-8508-F13E76E83893}</x14:id>
        </ext>
      </extLst>
    </cfRule>
  </conditionalFormatting>
  <conditionalFormatting sqref="F238:P238">
    <cfRule type="dataBar" priority="9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{F53BCFD1-DB4C-4BFE-9D28-2802ED78F90D}</x14:id>
        </ext>
      </extLst>
    </cfRule>
  </conditionalFormatting>
  <conditionalFormatting sqref="S9:S40 S42">
    <cfRule type="dataBar" priority="9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{ACFE3CC1-8CD0-42FA-8A87-B0857FD83D59}</x14:id>
        </ext>
      </extLst>
    </cfRule>
  </conditionalFormatting>
  <conditionalFormatting sqref="R9:R40 R42">
    <cfRule type="dataBar" priority="9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{B0D70127-9D5B-48F8-8CFE-C1007381BF40}</x14:id>
        </ext>
      </extLst>
    </cfRule>
  </conditionalFormatting>
  <conditionalFormatting sqref="Q41:Q42">
    <cfRule type="dataBar" priority="9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{0F81CF1A-83C2-4F73-807F-D78083182A30}</x14:id>
        </ext>
      </extLst>
    </cfRule>
  </conditionalFormatting>
  <conditionalFormatting sqref="F43:P43">
    <cfRule type="cellIs" dxfId="293" priority="195" operator="equal">
      <formula>0</formula>
    </cfRule>
  </conditionalFormatting>
  <conditionalFormatting sqref="E43">
    <cfRule type="cellIs" dxfId="292" priority="194" operator="equal">
      <formula>0</formula>
    </cfRule>
  </conditionalFormatting>
  <conditionalFormatting sqref="F43:P43">
    <cfRule type="dataBar" priority="1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{7CF6F0DD-A7E8-4BEF-A675-0AB8406C3589}</x14:id>
        </ext>
      </extLst>
    </cfRule>
  </conditionalFormatting>
  <conditionalFormatting sqref="Q8">
    <cfRule type="cellIs" dxfId="291" priority="193" operator="equal">
      <formula>0</formula>
    </cfRule>
  </conditionalFormatting>
  <conditionalFormatting sqref="O8:P8">
    <cfRule type="cellIs" dxfId="290" priority="192" operator="equal">
      <formula>0</formula>
    </cfRule>
  </conditionalFormatting>
  <conditionalFormatting sqref="Q47">
    <cfRule type="cellIs" dxfId="289" priority="191" operator="equal">
      <formula>0</formula>
    </cfRule>
  </conditionalFormatting>
  <conditionalFormatting sqref="O47:P47">
    <cfRule type="cellIs" dxfId="288" priority="190" operator="equal">
      <formula>0</formula>
    </cfRule>
  </conditionalFormatting>
  <conditionalFormatting sqref="Q86">
    <cfRule type="cellIs" dxfId="287" priority="189" operator="equal">
      <formula>0</formula>
    </cfRule>
  </conditionalFormatting>
  <conditionalFormatting sqref="O86:P86">
    <cfRule type="cellIs" dxfId="286" priority="188" operator="equal">
      <formula>0</formula>
    </cfRule>
  </conditionalFormatting>
  <conditionalFormatting sqref="C204">
    <cfRule type="cellIs" dxfId="285" priority="47" operator="equal">
      <formula>0</formula>
    </cfRule>
  </conditionalFormatting>
  <conditionalFormatting sqref="C205:C235">
    <cfRule type="cellIs" dxfId="284" priority="46" operator="equal">
      <formula>0</formula>
    </cfRule>
  </conditionalFormatting>
  <conditionalFormatting sqref="C236:C237">
    <cfRule type="cellIs" dxfId="283" priority="45" operator="equal">
      <formula>0</formula>
    </cfRule>
  </conditionalFormatting>
  <conditionalFormatting sqref="C165">
    <cfRule type="cellIs" dxfId="282" priority="29" operator="equal">
      <formula>0</formula>
    </cfRule>
  </conditionalFormatting>
  <conditionalFormatting sqref="C166:C196">
    <cfRule type="cellIs" dxfId="281" priority="28" operator="equal">
      <formula>0</formula>
    </cfRule>
  </conditionalFormatting>
  <conditionalFormatting sqref="C203">
    <cfRule type="cellIs" dxfId="280" priority="21" operator="equal">
      <formula>0</formula>
    </cfRule>
  </conditionalFormatting>
  <conditionalFormatting sqref="C164">
    <cfRule type="cellIs" dxfId="279" priority="20" operator="equal">
      <formula>0</formula>
    </cfRule>
  </conditionalFormatting>
  <conditionalFormatting sqref="C125">
    <cfRule type="cellIs" dxfId="278" priority="19" operator="equal">
      <formula>0</formula>
    </cfRule>
  </conditionalFormatting>
  <conditionalFormatting sqref="C86">
    <cfRule type="cellIs" dxfId="277" priority="18" operator="equal">
      <formula>0</formula>
    </cfRule>
  </conditionalFormatting>
  <conditionalFormatting sqref="C47">
    <cfRule type="cellIs" dxfId="276" priority="17" operator="equal">
      <formula>0</formula>
    </cfRule>
  </conditionalFormatting>
  <conditionalFormatting sqref="C7:C8">
    <cfRule type="cellIs" dxfId="275" priority="16" operator="equal">
      <formula>0</formula>
    </cfRule>
  </conditionalFormatting>
  <conditionalFormatting sqref="C46">
    <cfRule type="cellIs" dxfId="274" priority="15" operator="equal">
      <formula>0</formula>
    </cfRule>
  </conditionalFormatting>
  <conditionalFormatting sqref="C85">
    <cfRule type="cellIs" dxfId="273" priority="14" operator="equal">
      <formula>0</formula>
    </cfRule>
  </conditionalFormatting>
  <conditionalFormatting sqref="C124">
    <cfRule type="cellIs" dxfId="272" priority="13" operator="equal">
      <formula>0</formula>
    </cfRule>
  </conditionalFormatting>
  <conditionalFormatting sqref="C163">
    <cfRule type="cellIs" dxfId="271" priority="12" operator="equal">
      <formula>0</formula>
    </cfRule>
  </conditionalFormatting>
  <conditionalFormatting sqref="C202">
    <cfRule type="cellIs" dxfId="270" priority="11" operator="equal">
      <formula>0</formula>
    </cfRule>
  </conditionalFormatting>
  <conditionalFormatting sqref="C197:C198">
    <cfRule type="cellIs" dxfId="269" priority="27" operator="equal">
      <formula>0</formula>
    </cfRule>
  </conditionalFormatting>
  <conditionalFormatting sqref="P48:P79">
    <cfRule type="cellIs" dxfId="268" priority="5" operator="equal">
      <formula>0</formula>
    </cfRule>
  </conditionalFormatting>
  <conditionalFormatting sqref="P87:P118">
    <cfRule type="cellIs" dxfId="267" priority="4" operator="equal">
      <formula>0</formula>
    </cfRule>
  </conditionalFormatting>
  <conditionalFormatting sqref="P126:P157">
    <cfRule type="cellIs" dxfId="266" priority="3" operator="equal">
      <formula>0</formula>
    </cfRule>
  </conditionalFormatting>
  <conditionalFormatting sqref="P165:P196">
    <cfRule type="cellIs" dxfId="265" priority="2" operator="equal">
      <formula>0</formula>
    </cfRule>
  </conditionalFormatting>
  <conditionalFormatting sqref="P204:P235">
    <cfRule type="cellIs" dxfId="264" priority="1" operator="equal">
      <formula>0</formula>
    </cfRule>
  </conditionalFormatting>
  <dataValidations count="1">
    <dataValidation type="list" allowBlank="1" showInputMessage="1" showErrorMessage="1" sqref="C4">
      <formula1>$AG$9:$AG$12</formula1>
    </dataValidation>
  </dataValidations>
  <pageMargins left="0.70866141732283472" right="0.70866141732283472" top="0.55118110236220474" bottom="0.35433070866141736" header="0.31496062992125984" footer="0.31496062992125984"/>
  <pageSetup paperSize="9" scale="46" fitToHeight="5" orientation="landscape" r:id="rId1"/>
  <headerFooter>
    <oddHeader>&amp;L&amp;F&amp;R&amp;A</oddHeader>
    <oddFooter>&amp;R&amp;P</oddFooter>
  </headerFooter>
  <rowBreaks count="1" manualBreakCount="1">
    <brk id="44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188315-D694-4D79-8E64-194BF38E24F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Q9:Q40</xm:sqref>
        </x14:conditionalFormatting>
        <x14:conditionalFormatting xmlns:xm="http://schemas.microsoft.com/office/excel/2006/main">
          <x14:cfRule type="dataBar" id="{740B2C99-A0AF-4ACD-AECD-20D2AB5477C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E8F6270C-AD82-4D6E-9355-6E5448B74E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5D26C792-CAB4-44F7-A2A9-5BC62EAB10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Q80:Q81</xm:sqref>
        </x14:conditionalFormatting>
        <x14:conditionalFormatting xmlns:xm="http://schemas.microsoft.com/office/excel/2006/main">
          <x14:cfRule type="dataBar" id="{ED2D3AB9-8F30-4865-8A51-6745A57667D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Q48:Q79</xm:sqref>
        </x14:conditionalFormatting>
        <x14:conditionalFormatting xmlns:xm="http://schemas.microsoft.com/office/excel/2006/main">
          <x14:cfRule type="dataBar" id="{9EF3EE0C-89BF-4C3E-84D4-1F60070E63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S87:S118 S120</xm:sqref>
        </x14:conditionalFormatting>
        <x14:conditionalFormatting xmlns:xm="http://schemas.microsoft.com/office/excel/2006/main">
          <x14:cfRule type="dataBar" id="{18640035-D0F6-4D97-B14F-4A76A7E379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R87:R118 R120</xm:sqref>
        </x14:conditionalFormatting>
        <x14:conditionalFormatting xmlns:xm="http://schemas.microsoft.com/office/excel/2006/main">
          <x14:cfRule type="dataBar" id="{2ED52FC8-1EA6-404C-93B0-9EDB9612D8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4278FFF2-52C8-4FA8-BB63-B479DAFDDDD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A1C25CFD-D328-40BF-8652-6261441282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S126:S157 S159</xm:sqref>
        </x14:conditionalFormatting>
        <x14:conditionalFormatting xmlns:xm="http://schemas.microsoft.com/office/excel/2006/main">
          <x14:cfRule type="dataBar" id="{AD60E673-7351-4B41-98CE-350D017AECC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R126:R157 R159</xm:sqref>
        </x14:conditionalFormatting>
        <x14:conditionalFormatting xmlns:xm="http://schemas.microsoft.com/office/excel/2006/main">
          <x14:cfRule type="dataBar" id="{F3C2D8B9-A7F1-473C-9FF5-E7C1C1CA24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Q158:Q159</xm:sqref>
        </x14:conditionalFormatting>
        <x14:conditionalFormatting xmlns:xm="http://schemas.microsoft.com/office/excel/2006/main">
          <x14:cfRule type="dataBar" id="{D4798403-00A9-46FA-AB69-D30D0FC9FA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Q126:Q157</xm:sqref>
        </x14:conditionalFormatting>
        <x14:conditionalFormatting xmlns:xm="http://schemas.microsoft.com/office/excel/2006/main">
          <x14:cfRule type="dataBar" id="{8CC6F7D8-3B3E-45A3-B278-46E20D7FE1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S165:S196 S198</xm:sqref>
        </x14:conditionalFormatting>
        <x14:conditionalFormatting xmlns:xm="http://schemas.microsoft.com/office/excel/2006/main">
          <x14:cfRule type="dataBar" id="{FEDE2E64-5E4C-41BD-B668-F26D773684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R165:R196 R198</xm:sqref>
        </x14:conditionalFormatting>
        <x14:conditionalFormatting xmlns:xm="http://schemas.microsoft.com/office/excel/2006/main">
          <x14:cfRule type="dataBar" id="{5FD62C69-0824-494C-ADC7-C7C9B72B02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Q197:Q198</xm:sqref>
        </x14:conditionalFormatting>
        <x14:conditionalFormatting xmlns:xm="http://schemas.microsoft.com/office/excel/2006/main">
          <x14:cfRule type="dataBar" id="{8A575580-D900-49F9-AAB7-3024D2FC9CA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Q165:Q196</xm:sqref>
        </x14:conditionalFormatting>
        <x14:conditionalFormatting xmlns:xm="http://schemas.microsoft.com/office/excel/2006/main">
          <x14:cfRule type="dataBar" id="{80206C40-38BE-4A0C-8E15-9F0539140F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S204:S235 S237</xm:sqref>
        </x14:conditionalFormatting>
        <x14:conditionalFormatting xmlns:xm="http://schemas.microsoft.com/office/excel/2006/main">
          <x14:cfRule type="dataBar" id="{5C0A208F-D001-4DC7-86D5-202258CE423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R204:R235 R237</xm:sqref>
        </x14:conditionalFormatting>
        <x14:conditionalFormatting xmlns:xm="http://schemas.microsoft.com/office/excel/2006/main">
          <x14:cfRule type="dataBar" id="{C442AD5D-CB28-4E8C-95AD-C631D716E6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Q236:Q237</xm:sqref>
        </x14:conditionalFormatting>
        <x14:conditionalFormatting xmlns:xm="http://schemas.microsoft.com/office/excel/2006/main">
          <x14:cfRule type="dataBar" id="{AE8F9198-DEC7-41A8-9565-4305D62B3AE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Q204:Q235</xm:sqref>
        </x14:conditionalFormatting>
        <x14:conditionalFormatting xmlns:xm="http://schemas.microsoft.com/office/excel/2006/main">
          <x14:cfRule type="dataBar" id="{DDE8C30F-6DDA-4292-86CF-86662C1927B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F82:P82</xm:sqref>
        </x14:conditionalFormatting>
        <x14:conditionalFormatting xmlns:xm="http://schemas.microsoft.com/office/excel/2006/main">
          <x14:cfRule type="dataBar" id="{46FCBE28-A77C-43F6-8AAE-40A0EF478EC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F121:P121</xm:sqref>
        </x14:conditionalFormatting>
        <x14:conditionalFormatting xmlns:xm="http://schemas.microsoft.com/office/excel/2006/main">
          <x14:cfRule type="dataBar" id="{F0F5DA26-6C41-4A8E-9B14-1DFFBB79FFF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F160:P160</xm:sqref>
        </x14:conditionalFormatting>
        <x14:conditionalFormatting xmlns:xm="http://schemas.microsoft.com/office/excel/2006/main">
          <x14:cfRule type="dataBar" id="{23C8167F-4BA8-407B-8508-F13E76E838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F199:P199</xm:sqref>
        </x14:conditionalFormatting>
        <x14:conditionalFormatting xmlns:xm="http://schemas.microsoft.com/office/excel/2006/main">
          <x14:cfRule type="dataBar" id="{F53BCFD1-DB4C-4BFE-9D28-2802ED78F9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F238:P238</xm:sqref>
        </x14:conditionalFormatting>
        <x14:conditionalFormatting xmlns:xm="http://schemas.microsoft.com/office/excel/2006/main">
          <x14:cfRule type="dataBar" id="{ACFE3CC1-8CD0-42FA-8A87-B0857FD83D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S9:S40 S42</xm:sqref>
        </x14:conditionalFormatting>
        <x14:conditionalFormatting xmlns:xm="http://schemas.microsoft.com/office/excel/2006/main">
          <x14:cfRule type="dataBar" id="{B0D70127-9D5B-48F8-8CFE-C1007381BF4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R9:R40 R42</xm:sqref>
        </x14:conditionalFormatting>
        <x14:conditionalFormatting xmlns:xm="http://schemas.microsoft.com/office/excel/2006/main">
          <x14:cfRule type="dataBar" id="{0F81CF1A-83C2-4F73-807F-D78083182A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Q41:Q42</xm:sqref>
        </x14:conditionalFormatting>
        <x14:conditionalFormatting xmlns:xm="http://schemas.microsoft.com/office/excel/2006/main">
          <x14:cfRule type="dataBar" id="{7CF6F0DD-A7E8-4BEF-A675-0AB8406C358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F43:P43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Benefits!F204:O204</xm:f>
              <xm:sqref>C204</xm:sqref>
            </x14:sparkline>
            <x14:sparkline>
              <xm:f>Benefits!F205:O205</xm:f>
              <xm:sqref>C205</xm:sqref>
            </x14:sparkline>
            <x14:sparkline>
              <xm:f>Benefits!F206:O206</xm:f>
              <xm:sqref>C206</xm:sqref>
            </x14:sparkline>
            <x14:sparkline>
              <xm:f>Benefits!F207:O207</xm:f>
              <xm:sqref>C207</xm:sqref>
            </x14:sparkline>
            <x14:sparkline>
              <xm:f>Benefits!F208:O208</xm:f>
              <xm:sqref>C208</xm:sqref>
            </x14:sparkline>
            <x14:sparkline>
              <xm:f>Benefits!F209:O209</xm:f>
              <xm:sqref>C209</xm:sqref>
            </x14:sparkline>
            <x14:sparkline>
              <xm:f>Benefits!F210:O210</xm:f>
              <xm:sqref>C210</xm:sqref>
            </x14:sparkline>
            <x14:sparkline>
              <xm:f>Benefits!F211:O211</xm:f>
              <xm:sqref>C211</xm:sqref>
            </x14:sparkline>
            <x14:sparkline>
              <xm:f>Benefits!F212:O212</xm:f>
              <xm:sqref>C212</xm:sqref>
            </x14:sparkline>
            <x14:sparkline>
              <xm:f>Benefits!F213:O213</xm:f>
              <xm:sqref>C213</xm:sqref>
            </x14:sparkline>
            <x14:sparkline>
              <xm:f>Benefits!F214:O214</xm:f>
              <xm:sqref>C214</xm:sqref>
            </x14:sparkline>
            <x14:sparkline>
              <xm:f>Benefits!F215:O215</xm:f>
              <xm:sqref>C215</xm:sqref>
            </x14:sparkline>
            <x14:sparkline>
              <xm:f>Benefits!F216:O216</xm:f>
              <xm:sqref>C216</xm:sqref>
            </x14:sparkline>
            <x14:sparkline>
              <xm:f>Benefits!F217:O217</xm:f>
              <xm:sqref>C217</xm:sqref>
            </x14:sparkline>
            <x14:sparkline>
              <xm:f>Benefits!F218:O218</xm:f>
              <xm:sqref>C218</xm:sqref>
            </x14:sparkline>
            <x14:sparkline>
              <xm:f>Benefits!F219:O219</xm:f>
              <xm:sqref>C219</xm:sqref>
            </x14:sparkline>
            <x14:sparkline>
              <xm:f>Benefits!F220:O220</xm:f>
              <xm:sqref>C220</xm:sqref>
            </x14:sparkline>
            <x14:sparkline>
              <xm:f>Benefits!F221:O221</xm:f>
              <xm:sqref>C221</xm:sqref>
            </x14:sparkline>
            <x14:sparkline>
              <xm:f>Benefits!F222:O222</xm:f>
              <xm:sqref>C222</xm:sqref>
            </x14:sparkline>
            <x14:sparkline>
              <xm:f>Benefits!F223:O223</xm:f>
              <xm:sqref>C223</xm:sqref>
            </x14:sparkline>
            <x14:sparkline>
              <xm:f>Benefits!F224:O224</xm:f>
              <xm:sqref>C224</xm:sqref>
            </x14:sparkline>
            <x14:sparkline>
              <xm:f>Benefits!F225:O225</xm:f>
              <xm:sqref>C225</xm:sqref>
            </x14:sparkline>
            <x14:sparkline>
              <xm:f>Benefits!F226:O226</xm:f>
              <xm:sqref>C226</xm:sqref>
            </x14:sparkline>
            <x14:sparkline>
              <xm:f>Benefits!F227:O227</xm:f>
              <xm:sqref>C227</xm:sqref>
            </x14:sparkline>
            <x14:sparkline>
              <xm:f>Benefits!F228:O228</xm:f>
              <xm:sqref>C228</xm:sqref>
            </x14:sparkline>
            <x14:sparkline>
              <xm:f>Benefits!F229:O229</xm:f>
              <xm:sqref>C229</xm:sqref>
            </x14:sparkline>
            <x14:sparkline>
              <xm:f>Benefits!F230:O230</xm:f>
              <xm:sqref>C230</xm:sqref>
            </x14:sparkline>
            <x14:sparkline>
              <xm:f>Benefits!F231:O231</xm:f>
              <xm:sqref>C231</xm:sqref>
            </x14:sparkline>
            <x14:sparkline>
              <xm:f>Benefits!F232:O232</xm:f>
              <xm:sqref>C232</xm:sqref>
            </x14:sparkline>
            <x14:sparkline>
              <xm:f>Benefits!F233:O233</xm:f>
              <xm:sqref>C233</xm:sqref>
            </x14:sparkline>
            <x14:sparkline>
              <xm:f>Benefits!F234:O234</xm:f>
              <xm:sqref>C234</xm:sqref>
            </x14:sparkline>
            <x14:sparkline>
              <xm:f>Benefits!F235:O235</xm:f>
              <xm:sqref>C235</xm:sqref>
            </x14:sparkline>
            <x14:sparkline>
              <xm:f>Benefits!F236:O236</xm:f>
              <xm:sqref>C236</xm:sqref>
            </x14:sparkline>
            <x14:sparkline>
              <xm:f>Benefits!F237:O237</xm:f>
              <xm:sqref>C237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Benefits!F126:O126</xm:f>
              <xm:sqref>C126</xm:sqref>
            </x14:sparkline>
            <x14:sparkline>
              <xm:f>Benefits!F127:O127</xm:f>
              <xm:sqref>C127</xm:sqref>
            </x14:sparkline>
            <x14:sparkline>
              <xm:f>Benefits!F128:O128</xm:f>
              <xm:sqref>C128</xm:sqref>
            </x14:sparkline>
            <x14:sparkline>
              <xm:f>Benefits!F129:O129</xm:f>
              <xm:sqref>C129</xm:sqref>
            </x14:sparkline>
            <x14:sparkline>
              <xm:f>Benefits!F130:O130</xm:f>
              <xm:sqref>C130</xm:sqref>
            </x14:sparkline>
            <x14:sparkline>
              <xm:f>Benefits!F131:O131</xm:f>
              <xm:sqref>C131</xm:sqref>
            </x14:sparkline>
            <x14:sparkline>
              <xm:f>Benefits!F132:O132</xm:f>
              <xm:sqref>C132</xm:sqref>
            </x14:sparkline>
            <x14:sparkline>
              <xm:f>Benefits!F133:O133</xm:f>
              <xm:sqref>C133</xm:sqref>
            </x14:sparkline>
            <x14:sparkline>
              <xm:f>Benefits!F134:O134</xm:f>
              <xm:sqref>C134</xm:sqref>
            </x14:sparkline>
            <x14:sparkline>
              <xm:f>Benefits!F135:O135</xm:f>
              <xm:sqref>C135</xm:sqref>
            </x14:sparkline>
            <x14:sparkline>
              <xm:f>Benefits!F136:O136</xm:f>
              <xm:sqref>C136</xm:sqref>
            </x14:sparkline>
            <x14:sparkline>
              <xm:f>Benefits!F137:O137</xm:f>
              <xm:sqref>C137</xm:sqref>
            </x14:sparkline>
            <x14:sparkline>
              <xm:f>Benefits!F138:O138</xm:f>
              <xm:sqref>C138</xm:sqref>
            </x14:sparkline>
            <x14:sparkline>
              <xm:f>Benefits!F139:O139</xm:f>
              <xm:sqref>C139</xm:sqref>
            </x14:sparkline>
            <x14:sparkline>
              <xm:f>Benefits!F140:O140</xm:f>
              <xm:sqref>C140</xm:sqref>
            </x14:sparkline>
            <x14:sparkline>
              <xm:f>Benefits!F141:O141</xm:f>
              <xm:sqref>C141</xm:sqref>
            </x14:sparkline>
            <x14:sparkline>
              <xm:f>Benefits!F142:O142</xm:f>
              <xm:sqref>C142</xm:sqref>
            </x14:sparkline>
            <x14:sparkline>
              <xm:f>Benefits!F143:O143</xm:f>
              <xm:sqref>C143</xm:sqref>
            </x14:sparkline>
            <x14:sparkline>
              <xm:f>Benefits!F144:O144</xm:f>
              <xm:sqref>C144</xm:sqref>
            </x14:sparkline>
            <x14:sparkline>
              <xm:f>Benefits!F145:O145</xm:f>
              <xm:sqref>C145</xm:sqref>
            </x14:sparkline>
            <x14:sparkline>
              <xm:f>Benefits!F146:O146</xm:f>
              <xm:sqref>C146</xm:sqref>
            </x14:sparkline>
            <x14:sparkline>
              <xm:f>Benefits!F147:O147</xm:f>
              <xm:sqref>C147</xm:sqref>
            </x14:sparkline>
            <x14:sparkline>
              <xm:f>Benefits!F148:O148</xm:f>
              <xm:sqref>C148</xm:sqref>
            </x14:sparkline>
            <x14:sparkline>
              <xm:f>Benefits!F149:O149</xm:f>
              <xm:sqref>C149</xm:sqref>
            </x14:sparkline>
            <x14:sparkline>
              <xm:f>Benefits!F150:O150</xm:f>
              <xm:sqref>C150</xm:sqref>
            </x14:sparkline>
            <x14:sparkline>
              <xm:f>Benefits!F151:O151</xm:f>
              <xm:sqref>C151</xm:sqref>
            </x14:sparkline>
            <x14:sparkline>
              <xm:f>Benefits!F152:O152</xm:f>
              <xm:sqref>C152</xm:sqref>
            </x14:sparkline>
            <x14:sparkline>
              <xm:f>Benefits!F153:O153</xm:f>
              <xm:sqref>C153</xm:sqref>
            </x14:sparkline>
            <x14:sparkline>
              <xm:f>Benefits!F154:O154</xm:f>
              <xm:sqref>C154</xm:sqref>
            </x14:sparkline>
            <x14:sparkline>
              <xm:f>Benefits!F155:O155</xm:f>
              <xm:sqref>C155</xm:sqref>
            </x14:sparkline>
            <x14:sparkline>
              <xm:f>Benefits!F156:O156</xm:f>
              <xm:sqref>C156</xm:sqref>
            </x14:sparkline>
            <x14:sparkline>
              <xm:f>Benefits!F157:O157</xm:f>
              <xm:sqref>C157</xm:sqref>
            </x14:sparkline>
            <x14:sparkline>
              <xm:f>Benefits!F158:O158</xm:f>
              <xm:sqref>C158</xm:sqref>
            </x14:sparkline>
            <x14:sparkline>
              <xm:f>Benefits!F159:O159</xm:f>
              <xm:sqref>C159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Benefits!F87:O87</xm:f>
              <xm:sqref>C87</xm:sqref>
            </x14:sparkline>
            <x14:sparkline>
              <xm:f>Benefits!F88:O88</xm:f>
              <xm:sqref>C88</xm:sqref>
            </x14:sparkline>
            <x14:sparkline>
              <xm:f>Benefits!F89:O89</xm:f>
              <xm:sqref>C89</xm:sqref>
            </x14:sparkline>
            <x14:sparkline>
              <xm:f>Benefits!F90:O90</xm:f>
              <xm:sqref>C90</xm:sqref>
            </x14:sparkline>
            <x14:sparkline>
              <xm:f>Benefits!F91:O91</xm:f>
              <xm:sqref>C91</xm:sqref>
            </x14:sparkline>
            <x14:sparkline>
              <xm:f>Benefits!F92:O92</xm:f>
              <xm:sqref>C92</xm:sqref>
            </x14:sparkline>
            <x14:sparkline>
              <xm:f>Benefits!F93:O93</xm:f>
              <xm:sqref>C93</xm:sqref>
            </x14:sparkline>
            <x14:sparkline>
              <xm:f>Benefits!F94:O94</xm:f>
              <xm:sqref>C94</xm:sqref>
            </x14:sparkline>
            <x14:sparkline>
              <xm:f>Benefits!F95:O95</xm:f>
              <xm:sqref>C95</xm:sqref>
            </x14:sparkline>
            <x14:sparkline>
              <xm:f>Benefits!F96:O96</xm:f>
              <xm:sqref>C96</xm:sqref>
            </x14:sparkline>
            <x14:sparkline>
              <xm:f>Benefits!F97:O97</xm:f>
              <xm:sqref>C97</xm:sqref>
            </x14:sparkline>
            <x14:sparkline>
              <xm:f>Benefits!F98:O98</xm:f>
              <xm:sqref>C98</xm:sqref>
            </x14:sparkline>
            <x14:sparkline>
              <xm:f>Benefits!F99:O99</xm:f>
              <xm:sqref>C99</xm:sqref>
            </x14:sparkline>
            <x14:sparkline>
              <xm:f>Benefits!F100:O100</xm:f>
              <xm:sqref>C100</xm:sqref>
            </x14:sparkline>
            <x14:sparkline>
              <xm:f>Benefits!F101:O101</xm:f>
              <xm:sqref>C101</xm:sqref>
            </x14:sparkline>
            <x14:sparkline>
              <xm:f>Benefits!F102:O102</xm:f>
              <xm:sqref>C102</xm:sqref>
            </x14:sparkline>
            <x14:sparkline>
              <xm:f>Benefits!F103:O103</xm:f>
              <xm:sqref>C103</xm:sqref>
            </x14:sparkline>
            <x14:sparkline>
              <xm:f>Benefits!F104:O104</xm:f>
              <xm:sqref>C104</xm:sqref>
            </x14:sparkline>
            <x14:sparkline>
              <xm:f>Benefits!F105:O105</xm:f>
              <xm:sqref>C105</xm:sqref>
            </x14:sparkline>
            <x14:sparkline>
              <xm:f>Benefits!F106:O106</xm:f>
              <xm:sqref>C106</xm:sqref>
            </x14:sparkline>
            <x14:sparkline>
              <xm:f>Benefits!F107:O107</xm:f>
              <xm:sqref>C107</xm:sqref>
            </x14:sparkline>
            <x14:sparkline>
              <xm:f>Benefits!F108:O108</xm:f>
              <xm:sqref>C108</xm:sqref>
            </x14:sparkline>
            <x14:sparkline>
              <xm:f>Benefits!F109:O109</xm:f>
              <xm:sqref>C109</xm:sqref>
            </x14:sparkline>
            <x14:sparkline>
              <xm:f>Benefits!F110:O110</xm:f>
              <xm:sqref>C110</xm:sqref>
            </x14:sparkline>
            <x14:sparkline>
              <xm:f>Benefits!F111:O111</xm:f>
              <xm:sqref>C111</xm:sqref>
            </x14:sparkline>
            <x14:sparkline>
              <xm:f>Benefits!F112:O112</xm:f>
              <xm:sqref>C112</xm:sqref>
            </x14:sparkline>
            <x14:sparkline>
              <xm:f>Benefits!F113:O113</xm:f>
              <xm:sqref>C113</xm:sqref>
            </x14:sparkline>
            <x14:sparkline>
              <xm:f>Benefits!F114:O114</xm:f>
              <xm:sqref>C114</xm:sqref>
            </x14:sparkline>
            <x14:sparkline>
              <xm:f>Benefits!F115:O115</xm:f>
              <xm:sqref>C115</xm:sqref>
            </x14:sparkline>
            <x14:sparkline>
              <xm:f>Benefits!F116:O116</xm:f>
              <xm:sqref>C116</xm:sqref>
            </x14:sparkline>
            <x14:sparkline>
              <xm:f>Benefits!F117:O117</xm:f>
              <xm:sqref>C117</xm:sqref>
            </x14:sparkline>
            <x14:sparkline>
              <xm:f>Benefits!F118:O118</xm:f>
              <xm:sqref>C118</xm:sqref>
            </x14:sparkline>
            <x14:sparkline>
              <xm:f>Benefits!F119:O119</xm:f>
              <xm:sqref>C119</xm:sqref>
            </x14:sparkline>
            <x14:sparkline>
              <xm:f>Benefits!F120:O120</xm:f>
              <xm:sqref>C120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Benefits!F48:O48</xm:f>
              <xm:sqref>C48</xm:sqref>
            </x14:sparkline>
            <x14:sparkline>
              <xm:f>Benefits!F49:O49</xm:f>
              <xm:sqref>C49</xm:sqref>
            </x14:sparkline>
            <x14:sparkline>
              <xm:f>Benefits!F50:O50</xm:f>
              <xm:sqref>C50</xm:sqref>
            </x14:sparkline>
            <x14:sparkline>
              <xm:f>Benefits!F51:O51</xm:f>
              <xm:sqref>C51</xm:sqref>
            </x14:sparkline>
            <x14:sparkline>
              <xm:f>Benefits!F52:O52</xm:f>
              <xm:sqref>C52</xm:sqref>
            </x14:sparkline>
            <x14:sparkline>
              <xm:f>Benefits!F53:O53</xm:f>
              <xm:sqref>C53</xm:sqref>
            </x14:sparkline>
            <x14:sparkline>
              <xm:f>Benefits!F54:O54</xm:f>
              <xm:sqref>C54</xm:sqref>
            </x14:sparkline>
            <x14:sparkline>
              <xm:f>Benefits!F55:O55</xm:f>
              <xm:sqref>C55</xm:sqref>
            </x14:sparkline>
            <x14:sparkline>
              <xm:f>Benefits!F56:O56</xm:f>
              <xm:sqref>C56</xm:sqref>
            </x14:sparkline>
            <x14:sparkline>
              <xm:f>Benefits!F57:O57</xm:f>
              <xm:sqref>C57</xm:sqref>
            </x14:sparkline>
            <x14:sparkline>
              <xm:f>Benefits!F58:O58</xm:f>
              <xm:sqref>C58</xm:sqref>
            </x14:sparkline>
            <x14:sparkline>
              <xm:f>Benefits!F59:O59</xm:f>
              <xm:sqref>C59</xm:sqref>
            </x14:sparkline>
            <x14:sparkline>
              <xm:f>Benefits!F60:O60</xm:f>
              <xm:sqref>C60</xm:sqref>
            </x14:sparkline>
            <x14:sparkline>
              <xm:f>Benefits!F61:O61</xm:f>
              <xm:sqref>C61</xm:sqref>
            </x14:sparkline>
            <x14:sparkline>
              <xm:f>Benefits!F62:O62</xm:f>
              <xm:sqref>C62</xm:sqref>
            </x14:sparkline>
            <x14:sparkline>
              <xm:f>Benefits!F63:O63</xm:f>
              <xm:sqref>C63</xm:sqref>
            </x14:sparkline>
            <x14:sparkline>
              <xm:f>Benefits!F64:O64</xm:f>
              <xm:sqref>C64</xm:sqref>
            </x14:sparkline>
            <x14:sparkline>
              <xm:f>Benefits!F65:O65</xm:f>
              <xm:sqref>C65</xm:sqref>
            </x14:sparkline>
            <x14:sparkline>
              <xm:f>Benefits!F66:O66</xm:f>
              <xm:sqref>C66</xm:sqref>
            </x14:sparkline>
            <x14:sparkline>
              <xm:f>Benefits!F67:O67</xm:f>
              <xm:sqref>C67</xm:sqref>
            </x14:sparkline>
            <x14:sparkline>
              <xm:f>Benefits!F68:O68</xm:f>
              <xm:sqref>C68</xm:sqref>
            </x14:sparkline>
            <x14:sparkline>
              <xm:f>Benefits!F69:O69</xm:f>
              <xm:sqref>C69</xm:sqref>
            </x14:sparkline>
            <x14:sparkline>
              <xm:f>Benefits!F70:O70</xm:f>
              <xm:sqref>C70</xm:sqref>
            </x14:sparkline>
            <x14:sparkline>
              <xm:f>Benefits!F71:O71</xm:f>
              <xm:sqref>C71</xm:sqref>
            </x14:sparkline>
            <x14:sparkline>
              <xm:f>Benefits!F72:O72</xm:f>
              <xm:sqref>C72</xm:sqref>
            </x14:sparkline>
            <x14:sparkline>
              <xm:f>Benefits!F73:O73</xm:f>
              <xm:sqref>C73</xm:sqref>
            </x14:sparkline>
            <x14:sparkline>
              <xm:f>Benefits!F74:O74</xm:f>
              <xm:sqref>C74</xm:sqref>
            </x14:sparkline>
            <x14:sparkline>
              <xm:f>Benefits!F75:O75</xm:f>
              <xm:sqref>C75</xm:sqref>
            </x14:sparkline>
            <x14:sparkline>
              <xm:f>Benefits!F76:O76</xm:f>
              <xm:sqref>C76</xm:sqref>
            </x14:sparkline>
            <x14:sparkline>
              <xm:f>Benefits!F77:O77</xm:f>
              <xm:sqref>C77</xm:sqref>
            </x14:sparkline>
            <x14:sparkline>
              <xm:f>Benefits!F78:O78</xm:f>
              <xm:sqref>C78</xm:sqref>
            </x14:sparkline>
            <x14:sparkline>
              <xm:f>Benefits!F79:O79</xm:f>
              <xm:sqref>C79</xm:sqref>
            </x14:sparkline>
            <x14:sparkline>
              <xm:f>Benefits!F80:O80</xm:f>
              <xm:sqref>C80</xm:sqref>
            </x14:sparkline>
            <x14:sparkline>
              <xm:f>Benefits!F81:O81</xm:f>
              <xm:sqref>C81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Benefits!F165:O165</xm:f>
              <xm:sqref>C165</xm:sqref>
            </x14:sparkline>
            <x14:sparkline>
              <xm:f>Benefits!F166:O166</xm:f>
              <xm:sqref>C166</xm:sqref>
            </x14:sparkline>
            <x14:sparkline>
              <xm:f>Benefits!F167:O167</xm:f>
              <xm:sqref>C167</xm:sqref>
            </x14:sparkline>
            <x14:sparkline>
              <xm:f>Benefits!F168:O168</xm:f>
              <xm:sqref>C168</xm:sqref>
            </x14:sparkline>
            <x14:sparkline>
              <xm:f>Benefits!F169:O169</xm:f>
              <xm:sqref>C169</xm:sqref>
            </x14:sparkline>
            <x14:sparkline>
              <xm:f>Benefits!F170:O170</xm:f>
              <xm:sqref>C170</xm:sqref>
            </x14:sparkline>
            <x14:sparkline>
              <xm:f>Benefits!F171:O171</xm:f>
              <xm:sqref>C171</xm:sqref>
            </x14:sparkline>
            <x14:sparkline>
              <xm:f>Benefits!F172:O172</xm:f>
              <xm:sqref>C172</xm:sqref>
            </x14:sparkline>
            <x14:sparkline>
              <xm:f>Benefits!F173:O173</xm:f>
              <xm:sqref>C173</xm:sqref>
            </x14:sparkline>
            <x14:sparkline>
              <xm:f>Benefits!F174:O174</xm:f>
              <xm:sqref>C174</xm:sqref>
            </x14:sparkline>
            <x14:sparkline>
              <xm:f>Benefits!F175:O175</xm:f>
              <xm:sqref>C175</xm:sqref>
            </x14:sparkline>
            <x14:sparkline>
              <xm:f>Benefits!F176:O176</xm:f>
              <xm:sqref>C176</xm:sqref>
            </x14:sparkline>
            <x14:sparkline>
              <xm:f>Benefits!F177:O177</xm:f>
              <xm:sqref>C177</xm:sqref>
            </x14:sparkline>
            <x14:sparkline>
              <xm:f>Benefits!F178:O178</xm:f>
              <xm:sqref>C178</xm:sqref>
            </x14:sparkline>
            <x14:sparkline>
              <xm:f>Benefits!F179:O179</xm:f>
              <xm:sqref>C179</xm:sqref>
            </x14:sparkline>
            <x14:sparkline>
              <xm:f>Benefits!F180:O180</xm:f>
              <xm:sqref>C180</xm:sqref>
            </x14:sparkline>
            <x14:sparkline>
              <xm:f>Benefits!F181:O181</xm:f>
              <xm:sqref>C181</xm:sqref>
            </x14:sparkline>
            <x14:sparkline>
              <xm:f>Benefits!F182:O182</xm:f>
              <xm:sqref>C182</xm:sqref>
            </x14:sparkline>
            <x14:sparkline>
              <xm:f>Benefits!F183:O183</xm:f>
              <xm:sqref>C183</xm:sqref>
            </x14:sparkline>
            <x14:sparkline>
              <xm:f>Benefits!F184:O184</xm:f>
              <xm:sqref>C184</xm:sqref>
            </x14:sparkline>
            <x14:sparkline>
              <xm:f>Benefits!F185:O185</xm:f>
              <xm:sqref>C185</xm:sqref>
            </x14:sparkline>
            <x14:sparkline>
              <xm:f>Benefits!F186:O186</xm:f>
              <xm:sqref>C186</xm:sqref>
            </x14:sparkline>
            <x14:sparkline>
              <xm:f>Benefits!F187:O187</xm:f>
              <xm:sqref>C187</xm:sqref>
            </x14:sparkline>
            <x14:sparkline>
              <xm:f>Benefits!F188:O188</xm:f>
              <xm:sqref>C188</xm:sqref>
            </x14:sparkline>
            <x14:sparkline>
              <xm:f>Benefits!F189:O189</xm:f>
              <xm:sqref>C189</xm:sqref>
            </x14:sparkline>
            <x14:sparkline>
              <xm:f>Benefits!F190:O190</xm:f>
              <xm:sqref>C190</xm:sqref>
            </x14:sparkline>
            <x14:sparkline>
              <xm:f>Benefits!F191:O191</xm:f>
              <xm:sqref>C191</xm:sqref>
            </x14:sparkline>
            <x14:sparkline>
              <xm:f>Benefits!F192:O192</xm:f>
              <xm:sqref>C192</xm:sqref>
            </x14:sparkline>
            <x14:sparkline>
              <xm:f>Benefits!F193:O193</xm:f>
              <xm:sqref>C193</xm:sqref>
            </x14:sparkline>
            <x14:sparkline>
              <xm:f>Benefits!F194:O194</xm:f>
              <xm:sqref>C194</xm:sqref>
            </x14:sparkline>
            <x14:sparkline>
              <xm:f>Benefits!F195:O195</xm:f>
              <xm:sqref>C195</xm:sqref>
            </x14:sparkline>
            <x14:sparkline>
              <xm:f>Benefits!F196:O196</xm:f>
              <xm:sqref>C196</xm:sqref>
            </x14:sparkline>
            <x14:sparkline>
              <xm:f>Benefits!F197:O197</xm:f>
              <xm:sqref>C197</xm:sqref>
            </x14:sparkline>
            <x14:sparkline>
              <xm:f>Benefits!F198:O198</xm:f>
              <xm:sqref>C198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Benefits!F9:O9</xm:f>
              <xm:sqref>C9</xm:sqref>
            </x14:sparkline>
            <x14:sparkline>
              <xm:f>Benefits!F10:O10</xm:f>
              <xm:sqref>C10</xm:sqref>
            </x14:sparkline>
            <x14:sparkline>
              <xm:f>Benefits!F11:O11</xm:f>
              <xm:sqref>C11</xm:sqref>
            </x14:sparkline>
            <x14:sparkline>
              <xm:f>Benefits!F12:O12</xm:f>
              <xm:sqref>C12</xm:sqref>
            </x14:sparkline>
            <x14:sparkline>
              <xm:f>Benefits!F13:O13</xm:f>
              <xm:sqref>C13</xm:sqref>
            </x14:sparkline>
            <x14:sparkline>
              <xm:f>Benefits!F14:O14</xm:f>
              <xm:sqref>C14</xm:sqref>
            </x14:sparkline>
            <x14:sparkline>
              <xm:f>Benefits!F15:O15</xm:f>
              <xm:sqref>C15</xm:sqref>
            </x14:sparkline>
            <x14:sparkline>
              <xm:f>Benefits!F16:O16</xm:f>
              <xm:sqref>C16</xm:sqref>
            </x14:sparkline>
            <x14:sparkline>
              <xm:f>Benefits!F17:O17</xm:f>
              <xm:sqref>C17</xm:sqref>
            </x14:sparkline>
            <x14:sparkline>
              <xm:f>Benefits!F18:O18</xm:f>
              <xm:sqref>C18</xm:sqref>
            </x14:sparkline>
            <x14:sparkline>
              <xm:f>Benefits!F19:O19</xm:f>
              <xm:sqref>C19</xm:sqref>
            </x14:sparkline>
            <x14:sparkline>
              <xm:f>Benefits!F20:O20</xm:f>
              <xm:sqref>C20</xm:sqref>
            </x14:sparkline>
            <x14:sparkline>
              <xm:f>Benefits!F21:O21</xm:f>
              <xm:sqref>C21</xm:sqref>
            </x14:sparkline>
            <x14:sparkline>
              <xm:f>Benefits!F22:O22</xm:f>
              <xm:sqref>C22</xm:sqref>
            </x14:sparkline>
            <x14:sparkline>
              <xm:f>Benefits!F23:O23</xm:f>
              <xm:sqref>C23</xm:sqref>
            </x14:sparkline>
            <x14:sparkline>
              <xm:f>Benefits!F24:O24</xm:f>
              <xm:sqref>C24</xm:sqref>
            </x14:sparkline>
            <x14:sparkline>
              <xm:f>Benefits!F25:O25</xm:f>
              <xm:sqref>C25</xm:sqref>
            </x14:sparkline>
            <x14:sparkline>
              <xm:f>Benefits!F26:O26</xm:f>
              <xm:sqref>C26</xm:sqref>
            </x14:sparkline>
            <x14:sparkline>
              <xm:f>Benefits!F27:O27</xm:f>
              <xm:sqref>C27</xm:sqref>
            </x14:sparkline>
            <x14:sparkline>
              <xm:f>Benefits!F28:O28</xm:f>
              <xm:sqref>C28</xm:sqref>
            </x14:sparkline>
            <x14:sparkline>
              <xm:f>Benefits!F29:O29</xm:f>
              <xm:sqref>C29</xm:sqref>
            </x14:sparkline>
            <x14:sparkline>
              <xm:f>Benefits!F30:O30</xm:f>
              <xm:sqref>C30</xm:sqref>
            </x14:sparkline>
            <x14:sparkline>
              <xm:f>Benefits!F31:O31</xm:f>
              <xm:sqref>C31</xm:sqref>
            </x14:sparkline>
            <x14:sparkline>
              <xm:f>Benefits!F32:O32</xm:f>
              <xm:sqref>C32</xm:sqref>
            </x14:sparkline>
            <x14:sparkline>
              <xm:f>Benefits!F33:O33</xm:f>
              <xm:sqref>C33</xm:sqref>
            </x14:sparkline>
            <x14:sparkline>
              <xm:f>Benefits!F34:O34</xm:f>
              <xm:sqref>C34</xm:sqref>
            </x14:sparkline>
            <x14:sparkline>
              <xm:f>Benefits!F35:O35</xm:f>
              <xm:sqref>C35</xm:sqref>
            </x14:sparkline>
            <x14:sparkline>
              <xm:f>Benefits!F36:O36</xm:f>
              <xm:sqref>C36</xm:sqref>
            </x14:sparkline>
            <x14:sparkline>
              <xm:f>Benefits!F37:O37</xm:f>
              <xm:sqref>C37</xm:sqref>
            </x14:sparkline>
            <x14:sparkline>
              <xm:f>Benefits!F38:O38</xm:f>
              <xm:sqref>C38</xm:sqref>
            </x14:sparkline>
            <x14:sparkline>
              <xm:f>Benefits!F39:O39</xm:f>
              <xm:sqref>C39</xm:sqref>
            </x14:sparkline>
            <x14:sparkline>
              <xm:f>Benefits!F40:O40</xm:f>
              <xm:sqref>C40</xm:sqref>
            </x14:sparkline>
            <x14:sparkline>
              <xm:f>Benefits!F41:O41</xm:f>
              <xm:sqref>C41</xm:sqref>
            </x14:sparkline>
            <x14:sparkline>
              <xm:f>Benefits!F42:O42</xm:f>
              <xm:sqref>C42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D3:AG599"/>
  <sheetViews>
    <sheetView topLeftCell="A264" zoomScale="98" zoomScaleNormal="98" workbookViewId="0">
      <selection activeCell="K240" sqref="K240"/>
    </sheetView>
  </sheetViews>
  <sheetFormatPr defaultRowHeight="10.5" x14ac:dyDescent="0.15"/>
  <cols>
    <col min="4" max="18" width="13" customWidth="1"/>
    <col min="19" max="29" width="12" customWidth="1"/>
  </cols>
  <sheetData>
    <row r="3" spans="4:18" ht="18.75" x14ac:dyDescent="0.15">
      <c r="D3" s="1" t="s">
        <v>137</v>
      </c>
    </row>
    <row r="4" spans="4:18" x14ac:dyDescent="0.15">
      <c r="D4" s="170" t="s">
        <v>32</v>
      </c>
    </row>
    <row r="5" spans="4:18" ht="11.25" x14ac:dyDescent="0.15">
      <c r="D5" s="169" t="s">
        <v>138</v>
      </c>
      <c r="N5" s="29"/>
    </row>
    <row r="6" spans="4:18" ht="11.25" x14ac:dyDescent="0.15">
      <c r="D6" s="169"/>
      <c r="N6" s="29"/>
    </row>
    <row r="7" spans="4:18" ht="18.75" x14ac:dyDescent="0.15">
      <c r="D7" s="270" t="s">
        <v>142</v>
      </c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2"/>
      <c r="P7" s="214"/>
      <c r="Q7" s="214"/>
      <c r="R7" s="214"/>
    </row>
    <row r="8" spans="4:18" ht="18.75" x14ac:dyDescent="0.15">
      <c r="D8" s="2">
        <v>102</v>
      </c>
      <c r="E8" s="3">
        <v>2004</v>
      </c>
      <c r="F8" s="3">
        <f t="shared" ref="F8:O8" si="0">E8+1</f>
        <v>2005</v>
      </c>
      <c r="G8" s="3">
        <f t="shared" si="0"/>
        <v>2006</v>
      </c>
      <c r="H8" s="3">
        <f t="shared" si="0"/>
        <v>2007</v>
      </c>
      <c r="I8" s="3">
        <f t="shared" si="0"/>
        <v>2008</v>
      </c>
      <c r="J8" s="3">
        <f t="shared" si="0"/>
        <v>2009</v>
      </c>
      <c r="K8" s="3">
        <f t="shared" si="0"/>
        <v>2010</v>
      </c>
      <c r="L8" s="3">
        <f t="shared" si="0"/>
        <v>2011</v>
      </c>
      <c r="M8" s="3">
        <f t="shared" si="0"/>
        <v>2012</v>
      </c>
      <c r="N8" s="3">
        <f t="shared" si="0"/>
        <v>2013</v>
      </c>
      <c r="O8" s="161">
        <f t="shared" si="0"/>
        <v>2014</v>
      </c>
      <c r="P8" s="214"/>
      <c r="Q8" s="214"/>
      <c r="R8" s="214"/>
    </row>
    <row r="9" spans="4:18" ht="18.75" x14ac:dyDescent="0.15">
      <c r="D9" s="4" t="s">
        <v>0</v>
      </c>
      <c r="E9" s="160">
        <v>6165</v>
      </c>
      <c r="F9" s="160">
        <v>7124</v>
      </c>
      <c r="G9" s="160">
        <v>7183</v>
      </c>
      <c r="H9" s="160">
        <v>7206</v>
      </c>
      <c r="I9" s="160">
        <v>7362</v>
      </c>
      <c r="J9" s="160">
        <v>7416</v>
      </c>
      <c r="K9" s="160">
        <v>7552</v>
      </c>
      <c r="L9" s="160">
        <v>6988</v>
      </c>
      <c r="M9" s="5">
        <v>6516</v>
      </c>
      <c r="N9" s="5">
        <v>6498</v>
      </c>
      <c r="O9" s="162">
        <v>6754</v>
      </c>
      <c r="P9" s="214"/>
      <c r="Q9" s="214"/>
      <c r="R9" s="214"/>
    </row>
    <row r="10" spans="4:18" ht="18.75" x14ac:dyDescent="0.15">
      <c r="D10" s="4" t="s">
        <v>1</v>
      </c>
      <c r="E10" s="5">
        <v>19929</v>
      </c>
      <c r="F10" s="5">
        <v>25255</v>
      </c>
      <c r="G10" s="5">
        <v>20488</v>
      </c>
      <c r="H10" s="5">
        <v>21916.163044019999</v>
      </c>
      <c r="I10" s="5">
        <v>19450</v>
      </c>
      <c r="J10" s="5">
        <v>18404</v>
      </c>
      <c r="K10" s="5">
        <v>19141.226578999998</v>
      </c>
      <c r="L10" s="5">
        <v>18466.992639</v>
      </c>
      <c r="M10" s="5">
        <v>20970.834524950002</v>
      </c>
      <c r="N10" s="5">
        <v>16165.799173429999</v>
      </c>
      <c r="O10" s="163">
        <v>16192.893385360001</v>
      </c>
      <c r="P10" s="214"/>
      <c r="Q10" s="214"/>
      <c r="R10" s="214"/>
    </row>
    <row r="11" spans="4:18" ht="18.75" x14ac:dyDescent="0.15">
      <c r="D11" s="4" t="s">
        <v>2</v>
      </c>
      <c r="E11" s="160">
        <v>101.08</v>
      </c>
      <c r="F11" s="160">
        <v>150</v>
      </c>
      <c r="G11" s="160">
        <v>186</v>
      </c>
      <c r="H11" s="160">
        <v>228.94597540999996</v>
      </c>
      <c r="I11" s="160">
        <v>250.02178183775436</v>
      </c>
      <c r="J11" s="160">
        <v>201.91481007880162</v>
      </c>
      <c r="K11" s="160">
        <v>225.66846485994</v>
      </c>
      <c r="L11" s="160">
        <v>232</v>
      </c>
      <c r="M11" s="160">
        <v>245</v>
      </c>
      <c r="N11" s="30">
        <v>306</v>
      </c>
      <c r="O11" s="162">
        <v>341</v>
      </c>
      <c r="P11" s="214"/>
      <c r="Q11" s="214"/>
      <c r="R11" s="214"/>
    </row>
    <row r="12" spans="4:18" ht="18.75" x14ac:dyDescent="0.15">
      <c r="D12" s="4" t="s">
        <v>3</v>
      </c>
      <c r="E12" s="5">
        <v>30216.182000000001</v>
      </c>
      <c r="F12" s="5">
        <v>29758.15</v>
      </c>
      <c r="G12" s="5">
        <v>28056.010999999999</v>
      </c>
      <c r="H12" s="5">
        <v>28691.045999999998</v>
      </c>
      <c r="I12" s="5">
        <v>29589.516319999999</v>
      </c>
      <c r="J12" s="5">
        <v>29403.522516000001</v>
      </c>
      <c r="K12" s="5">
        <v>29951.932828000001</v>
      </c>
      <c r="L12" s="5">
        <v>30394.745158000002</v>
      </c>
      <c r="M12" s="5">
        <v>30981.884589000001</v>
      </c>
      <c r="N12" s="5">
        <v>32535.239861999999</v>
      </c>
      <c r="O12" s="163">
        <v>32639.914951999999</v>
      </c>
      <c r="P12" s="214"/>
      <c r="Q12" s="214"/>
      <c r="R12" s="214"/>
    </row>
    <row r="13" spans="4:18" ht="18.75" x14ac:dyDescent="0.15">
      <c r="D13" s="4" t="s">
        <v>4</v>
      </c>
      <c r="E13" s="160">
        <v>266</v>
      </c>
      <c r="F13" s="160">
        <v>274</v>
      </c>
      <c r="G13" s="160">
        <v>294</v>
      </c>
      <c r="H13" s="160">
        <v>322</v>
      </c>
      <c r="I13" s="160">
        <v>341</v>
      </c>
      <c r="J13" s="160">
        <v>353</v>
      </c>
      <c r="K13" s="160">
        <v>376</v>
      </c>
      <c r="L13" s="160">
        <v>385</v>
      </c>
      <c r="M13" s="160">
        <v>357</v>
      </c>
      <c r="N13" s="30">
        <v>319.2</v>
      </c>
      <c r="O13" s="162">
        <v>304</v>
      </c>
      <c r="P13" s="214"/>
      <c r="Q13" s="214"/>
      <c r="R13" s="214"/>
    </row>
    <row r="14" spans="4:18" ht="18.75" x14ac:dyDescent="0.15">
      <c r="D14" s="4" t="s">
        <v>182</v>
      </c>
      <c r="E14" s="5">
        <v>38876</v>
      </c>
      <c r="F14" s="5">
        <v>39255</v>
      </c>
      <c r="G14" s="5">
        <v>41294</v>
      </c>
      <c r="H14" s="5">
        <v>46853</v>
      </c>
      <c r="I14" s="5">
        <v>48986</v>
      </c>
      <c r="J14" s="5">
        <v>54041</v>
      </c>
      <c r="K14" s="5">
        <v>65757</v>
      </c>
      <c r="L14" s="5">
        <v>66014</v>
      </c>
      <c r="M14" s="5">
        <v>66220</v>
      </c>
      <c r="N14" s="5">
        <v>66189</v>
      </c>
      <c r="O14" s="163">
        <v>66060</v>
      </c>
      <c r="P14" s="214"/>
      <c r="Q14" s="214"/>
      <c r="R14" s="214"/>
    </row>
    <row r="15" spans="4:18" ht="18.75" x14ac:dyDescent="0.15">
      <c r="D15" s="4" t="s">
        <v>6</v>
      </c>
      <c r="E15" s="5">
        <v>70343</v>
      </c>
      <c r="F15" s="5">
        <v>75244</v>
      </c>
      <c r="G15" s="5">
        <v>78455</v>
      </c>
      <c r="H15" s="5">
        <v>78967</v>
      </c>
      <c r="I15" s="5">
        <v>79585</v>
      </c>
      <c r="J15" s="5">
        <v>85248</v>
      </c>
      <c r="K15" s="5">
        <v>90355</v>
      </c>
      <c r="L15" s="5">
        <v>86801</v>
      </c>
      <c r="M15" s="5">
        <v>87340</v>
      </c>
      <c r="N15" s="5">
        <v>90826</v>
      </c>
      <c r="O15" s="163">
        <v>93673</v>
      </c>
      <c r="P15" s="214"/>
      <c r="Q15" s="214"/>
      <c r="R15" s="214"/>
    </row>
    <row r="16" spans="4:18" ht="18.75" x14ac:dyDescent="0.15">
      <c r="D16" s="4" t="s">
        <v>7</v>
      </c>
      <c r="E16" s="160">
        <v>75465</v>
      </c>
      <c r="F16" s="5">
        <v>80986</v>
      </c>
      <c r="G16" s="5">
        <v>90260.634999999995</v>
      </c>
      <c r="H16" s="5">
        <v>98384.036999999997</v>
      </c>
      <c r="I16" s="5">
        <v>108411.51300000001</v>
      </c>
      <c r="J16" s="5">
        <v>103277.825</v>
      </c>
      <c r="K16" s="5">
        <v>111247.19500000001</v>
      </c>
      <c r="L16" s="5">
        <v>117949.26</v>
      </c>
      <c r="M16" s="5">
        <v>124110.463</v>
      </c>
      <c r="N16" s="5">
        <v>126289.035</v>
      </c>
      <c r="O16" s="163">
        <v>130275.37</v>
      </c>
      <c r="P16" s="214"/>
      <c r="Q16" s="214"/>
      <c r="R16" s="214"/>
    </row>
    <row r="17" spans="4:18" ht="18.75" x14ac:dyDescent="0.15">
      <c r="D17" s="4" t="s">
        <v>8</v>
      </c>
      <c r="E17" s="5">
        <v>806.3</v>
      </c>
      <c r="F17" s="5">
        <v>1264.2</v>
      </c>
      <c r="G17" s="5">
        <v>1546.8</v>
      </c>
      <c r="H17" s="5">
        <v>1913.2</v>
      </c>
      <c r="I17" s="5">
        <v>1273.6300000000001</v>
      </c>
      <c r="J17" s="5">
        <v>1156.54</v>
      </c>
      <c r="K17" s="5">
        <v>1233.22</v>
      </c>
      <c r="L17" s="5">
        <v>61.036000000000008</v>
      </c>
      <c r="M17" s="5">
        <v>61.843000000000004</v>
      </c>
      <c r="N17" s="30">
        <v>72.772999999999996</v>
      </c>
      <c r="O17" s="162">
        <v>79.55</v>
      </c>
      <c r="P17" s="214"/>
      <c r="Q17" s="214"/>
      <c r="R17" s="214"/>
    </row>
    <row r="18" spans="4:18" ht="18.75" x14ac:dyDescent="0.15">
      <c r="D18" s="4" t="s">
        <v>9</v>
      </c>
      <c r="E18" s="5">
        <v>19442.578936320002</v>
      </c>
      <c r="F18" s="5">
        <v>20500.644777879999</v>
      </c>
      <c r="G18" s="5">
        <v>23260.82248087</v>
      </c>
      <c r="H18" s="5">
        <v>23449.778728999998</v>
      </c>
      <c r="I18" s="5">
        <v>27243.541351110001</v>
      </c>
      <c r="J18" s="5">
        <v>29071.415200970008</v>
      </c>
      <c r="K18" s="5">
        <v>27272.506186520004</v>
      </c>
      <c r="L18" s="5">
        <v>29738.529507949992</v>
      </c>
      <c r="M18" s="5">
        <v>26611.228050519996</v>
      </c>
      <c r="N18" s="5">
        <v>25863.677891980002</v>
      </c>
      <c r="O18" s="163">
        <v>25177.539813104999</v>
      </c>
      <c r="P18" s="214"/>
      <c r="Q18" s="214"/>
      <c r="R18" s="214"/>
    </row>
    <row r="19" spans="4:18" ht="18.75" x14ac:dyDescent="0.15">
      <c r="D19" s="4" t="s">
        <v>10</v>
      </c>
      <c r="E19" s="5">
        <v>10357</v>
      </c>
      <c r="F19" s="5">
        <v>11251</v>
      </c>
      <c r="G19" s="5">
        <v>11806</v>
      </c>
      <c r="H19" s="5">
        <v>11918</v>
      </c>
      <c r="I19" s="5">
        <v>12548</v>
      </c>
      <c r="J19" s="5">
        <v>12853</v>
      </c>
      <c r="K19" s="5">
        <v>15222</v>
      </c>
      <c r="L19" s="5">
        <v>14535</v>
      </c>
      <c r="M19" s="5">
        <v>16039</v>
      </c>
      <c r="N19" s="5">
        <v>17705</v>
      </c>
      <c r="O19" s="163">
        <v>18540</v>
      </c>
      <c r="P19" s="214"/>
      <c r="Q19" s="214"/>
      <c r="R19" s="214"/>
    </row>
    <row r="20" spans="4:18" ht="18.75" x14ac:dyDescent="0.15">
      <c r="D20" s="4" t="s">
        <v>11</v>
      </c>
      <c r="E20" s="5">
        <v>105116</v>
      </c>
      <c r="F20" s="5">
        <v>120247</v>
      </c>
      <c r="G20" s="5">
        <v>139594</v>
      </c>
      <c r="H20" s="5">
        <v>136472</v>
      </c>
      <c r="I20" s="5">
        <v>121919</v>
      </c>
      <c r="J20" s="5">
        <v>137582</v>
      </c>
      <c r="K20" s="5">
        <v>143420</v>
      </c>
      <c r="L20" s="5">
        <v>124109</v>
      </c>
      <c r="M20" s="5">
        <v>113251</v>
      </c>
      <c r="N20" s="30">
        <v>118834</v>
      </c>
      <c r="O20" s="162">
        <v>128948</v>
      </c>
      <c r="P20" s="214"/>
      <c r="Q20" s="214"/>
      <c r="R20" s="214"/>
    </row>
    <row r="21" spans="4:18" ht="18.75" x14ac:dyDescent="0.15">
      <c r="D21" s="4" t="s">
        <v>12</v>
      </c>
      <c r="E21" s="160">
        <v>1729</v>
      </c>
      <c r="F21" s="160">
        <v>1935</v>
      </c>
      <c r="G21" s="160">
        <v>2311</v>
      </c>
      <c r="H21" s="160">
        <v>2515</v>
      </c>
      <c r="I21" s="160">
        <v>2489</v>
      </c>
      <c r="J21" s="160">
        <v>2500</v>
      </c>
      <c r="K21" s="160">
        <v>2307</v>
      </c>
      <c r="L21" s="160">
        <v>2155</v>
      </c>
      <c r="M21" s="5">
        <v>1931</v>
      </c>
      <c r="N21" s="30">
        <v>1675</v>
      </c>
      <c r="O21" s="162">
        <v>1878</v>
      </c>
      <c r="P21" s="214"/>
      <c r="Q21" s="214"/>
      <c r="R21" s="214"/>
    </row>
    <row r="22" spans="4:18" ht="18.75" x14ac:dyDescent="0.15">
      <c r="D22" s="4" t="s">
        <v>13</v>
      </c>
      <c r="E22" s="5">
        <v>1569</v>
      </c>
      <c r="F22" s="5">
        <v>1895</v>
      </c>
      <c r="G22" s="5">
        <v>2165</v>
      </c>
      <c r="H22" s="5">
        <v>2482</v>
      </c>
      <c r="I22" s="5">
        <v>2545</v>
      </c>
      <c r="J22" s="5">
        <v>2488</v>
      </c>
      <c r="K22" s="5">
        <v>2457</v>
      </c>
      <c r="L22" s="5">
        <v>2431</v>
      </c>
      <c r="M22" s="5">
        <v>2461</v>
      </c>
      <c r="N22" s="30">
        <v>2538</v>
      </c>
      <c r="O22" s="162">
        <v>2638</v>
      </c>
      <c r="P22" s="214"/>
      <c r="Q22" s="214"/>
      <c r="R22" s="214"/>
    </row>
    <row r="23" spans="4:18" ht="18.75" x14ac:dyDescent="0.15">
      <c r="D23" s="4" t="s">
        <v>14</v>
      </c>
      <c r="E23" s="5">
        <v>243715</v>
      </c>
      <c r="F23" s="5">
        <v>302115</v>
      </c>
      <c r="G23" s="5">
        <v>420650</v>
      </c>
      <c r="H23" s="5">
        <v>508680</v>
      </c>
      <c r="I23" s="5">
        <v>461683</v>
      </c>
      <c r="J23" s="5">
        <v>411056</v>
      </c>
      <c r="K23" s="5">
        <v>442474</v>
      </c>
      <c r="L23" s="5">
        <v>439544</v>
      </c>
      <c r="M23" s="5">
        <v>399039</v>
      </c>
      <c r="N23" s="30">
        <v>432676</v>
      </c>
      <c r="O23" s="162">
        <v>453169</v>
      </c>
      <c r="P23" s="214"/>
      <c r="Q23" s="214"/>
      <c r="R23" s="214"/>
    </row>
    <row r="24" spans="4:18" ht="18.75" x14ac:dyDescent="0.15">
      <c r="D24" s="4" t="s">
        <v>15</v>
      </c>
      <c r="E24" s="160">
        <v>7930</v>
      </c>
      <c r="F24" s="160">
        <v>9739</v>
      </c>
      <c r="G24" s="160">
        <v>12327</v>
      </c>
      <c r="H24" s="160">
        <v>14594</v>
      </c>
      <c r="I24" s="160">
        <v>10097</v>
      </c>
      <c r="J24" s="160">
        <v>9346</v>
      </c>
      <c r="K24" s="206">
        <v>9688</v>
      </c>
      <c r="L24" s="206">
        <v>8485</v>
      </c>
      <c r="M24" s="206">
        <v>8150</v>
      </c>
      <c r="N24" s="206">
        <v>8739</v>
      </c>
      <c r="O24" s="227">
        <v>8989</v>
      </c>
      <c r="P24" s="214"/>
      <c r="Q24" s="214"/>
      <c r="R24" s="214"/>
    </row>
    <row r="25" spans="4:18" ht="18.75" x14ac:dyDescent="0.15">
      <c r="D25" s="4" t="s">
        <v>16</v>
      </c>
      <c r="E25" s="5">
        <v>2563</v>
      </c>
      <c r="F25" s="5">
        <v>2610</v>
      </c>
      <c r="G25" s="5">
        <v>2755</v>
      </c>
      <c r="H25" s="5">
        <v>2998</v>
      </c>
      <c r="I25" s="5">
        <v>3052</v>
      </c>
      <c r="J25" s="5">
        <v>2654</v>
      </c>
      <c r="K25" s="5">
        <v>2848</v>
      </c>
      <c r="L25" s="5">
        <v>2785</v>
      </c>
      <c r="M25" s="5">
        <v>2840</v>
      </c>
      <c r="N25" s="30">
        <v>3200</v>
      </c>
      <c r="O25" s="162">
        <v>3200</v>
      </c>
      <c r="P25" s="214"/>
      <c r="Q25" s="214"/>
      <c r="R25" s="214"/>
    </row>
    <row r="26" spans="4:18" ht="18.75" x14ac:dyDescent="0.15">
      <c r="D26" s="4" t="s">
        <v>17</v>
      </c>
      <c r="E26" s="5">
        <v>65627</v>
      </c>
      <c r="F26" s="5">
        <v>73471</v>
      </c>
      <c r="G26" s="5">
        <v>69377</v>
      </c>
      <c r="H26" s="5">
        <v>61439</v>
      </c>
      <c r="I26" s="5">
        <v>54565</v>
      </c>
      <c r="J26" s="5">
        <v>81116</v>
      </c>
      <c r="K26" s="5">
        <v>90114</v>
      </c>
      <c r="L26" s="5">
        <v>73869</v>
      </c>
      <c r="M26" s="5">
        <v>69715</v>
      </c>
      <c r="N26" s="5">
        <v>85100</v>
      </c>
      <c r="O26" s="163">
        <v>110518</v>
      </c>
      <c r="P26" s="214"/>
      <c r="Q26" s="214"/>
      <c r="R26" s="214"/>
    </row>
    <row r="27" spans="4:18" ht="18.75" x14ac:dyDescent="0.25">
      <c r="D27" s="4" t="s">
        <v>18</v>
      </c>
      <c r="E27" s="160">
        <v>2300</v>
      </c>
      <c r="F27" s="160">
        <v>4020</v>
      </c>
      <c r="G27" s="160">
        <v>6560</v>
      </c>
      <c r="H27" s="160">
        <v>6620</v>
      </c>
      <c r="I27" s="160">
        <v>5610</v>
      </c>
      <c r="J27" s="160">
        <v>8450</v>
      </c>
      <c r="K27" s="160">
        <v>8860</v>
      </c>
      <c r="L27" s="164">
        <v>4310</v>
      </c>
      <c r="M27" s="164">
        <v>3330</v>
      </c>
      <c r="N27" s="30">
        <v>2502</v>
      </c>
      <c r="O27" s="162">
        <v>2400</v>
      </c>
      <c r="P27" s="214"/>
      <c r="Q27" s="214"/>
      <c r="R27" s="214"/>
    </row>
    <row r="28" spans="4:18" ht="18.75" x14ac:dyDescent="0.15">
      <c r="D28" s="4" t="s">
        <v>19</v>
      </c>
      <c r="E28" s="160">
        <v>365</v>
      </c>
      <c r="F28" s="160">
        <v>465</v>
      </c>
      <c r="G28" s="160">
        <v>485</v>
      </c>
      <c r="H28" s="160">
        <v>519</v>
      </c>
      <c r="I28" s="160">
        <v>1170</v>
      </c>
      <c r="J28" s="160">
        <v>1099</v>
      </c>
      <c r="K28" s="160">
        <v>1335</v>
      </c>
      <c r="L28" s="160">
        <v>870</v>
      </c>
      <c r="M28" s="160">
        <v>1061</v>
      </c>
      <c r="N28" s="30">
        <v>1259</v>
      </c>
      <c r="O28" s="162">
        <v>2041</v>
      </c>
      <c r="P28" s="214"/>
      <c r="Q28" s="214"/>
      <c r="R28" s="214"/>
    </row>
    <row r="29" spans="4:18" ht="18.75" x14ac:dyDescent="0.15">
      <c r="D29" s="4" t="s">
        <v>20</v>
      </c>
      <c r="E29" s="5">
        <v>8.98</v>
      </c>
      <c r="F29" s="5">
        <v>16.39</v>
      </c>
      <c r="G29" s="5">
        <v>23.32</v>
      </c>
      <c r="H29" s="5">
        <v>36.68</v>
      </c>
      <c r="I29" s="5">
        <v>33.700000000000003</v>
      </c>
      <c r="J29" s="5">
        <v>27.84</v>
      </c>
      <c r="K29" s="5">
        <v>32.83</v>
      </c>
      <c r="L29" s="5">
        <v>24.86</v>
      </c>
      <c r="M29" s="5">
        <v>24.46</v>
      </c>
      <c r="N29" s="30">
        <v>37.99</v>
      </c>
      <c r="O29" s="162">
        <v>43.11</v>
      </c>
      <c r="P29" s="214"/>
      <c r="Q29" s="214"/>
      <c r="R29" s="214"/>
    </row>
    <row r="30" spans="4:18" ht="18.75" x14ac:dyDescent="0.15">
      <c r="D30" s="4" t="s">
        <v>21</v>
      </c>
      <c r="E30" s="160">
        <v>129</v>
      </c>
      <c r="F30" s="5">
        <v>141.9</v>
      </c>
      <c r="G30" s="5">
        <v>170.1</v>
      </c>
      <c r="H30" s="5">
        <v>227.9</v>
      </c>
      <c r="I30" s="5">
        <v>181.3</v>
      </c>
      <c r="J30" s="5">
        <v>192.7</v>
      </c>
      <c r="K30" s="5">
        <v>224.1</v>
      </c>
      <c r="L30" s="5">
        <v>209.2</v>
      </c>
      <c r="M30" s="5">
        <v>169.8</v>
      </c>
      <c r="N30" s="5">
        <v>193.1</v>
      </c>
      <c r="O30" s="163">
        <v>238.9</v>
      </c>
      <c r="P30" s="214"/>
      <c r="Q30" s="214"/>
      <c r="R30" s="214"/>
    </row>
    <row r="31" spans="4:18" ht="18.75" x14ac:dyDescent="0.15">
      <c r="D31" s="4" t="s">
        <v>22</v>
      </c>
      <c r="E31" s="160">
        <v>25136</v>
      </c>
      <c r="F31" s="160">
        <v>24824</v>
      </c>
      <c r="G31" s="160">
        <v>25730</v>
      </c>
      <c r="H31" s="160">
        <v>26464</v>
      </c>
      <c r="I31" s="160">
        <v>26446</v>
      </c>
      <c r="J31" s="160">
        <v>24401</v>
      </c>
      <c r="K31" s="160">
        <v>21586</v>
      </c>
      <c r="L31" s="160">
        <v>21910</v>
      </c>
      <c r="M31" s="160">
        <v>18985</v>
      </c>
      <c r="N31" s="5">
        <v>18269</v>
      </c>
      <c r="O31" s="163">
        <v>17460</v>
      </c>
      <c r="P31" s="214"/>
      <c r="Q31" s="214"/>
      <c r="R31" s="214"/>
    </row>
    <row r="32" spans="4:18" ht="18.75" x14ac:dyDescent="0.15">
      <c r="D32" s="4" t="s">
        <v>23</v>
      </c>
      <c r="E32" s="5">
        <v>53021</v>
      </c>
      <c r="F32" s="5">
        <v>60560</v>
      </c>
      <c r="G32" s="5">
        <v>59891</v>
      </c>
      <c r="H32" s="5">
        <v>67106</v>
      </c>
      <c r="I32" s="5">
        <v>65489</v>
      </c>
      <c r="J32" s="5">
        <v>62315</v>
      </c>
      <c r="K32" s="5">
        <v>67091</v>
      </c>
      <c r="L32" s="5">
        <v>72077</v>
      </c>
      <c r="M32" s="5">
        <v>82431</v>
      </c>
      <c r="N32" s="5">
        <v>81303</v>
      </c>
      <c r="O32" s="163">
        <v>91896</v>
      </c>
      <c r="P32" s="214"/>
      <c r="Q32" s="214"/>
      <c r="R32" s="214"/>
    </row>
    <row r="33" spans="4:20" ht="18.75" x14ac:dyDescent="0.15">
      <c r="D33" s="4" t="s">
        <v>24</v>
      </c>
      <c r="E33" s="160">
        <v>12575</v>
      </c>
      <c r="F33" s="160">
        <v>15324</v>
      </c>
      <c r="G33" s="160">
        <v>21109</v>
      </c>
      <c r="H33" s="160">
        <v>25513</v>
      </c>
      <c r="I33" s="160">
        <v>38985</v>
      </c>
      <c r="J33" s="160">
        <v>30281</v>
      </c>
      <c r="K33" s="160">
        <v>31409</v>
      </c>
      <c r="L33" s="160">
        <v>31812</v>
      </c>
      <c r="M33" s="160">
        <v>36348</v>
      </c>
      <c r="N33" s="30">
        <v>31241</v>
      </c>
      <c r="O33" s="162">
        <v>28647</v>
      </c>
      <c r="P33" s="214"/>
      <c r="Q33" s="214"/>
      <c r="R33" s="214"/>
    </row>
    <row r="34" spans="4:20" ht="18.75" x14ac:dyDescent="0.15">
      <c r="D34" s="4" t="s">
        <v>25</v>
      </c>
      <c r="E34" s="160">
        <v>6249.7738818643757</v>
      </c>
      <c r="F34" s="160">
        <v>9136.3070541813468</v>
      </c>
      <c r="G34" s="160">
        <v>8761.542723092236</v>
      </c>
      <c r="H34" s="5">
        <v>9097.7000605500016</v>
      </c>
      <c r="I34" s="5">
        <v>10822.167625960012</v>
      </c>
      <c r="J34" s="5">
        <v>9968.697614409999</v>
      </c>
      <c r="K34" s="5">
        <v>11727.804577019693</v>
      </c>
      <c r="L34" s="5">
        <v>7117.9858866414488</v>
      </c>
      <c r="M34" s="5">
        <v>6649.0959763221017</v>
      </c>
      <c r="N34" s="5">
        <v>8990.6247576747628</v>
      </c>
      <c r="O34" s="163">
        <v>10183.057590718099</v>
      </c>
      <c r="P34" s="214"/>
      <c r="Q34" s="230">
        <f>O30/N30-1</f>
        <v>0.23718280683583637</v>
      </c>
      <c r="R34" s="214"/>
    </row>
    <row r="35" spans="4:20" ht="18.75" x14ac:dyDescent="0.15">
      <c r="D35" s="4" t="s">
        <v>26</v>
      </c>
      <c r="E35" s="160">
        <v>554.57802389283995</v>
      </c>
      <c r="F35" s="160">
        <v>849.94819064000001</v>
      </c>
      <c r="G35" s="160">
        <v>890.26</v>
      </c>
      <c r="H35" s="160">
        <v>1493.13</v>
      </c>
      <c r="I35" s="160">
        <v>1868</v>
      </c>
      <c r="J35" s="160">
        <v>970</v>
      </c>
      <c r="K35" s="160">
        <v>1665.66</v>
      </c>
      <c r="L35" s="160">
        <v>1738.3</v>
      </c>
      <c r="M35" s="160">
        <v>1506.7</v>
      </c>
      <c r="N35" s="30">
        <v>1634.29</v>
      </c>
      <c r="O35" s="162">
        <v>1637</v>
      </c>
      <c r="P35" s="214"/>
      <c r="Q35" s="214"/>
      <c r="R35" s="214"/>
    </row>
    <row r="36" spans="4:20" ht="18.75" x14ac:dyDescent="0.15">
      <c r="D36" s="4" t="s">
        <v>27</v>
      </c>
      <c r="E36" s="5">
        <v>112357</v>
      </c>
      <c r="F36" s="5">
        <v>139777</v>
      </c>
      <c r="G36" s="5">
        <v>142998</v>
      </c>
      <c r="H36" s="5">
        <v>161954</v>
      </c>
      <c r="I36" s="5">
        <v>170412</v>
      </c>
      <c r="J36" s="5">
        <v>193360</v>
      </c>
      <c r="K36" s="5">
        <v>211785</v>
      </c>
      <c r="L36" s="5">
        <v>209724</v>
      </c>
      <c r="M36" s="5">
        <v>183833</v>
      </c>
      <c r="N36" s="30">
        <v>201715</v>
      </c>
      <c r="O36" s="162">
        <v>235739</v>
      </c>
      <c r="P36" s="214"/>
      <c r="Q36" s="214"/>
      <c r="R36" s="214"/>
    </row>
    <row r="37" spans="4:20" ht="18.75" x14ac:dyDescent="0.15">
      <c r="D37" s="4" t="s">
        <v>28</v>
      </c>
      <c r="E37" s="160">
        <v>102588</v>
      </c>
      <c r="F37" s="160">
        <v>111393</v>
      </c>
      <c r="G37" s="160">
        <v>129562</v>
      </c>
      <c r="H37" s="160">
        <v>609</v>
      </c>
      <c r="I37" s="160">
        <v>642</v>
      </c>
      <c r="J37" s="160">
        <v>630</v>
      </c>
      <c r="K37" s="160">
        <v>656</v>
      </c>
      <c r="L37" s="160">
        <v>581</v>
      </c>
      <c r="M37" s="160">
        <v>579</v>
      </c>
      <c r="N37" s="30">
        <v>534.98748399999999</v>
      </c>
      <c r="O37" s="162">
        <v>516.67358899999999</v>
      </c>
      <c r="P37" s="214"/>
      <c r="Q37" s="214"/>
      <c r="R37" s="214"/>
    </row>
    <row r="38" spans="4:20" ht="18.75" x14ac:dyDescent="0.15">
      <c r="D38" s="4" t="s">
        <v>183</v>
      </c>
      <c r="E38" s="160">
        <v>19434</v>
      </c>
      <c r="F38" s="160">
        <v>22031</v>
      </c>
      <c r="G38" s="160">
        <v>25332</v>
      </c>
      <c r="H38" s="160">
        <v>28818</v>
      </c>
      <c r="I38" s="160">
        <v>33313</v>
      </c>
      <c r="J38" s="160">
        <v>1062</v>
      </c>
      <c r="K38" s="160">
        <v>1126</v>
      </c>
      <c r="L38" s="160">
        <v>1145</v>
      </c>
      <c r="M38" s="160">
        <v>1166</v>
      </c>
      <c r="N38" s="30">
        <v>1234</v>
      </c>
      <c r="O38" s="162">
        <v>1216</v>
      </c>
      <c r="P38" s="214"/>
      <c r="Q38" s="214"/>
      <c r="R38" s="214"/>
    </row>
    <row r="39" spans="4:20" ht="18.75" x14ac:dyDescent="0.15">
      <c r="D39" s="4" t="s">
        <v>30</v>
      </c>
      <c r="E39" s="5">
        <v>1223.951</v>
      </c>
      <c r="F39" s="5">
        <v>1242</v>
      </c>
      <c r="G39" s="5">
        <v>1386</v>
      </c>
      <c r="H39" s="5">
        <v>1331</v>
      </c>
      <c r="I39" s="5">
        <v>1576</v>
      </c>
      <c r="J39" s="5">
        <v>1807</v>
      </c>
      <c r="K39" s="5">
        <v>2181</v>
      </c>
      <c r="L39" s="5">
        <v>2686</v>
      </c>
      <c r="M39" s="5">
        <v>2711</v>
      </c>
      <c r="N39" s="30">
        <v>3395</v>
      </c>
      <c r="O39" s="162">
        <v>3280</v>
      </c>
      <c r="P39" s="214"/>
      <c r="Q39" s="214"/>
      <c r="R39" s="214"/>
    </row>
    <row r="40" spans="4:20" ht="18.75" x14ac:dyDescent="0.15">
      <c r="D40" s="7" t="s">
        <v>180</v>
      </c>
      <c r="E40" s="8">
        <v>119824.26000000001</v>
      </c>
      <c r="F40" s="8">
        <v>132642.58000000002</v>
      </c>
      <c r="G40" s="8">
        <v>151970.19500000001</v>
      </c>
      <c r="H40" s="8">
        <v>202051.35500000001</v>
      </c>
      <c r="I40" s="8">
        <v>148356.685</v>
      </c>
      <c r="J40" s="8">
        <v>132933.89291911697</v>
      </c>
      <c r="K40" s="8">
        <v>124230.55100000001</v>
      </c>
      <c r="L40" s="8">
        <v>129813.59382999635</v>
      </c>
      <c r="M40" s="8">
        <v>134824.61713366699</v>
      </c>
      <c r="N40" s="31">
        <v>143655</v>
      </c>
      <c r="O40" s="165">
        <v>136918.06655569962</v>
      </c>
      <c r="P40" s="214"/>
      <c r="Q40" s="214"/>
      <c r="R40" s="214"/>
    </row>
    <row r="42" spans="4:20" ht="18.75" hidden="1" x14ac:dyDescent="0.2">
      <c r="D42" s="9" t="s">
        <v>178</v>
      </c>
      <c r="I42" s="23"/>
      <c r="T42" s="23"/>
    </row>
    <row r="43" spans="4:20" ht="15" hidden="1" x14ac:dyDescent="0.15">
      <c r="D43" s="25"/>
      <c r="E43" s="3" t="e">
        <f>#REF!+1</f>
        <v>#REF!</v>
      </c>
      <c r="F43" s="3" t="e">
        <f t="shared" ref="F43:N43" si="1">E43+1</f>
        <v>#REF!</v>
      </c>
      <c r="G43" s="3" t="e">
        <f t="shared" si="1"/>
        <v>#REF!</v>
      </c>
      <c r="H43" s="3" t="e">
        <f t="shared" si="1"/>
        <v>#REF!</v>
      </c>
      <c r="I43" s="3" t="e">
        <f t="shared" si="1"/>
        <v>#REF!</v>
      </c>
      <c r="J43" s="3" t="e">
        <f t="shared" si="1"/>
        <v>#REF!</v>
      </c>
      <c r="K43" s="3" t="e">
        <f t="shared" si="1"/>
        <v>#REF!</v>
      </c>
      <c r="L43" s="3" t="e">
        <f t="shared" si="1"/>
        <v>#REF!</v>
      </c>
      <c r="M43" s="3" t="e">
        <f t="shared" si="1"/>
        <v>#REF!</v>
      </c>
      <c r="N43" s="3" t="e">
        <f t="shared" si="1"/>
        <v>#REF!</v>
      </c>
    </row>
    <row r="44" spans="4:20" ht="15" hidden="1" x14ac:dyDescent="0.15">
      <c r="D44" s="4" t="s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</row>
    <row r="45" spans="4:20" ht="15" hidden="1" x14ac:dyDescent="0.15">
      <c r="D45" s="4" t="s">
        <v>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4:20" ht="15" hidden="1" x14ac:dyDescent="0.15">
      <c r="D46" s="4" t="s">
        <v>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4:20" ht="15" hidden="1" x14ac:dyDescent="0.15">
      <c r="D47" s="4" t="s">
        <v>3</v>
      </c>
      <c r="E47" s="6">
        <v>2968.0990000000002</v>
      </c>
      <c r="F47" s="6">
        <v>3016.6680000000001</v>
      </c>
      <c r="G47" s="6">
        <v>3009.8040000000001</v>
      </c>
      <c r="H47" s="6">
        <v>10713.044</v>
      </c>
      <c r="I47" s="6">
        <v>11613.313512000001</v>
      </c>
      <c r="J47" s="6">
        <v>11968.313928</v>
      </c>
      <c r="K47" s="6">
        <v>12513.406475</v>
      </c>
      <c r="L47" s="6">
        <v>12528.766753</v>
      </c>
      <c r="M47" s="6">
        <v>13204.060474</v>
      </c>
      <c r="N47" s="6">
        <v>13479.851957999999</v>
      </c>
    </row>
    <row r="48" spans="4:20" ht="15" hidden="1" x14ac:dyDescent="0.15">
      <c r="D48" s="4" t="s">
        <v>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4:14" ht="15" hidden="1" x14ac:dyDescent="0.15">
      <c r="D49" s="4" t="s">
        <v>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4:14" ht="15" hidden="1" x14ac:dyDescent="0.15">
      <c r="D50" s="4" t="s">
        <v>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4:14" ht="15" hidden="1" x14ac:dyDescent="0.15">
      <c r="D51" s="4" t="s">
        <v>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</row>
    <row r="52" spans="4:14" ht="15" hidden="1" x14ac:dyDescent="0.15">
      <c r="D52" s="4" t="s">
        <v>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</row>
    <row r="53" spans="4:14" ht="15" hidden="1" x14ac:dyDescent="0.15">
      <c r="D53" s="4" t="s">
        <v>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</row>
    <row r="54" spans="4:14" ht="15" hidden="1" x14ac:dyDescent="0.15">
      <c r="D54" s="4" t="s">
        <v>10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</row>
    <row r="55" spans="4:14" ht="15" hidden="1" x14ac:dyDescent="0.15">
      <c r="D55" s="4" t="s">
        <v>11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</row>
    <row r="56" spans="4:14" ht="15" hidden="1" x14ac:dyDescent="0.15">
      <c r="D56" s="4" t="s">
        <v>12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1220</v>
      </c>
      <c r="N56" s="6">
        <v>906</v>
      </c>
    </row>
    <row r="57" spans="4:14" ht="15" hidden="1" x14ac:dyDescent="0.15">
      <c r="D57" s="4" t="s">
        <v>13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</row>
    <row r="58" spans="4:14" ht="15" hidden="1" x14ac:dyDescent="0.15">
      <c r="D58" s="4" t="s">
        <v>14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4:14" ht="15" hidden="1" x14ac:dyDescent="0.15">
      <c r="D59" s="4" t="s">
        <v>15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4:14" ht="15" hidden="1" x14ac:dyDescent="0.15">
      <c r="D60" s="4" t="s">
        <v>16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</row>
    <row r="61" spans="4:14" ht="15" hidden="1" x14ac:dyDescent="0.15">
      <c r="D61" s="4" t="s">
        <v>17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</row>
    <row r="62" spans="4:14" ht="15" hidden="1" x14ac:dyDescent="0.15">
      <c r="D62" s="4" t="s">
        <v>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</row>
    <row r="63" spans="4:14" ht="15" hidden="1" x14ac:dyDescent="0.15">
      <c r="D63" s="4" t="s">
        <v>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4:14" ht="15" hidden="1" x14ac:dyDescent="0.15">
      <c r="D64" s="4" t="s">
        <v>20</v>
      </c>
      <c r="E64" s="6">
        <v>5.89</v>
      </c>
      <c r="F64" s="6">
        <v>12.47</v>
      </c>
      <c r="G64" s="6">
        <v>17.78</v>
      </c>
      <c r="H64" s="6">
        <v>13.84</v>
      </c>
      <c r="I64" s="6">
        <v>17.84</v>
      </c>
      <c r="J64" s="6">
        <v>11</v>
      </c>
      <c r="K64" s="6">
        <v>10.6</v>
      </c>
      <c r="L64" s="32">
        <v>8.4965748431617349</v>
      </c>
      <c r="M64" s="32">
        <v>6.3931496863234694</v>
      </c>
      <c r="N64" s="32">
        <v>4.2897245294852038</v>
      </c>
    </row>
    <row r="65" spans="4:20" ht="15" hidden="1" x14ac:dyDescent="0.15">
      <c r="D65" s="4" t="s">
        <v>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</row>
    <row r="66" spans="4:20" ht="15" hidden="1" x14ac:dyDescent="0.15">
      <c r="D66" s="4" t="s">
        <v>22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</row>
    <row r="67" spans="4:20" ht="15" hidden="1" x14ac:dyDescent="0.15">
      <c r="D67" s="4" t="s">
        <v>23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</row>
    <row r="68" spans="4:20" ht="15" hidden="1" x14ac:dyDescent="0.15">
      <c r="D68" s="4" t="s">
        <v>24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</row>
    <row r="69" spans="4:20" ht="15" hidden="1" x14ac:dyDescent="0.15">
      <c r="D69" s="4" t="s">
        <v>25</v>
      </c>
      <c r="E69" s="6">
        <v>0</v>
      </c>
      <c r="F69" s="6">
        <v>0</v>
      </c>
      <c r="G69" s="6">
        <v>0</v>
      </c>
      <c r="H69" s="6">
        <v>3495.6953084800007</v>
      </c>
      <c r="I69" s="6">
        <v>4605.1253570099989</v>
      </c>
      <c r="J69" s="6">
        <v>3763.6858825099998</v>
      </c>
      <c r="K69" s="6">
        <v>3658.1835737297001</v>
      </c>
      <c r="L69" s="6">
        <v>2847.6931012846503</v>
      </c>
      <c r="M69" s="6">
        <v>2018.35760261</v>
      </c>
      <c r="N69" s="6">
        <v>2681.3608877500001</v>
      </c>
    </row>
    <row r="70" spans="4:20" ht="15" hidden="1" x14ac:dyDescent="0.15">
      <c r="D70" s="4" t="s">
        <v>26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</row>
    <row r="71" spans="4:20" ht="15" hidden="1" x14ac:dyDescent="0.15">
      <c r="D71" s="4" t="s">
        <v>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4:20" ht="15" hidden="1" x14ac:dyDescent="0.15">
      <c r="D72" s="4" t="s">
        <v>28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86.2</v>
      </c>
    </row>
    <row r="73" spans="4:20" ht="15" hidden="1" x14ac:dyDescent="0.15">
      <c r="D73" s="4" t="s">
        <v>29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</row>
    <row r="74" spans="4:20" ht="15" hidden="1" x14ac:dyDescent="0.15">
      <c r="D74" s="4" t="s">
        <v>30</v>
      </c>
      <c r="E74" s="6">
        <v>278</v>
      </c>
      <c r="F74" s="6">
        <v>301</v>
      </c>
      <c r="G74" s="6">
        <v>320</v>
      </c>
      <c r="H74" s="6">
        <v>520</v>
      </c>
      <c r="I74" s="6">
        <v>699</v>
      </c>
      <c r="J74" s="6">
        <v>697</v>
      </c>
      <c r="K74" s="6">
        <v>428</v>
      </c>
      <c r="L74" s="6">
        <v>585</v>
      </c>
      <c r="M74" s="6">
        <v>857</v>
      </c>
      <c r="N74" s="6">
        <v>1036</v>
      </c>
    </row>
    <row r="75" spans="4:20" ht="15" hidden="1" x14ac:dyDescent="0.15">
      <c r="D75" s="7" t="s">
        <v>180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</row>
    <row r="76" spans="4:20" hidden="1" x14ac:dyDescent="0.15"/>
    <row r="77" spans="4:20" hidden="1" x14ac:dyDescent="0.15"/>
    <row r="78" spans="4:20" hidden="1" x14ac:dyDescent="0.15"/>
    <row r="79" spans="4:20" hidden="1" x14ac:dyDescent="0.15"/>
    <row r="80" spans="4:20" ht="18.75" hidden="1" x14ac:dyDescent="0.2">
      <c r="D80" s="9" t="s">
        <v>143</v>
      </c>
      <c r="I80" s="23"/>
      <c r="T80" s="23"/>
    </row>
    <row r="81" spans="4:14" ht="15" hidden="1" x14ac:dyDescent="0.15">
      <c r="D81" s="25"/>
      <c r="E81" s="3" t="e">
        <f>#REF!+1</f>
        <v>#REF!</v>
      </c>
      <c r="F81" s="3" t="e">
        <f t="shared" ref="F81:N81" si="2">E81+1</f>
        <v>#REF!</v>
      </c>
      <c r="G81" s="3" t="e">
        <f t="shared" si="2"/>
        <v>#REF!</v>
      </c>
      <c r="H81" s="3" t="e">
        <f t="shared" si="2"/>
        <v>#REF!</v>
      </c>
      <c r="I81" s="3" t="e">
        <f t="shared" si="2"/>
        <v>#REF!</v>
      </c>
      <c r="J81" s="3" t="e">
        <f t="shared" si="2"/>
        <v>#REF!</v>
      </c>
      <c r="K81" s="3" t="e">
        <f t="shared" si="2"/>
        <v>#REF!</v>
      </c>
      <c r="L81" s="3" t="e">
        <f t="shared" si="2"/>
        <v>#REF!</v>
      </c>
      <c r="M81" s="3" t="e">
        <f t="shared" si="2"/>
        <v>#REF!</v>
      </c>
      <c r="N81" s="3" t="e">
        <f t="shared" si="2"/>
        <v>#REF!</v>
      </c>
    </row>
    <row r="82" spans="4:14" ht="15" hidden="1" x14ac:dyDescent="0.15">
      <c r="D82" s="4" t="s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4:14" ht="15" hidden="1" x14ac:dyDescent="0.15">
      <c r="D83" s="4" t="s">
        <v>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4:14" ht="15" hidden="1" x14ac:dyDescent="0.15">
      <c r="D84" s="4" t="s">
        <v>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</row>
    <row r="85" spans="4:14" ht="15" hidden="1" x14ac:dyDescent="0.15">
      <c r="D85" s="4" t="s">
        <v>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</row>
    <row r="86" spans="4:14" ht="15" hidden="1" x14ac:dyDescent="0.15">
      <c r="D86" s="4" t="s">
        <v>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</row>
    <row r="87" spans="4:14" ht="15" hidden="1" x14ac:dyDescent="0.15">
      <c r="D87" s="4" t="s">
        <v>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4:14" ht="15" hidden="1" x14ac:dyDescent="0.15">
      <c r="D88" s="4" t="s">
        <v>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</row>
    <row r="89" spans="4:14" ht="15" hidden="1" x14ac:dyDescent="0.15">
      <c r="D89" s="4" t="s">
        <v>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</row>
    <row r="90" spans="4:14" ht="15" hidden="1" x14ac:dyDescent="0.15">
      <c r="D90" s="4" t="s">
        <v>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</row>
    <row r="91" spans="4:14" ht="15" hidden="1" x14ac:dyDescent="0.15">
      <c r="D91" s="4" t="s">
        <v>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</row>
    <row r="92" spans="4:14" ht="15" hidden="1" x14ac:dyDescent="0.15">
      <c r="D92" s="4" t="s">
        <v>10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</row>
    <row r="93" spans="4:14" ht="15" hidden="1" x14ac:dyDescent="0.15">
      <c r="D93" s="4" t="s">
        <v>11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4:14" ht="15" hidden="1" x14ac:dyDescent="0.15">
      <c r="D94" s="4" t="s">
        <v>12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</row>
    <row r="95" spans="4:14" ht="15" hidden="1" x14ac:dyDescent="0.15">
      <c r="D95" s="4" t="s">
        <v>13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</row>
    <row r="96" spans="4:14" ht="15" hidden="1" x14ac:dyDescent="0.15">
      <c r="D96" s="4" t="s">
        <v>14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</row>
    <row r="97" spans="4:14" ht="15" hidden="1" x14ac:dyDescent="0.15">
      <c r="D97" s="4" t="s">
        <v>15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</row>
    <row r="98" spans="4:14" ht="15" hidden="1" x14ac:dyDescent="0.15">
      <c r="D98" s="4" t="s">
        <v>16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</row>
    <row r="99" spans="4:14" ht="15" hidden="1" x14ac:dyDescent="0.15">
      <c r="D99" s="4" t="s">
        <v>17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</row>
    <row r="100" spans="4:14" ht="15" hidden="1" x14ac:dyDescent="0.15">
      <c r="D100" s="4" t="s">
        <v>18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</row>
    <row r="101" spans="4:14" ht="15" hidden="1" x14ac:dyDescent="0.15">
      <c r="D101" s="4" t="s">
        <v>19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</row>
    <row r="102" spans="4:14" ht="15" hidden="1" x14ac:dyDescent="0.15">
      <c r="D102" s="4" t="s">
        <v>20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</row>
    <row r="103" spans="4:14" ht="15" hidden="1" x14ac:dyDescent="0.15">
      <c r="D103" s="4" t="s">
        <v>21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</row>
    <row r="104" spans="4:14" ht="15" hidden="1" x14ac:dyDescent="0.15">
      <c r="D104" s="4" t="s">
        <v>22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</row>
    <row r="105" spans="4:14" ht="15" hidden="1" x14ac:dyDescent="0.15">
      <c r="D105" s="4" t="s">
        <v>23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</row>
    <row r="106" spans="4:14" ht="15" hidden="1" x14ac:dyDescent="0.15">
      <c r="D106" s="4" t="s">
        <v>24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</row>
    <row r="107" spans="4:14" ht="15" hidden="1" x14ac:dyDescent="0.15">
      <c r="D107" s="4" t="s">
        <v>25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</row>
    <row r="108" spans="4:14" ht="15" hidden="1" x14ac:dyDescent="0.15">
      <c r="D108" s="4" t="s">
        <v>26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</row>
    <row r="109" spans="4:14" ht="15" hidden="1" x14ac:dyDescent="0.15">
      <c r="D109" s="4" t="s">
        <v>27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</row>
    <row r="110" spans="4:14" ht="15" hidden="1" x14ac:dyDescent="0.15">
      <c r="D110" s="4" t="s">
        <v>28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</row>
    <row r="111" spans="4:14" ht="15" hidden="1" x14ac:dyDescent="0.15">
      <c r="D111" s="4" t="s">
        <v>29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</row>
    <row r="112" spans="4:14" ht="15" hidden="1" x14ac:dyDescent="0.15">
      <c r="D112" s="4" t="s">
        <v>30</v>
      </c>
      <c r="E112" s="6">
        <v>42</v>
      </c>
      <c r="F112" s="6">
        <v>47</v>
      </c>
      <c r="G112" s="6">
        <v>59</v>
      </c>
      <c r="H112" s="6">
        <v>82</v>
      </c>
      <c r="I112" s="32">
        <f>AVERAGE(H112,J112)</f>
        <v>70.5</v>
      </c>
      <c r="J112" s="6">
        <v>59</v>
      </c>
      <c r="K112" s="6">
        <v>62</v>
      </c>
      <c r="L112" s="6">
        <v>53</v>
      </c>
      <c r="M112" s="6">
        <v>129</v>
      </c>
      <c r="N112" s="6">
        <v>175</v>
      </c>
    </row>
    <row r="113" spans="4:20" ht="15" hidden="1" x14ac:dyDescent="0.15">
      <c r="D113" s="7" t="s">
        <v>180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</row>
    <row r="114" spans="4:20" hidden="1" x14ac:dyDescent="0.15"/>
    <row r="115" spans="4:20" hidden="1" x14ac:dyDescent="0.15"/>
    <row r="116" spans="4:20" ht="18.75" hidden="1" x14ac:dyDescent="0.2">
      <c r="D116" s="9" t="s">
        <v>144</v>
      </c>
      <c r="I116" s="23"/>
      <c r="T116" s="23"/>
    </row>
    <row r="117" spans="4:20" ht="15" hidden="1" x14ac:dyDescent="0.15">
      <c r="D117" s="25"/>
      <c r="E117" s="3" t="e">
        <f>#REF!+1</f>
        <v>#REF!</v>
      </c>
      <c r="F117" s="3" t="e">
        <f t="shared" ref="F117:N117" si="3">E117+1</f>
        <v>#REF!</v>
      </c>
      <c r="G117" s="3" t="e">
        <f t="shared" si="3"/>
        <v>#REF!</v>
      </c>
      <c r="H117" s="3" t="e">
        <f t="shared" si="3"/>
        <v>#REF!</v>
      </c>
      <c r="I117" s="3" t="e">
        <f t="shared" si="3"/>
        <v>#REF!</v>
      </c>
      <c r="J117" s="3" t="e">
        <f t="shared" si="3"/>
        <v>#REF!</v>
      </c>
      <c r="K117" s="3" t="e">
        <f t="shared" si="3"/>
        <v>#REF!</v>
      </c>
      <c r="L117" s="3" t="e">
        <f t="shared" si="3"/>
        <v>#REF!</v>
      </c>
      <c r="M117" s="3" t="e">
        <f t="shared" si="3"/>
        <v>#REF!</v>
      </c>
      <c r="N117" s="3" t="e">
        <f t="shared" si="3"/>
        <v>#REF!</v>
      </c>
    </row>
    <row r="118" spans="4:20" ht="15" hidden="1" x14ac:dyDescent="0.15">
      <c r="D118" s="4" t="s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</row>
    <row r="119" spans="4:20" ht="15" hidden="1" x14ac:dyDescent="0.15">
      <c r="D119" s="4" t="s">
        <v>1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</row>
    <row r="120" spans="4:20" ht="15" hidden="1" x14ac:dyDescent="0.15">
      <c r="D120" s="4" t="s">
        <v>2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</row>
    <row r="121" spans="4:20" ht="15" hidden="1" x14ac:dyDescent="0.15">
      <c r="D121" s="4" t="s">
        <v>3</v>
      </c>
      <c r="E121" s="6">
        <v>18.709</v>
      </c>
      <c r="F121" s="6">
        <v>14.946</v>
      </c>
      <c r="G121" s="6">
        <v>16.452000000000002</v>
      </c>
      <c r="H121" s="6">
        <v>18.236000000000001</v>
      </c>
      <c r="I121" s="6">
        <v>17.452696</v>
      </c>
      <c r="J121" s="6">
        <v>16.599900999999999</v>
      </c>
      <c r="K121" s="6">
        <v>176.99709899999999</v>
      </c>
      <c r="L121" s="6">
        <v>167.096418</v>
      </c>
      <c r="M121" s="6">
        <v>143.908467</v>
      </c>
      <c r="N121" s="6">
        <v>130.10823500000001</v>
      </c>
    </row>
    <row r="122" spans="4:20" ht="15" hidden="1" x14ac:dyDescent="0.15">
      <c r="D122" s="4" t="s">
        <v>4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</row>
    <row r="123" spans="4:20" ht="15" hidden="1" x14ac:dyDescent="0.15">
      <c r="D123" s="4" t="s">
        <v>5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</row>
    <row r="124" spans="4:20" ht="15" hidden="1" x14ac:dyDescent="0.15">
      <c r="D124" s="4" t="s">
        <v>6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</row>
    <row r="125" spans="4:20" ht="15" hidden="1" x14ac:dyDescent="0.15">
      <c r="D125" s="4" t="s">
        <v>7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</row>
    <row r="126" spans="4:20" ht="15" hidden="1" x14ac:dyDescent="0.15">
      <c r="D126" s="4" t="s">
        <v>8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</row>
    <row r="127" spans="4:20" ht="15" hidden="1" x14ac:dyDescent="0.15">
      <c r="D127" s="4" t="s">
        <v>9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</row>
    <row r="128" spans="4:20" ht="15" hidden="1" x14ac:dyDescent="0.15">
      <c r="D128" s="4" t="s">
        <v>10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</row>
    <row r="129" spans="4:14" ht="15" hidden="1" x14ac:dyDescent="0.15">
      <c r="D129" s="4" t="s">
        <v>11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</row>
    <row r="130" spans="4:14" ht="15" hidden="1" x14ac:dyDescent="0.15">
      <c r="D130" s="4" t="s">
        <v>12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</row>
    <row r="131" spans="4:14" ht="15" hidden="1" x14ac:dyDescent="0.15">
      <c r="D131" s="4" t="s">
        <v>13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</row>
    <row r="132" spans="4:14" ht="15" hidden="1" x14ac:dyDescent="0.15">
      <c r="D132" s="4" t="s">
        <v>14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</row>
    <row r="133" spans="4:14" ht="15" hidden="1" x14ac:dyDescent="0.15">
      <c r="D133" s="4" t="s">
        <v>15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</row>
    <row r="134" spans="4:14" ht="15" hidden="1" x14ac:dyDescent="0.15">
      <c r="D134" s="4" t="s">
        <v>16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</row>
    <row r="135" spans="4:14" ht="15" hidden="1" x14ac:dyDescent="0.15">
      <c r="D135" s="4" t="s">
        <v>17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</row>
    <row r="136" spans="4:14" ht="15" hidden="1" x14ac:dyDescent="0.15">
      <c r="D136" s="4" t="s">
        <v>18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</row>
    <row r="137" spans="4:14" ht="15" hidden="1" x14ac:dyDescent="0.15">
      <c r="D137" s="4" t="s">
        <v>19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</row>
    <row r="138" spans="4:14" ht="15" hidden="1" x14ac:dyDescent="0.15">
      <c r="D138" s="4" t="s">
        <v>20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</row>
    <row r="139" spans="4:14" ht="15" hidden="1" x14ac:dyDescent="0.15">
      <c r="D139" s="4" t="s">
        <v>21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</row>
    <row r="140" spans="4:14" ht="15" hidden="1" x14ac:dyDescent="0.15">
      <c r="D140" s="4" t="s">
        <v>22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</row>
    <row r="141" spans="4:14" ht="15" hidden="1" x14ac:dyDescent="0.15">
      <c r="D141" s="4" t="s">
        <v>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</row>
    <row r="142" spans="4:14" ht="15" hidden="1" x14ac:dyDescent="0.15">
      <c r="D142" s="4" t="s">
        <v>24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</row>
    <row r="143" spans="4:14" ht="15" hidden="1" x14ac:dyDescent="0.15">
      <c r="D143" s="4" t="s">
        <v>25</v>
      </c>
      <c r="E143" s="6">
        <v>0</v>
      </c>
      <c r="F143" s="6">
        <v>0</v>
      </c>
      <c r="G143" s="6">
        <v>0</v>
      </c>
      <c r="H143" s="6">
        <v>60.009611039999996</v>
      </c>
      <c r="I143" s="6">
        <v>63.814466619999997</v>
      </c>
      <c r="J143" s="6">
        <v>65.843957029999999</v>
      </c>
      <c r="K143" s="6">
        <v>63.924972040000007</v>
      </c>
      <c r="L143" s="6">
        <v>60.683436799999996</v>
      </c>
      <c r="M143" s="6">
        <v>56.891719509999994</v>
      </c>
      <c r="N143" s="6">
        <v>0</v>
      </c>
    </row>
    <row r="144" spans="4:14" ht="15" hidden="1" x14ac:dyDescent="0.15">
      <c r="D144" s="4" t="s">
        <v>26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</row>
    <row r="145" spans="4:14" ht="15" hidden="1" x14ac:dyDescent="0.15">
      <c r="D145" s="4" t="s">
        <v>27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</row>
    <row r="146" spans="4:14" ht="15" hidden="1" x14ac:dyDescent="0.15">
      <c r="D146" s="4" t="s">
        <v>28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</row>
    <row r="147" spans="4:14" ht="15" hidden="1" x14ac:dyDescent="0.15">
      <c r="D147" s="4" t="s">
        <v>29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</row>
    <row r="148" spans="4:14" ht="15" hidden="1" x14ac:dyDescent="0.15">
      <c r="D148" s="4" t="s">
        <v>30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</row>
    <row r="149" spans="4:14" ht="15" hidden="1" x14ac:dyDescent="0.15">
      <c r="D149" s="7" t="s">
        <v>180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</row>
    <row r="150" spans="4:14" hidden="1" x14ac:dyDescent="0.15"/>
    <row r="151" spans="4:14" hidden="1" x14ac:dyDescent="0.15"/>
    <row r="152" spans="4:14" ht="18.75" hidden="1" x14ac:dyDescent="0.15">
      <c r="D152" s="9" t="s">
        <v>145</v>
      </c>
    </row>
    <row r="153" spans="4:14" ht="15" hidden="1" x14ac:dyDescent="0.15">
      <c r="D153" s="2"/>
      <c r="E153" s="3" t="e">
        <f>#REF!+1</f>
        <v>#REF!</v>
      </c>
      <c r="F153" s="3" t="e">
        <f t="shared" ref="F153:N153" si="4">E153+1</f>
        <v>#REF!</v>
      </c>
      <c r="G153" s="3" t="e">
        <f t="shared" si="4"/>
        <v>#REF!</v>
      </c>
      <c r="H153" s="3" t="e">
        <f t="shared" si="4"/>
        <v>#REF!</v>
      </c>
      <c r="I153" s="3" t="e">
        <f t="shared" si="4"/>
        <v>#REF!</v>
      </c>
      <c r="J153" s="3" t="e">
        <f t="shared" si="4"/>
        <v>#REF!</v>
      </c>
      <c r="K153" s="3" t="e">
        <f t="shared" si="4"/>
        <v>#REF!</v>
      </c>
      <c r="L153" s="3" t="e">
        <f t="shared" si="4"/>
        <v>#REF!</v>
      </c>
      <c r="M153" s="3" t="e">
        <f t="shared" si="4"/>
        <v>#REF!</v>
      </c>
      <c r="N153" s="3" t="e">
        <f t="shared" si="4"/>
        <v>#REF!</v>
      </c>
    </row>
    <row r="154" spans="4:14" ht="15" hidden="1" x14ac:dyDescent="0.15">
      <c r="D154" s="4" t="s">
        <v>0</v>
      </c>
      <c r="E154" s="30">
        <f t="shared" ref="E154:L154" si="5">E9+E118</f>
        <v>6165</v>
      </c>
      <c r="F154" s="30">
        <f t="shared" si="5"/>
        <v>7124</v>
      </c>
      <c r="G154" s="30">
        <f t="shared" si="5"/>
        <v>7183</v>
      </c>
      <c r="H154" s="30">
        <f t="shared" si="5"/>
        <v>7206</v>
      </c>
      <c r="I154" s="30">
        <f t="shared" si="5"/>
        <v>7362</v>
      </c>
      <c r="J154" s="30">
        <f t="shared" si="5"/>
        <v>7416</v>
      </c>
      <c r="K154" s="30">
        <f t="shared" si="5"/>
        <v>7552</v>
      </c>
      <c r="L154" s="30">
        <f t="shared" si="5"/>
        <v>6988</v>
      </c>
      <c r="M154" s="6">
        <v>6516</v>
      </c>
      <c r="N154" s="6">
        <v>6498</v>
      </c>
    </row>
    <row r="155" spans="4:14" ht="15" hidden="1" x14ac:dyDescent="0.15">
      <c r="D155" s="4" t="s">
        <v>1</v>
      </c>
      <c r="E155" s="6">
        <v>19929</v>
      </c>
      <c r="F155" s="6">
        <v>25255</v>
      </c>
      <c r="G155" s="6">
        <v>20488</v>
      </c>
      <c r="H155" s="6">
        <v>21916.163044019999</v>
      </c>
      <c r="I155" s="6">
        <v>19450</v>
      </c>
      <c r="J155" s="6">
        <v>18404</v>
      </c>
      <c r="K155" s="6">
        <v>19141.226578999998</v>
      </c>
      <c r="L155" s="6">
        <v>18466.992639</v>
      </c>
      <c r="M155" s="6">
        <v>20970.834524950002</v>
      </c>
      <c r="N155" s="6">
        <v>16165.799173429999</v>
      </c>
    </row>
    <row r="156" spans="4:14" ht="15" hidden="1" x14ac:dyDescent="0.15">
      <c r="D156" s="4" t="s">
        <v>2</v>
      </c>
      <c r="E156" s="30">
        <f t="shared" ref="E156:N156" si="6">E11+E120</f>
        <v>101.08</v>
      </c>
      <c r="F156" s="30">
        <f t="shared" si="6"/>
        <v>150</v>
      </c>
      <c r="G156" s="30">
        <f t="shared" si="6"/>
        <v>186</v>
      </c>
      <c r="H156" s="30">
        <f t="shared" si="6"/>
        <v>228.94597540999996</v>
      </c>
      <c r="I156" s="30">
        <f t="shared" si="6"/>
        <v>250.02178183775436</v>
      </c>
      <c r="J156" s="30">
        <f t="shared" si="6"/>
        <v>201.91481007880162</v>
      </c>
      <c r="K156" s="30">
        <f t="shared" si="6"/>
        <v>225.66846485994</v>
      </c>
      <c r="L156" s="30">
        <f t="shared" si="6"/>
        <v>232</v>
      </c>
      <c r="M156" s="30">
        <f t="shared" si="6"/>
        <v>245</v>
      </c>
      <c r="N156" s="30">
        <f t="shared" si="6"/>
        <v>306</v>
      </c>
    </row>
    <row r="157" spans="4:14" ht="15" hidden="1" x14ac:dyDescent="0.15">
      <c r="D157" s="4" t="s">
        <v>3</v>
      </c>
      <c r="E157" s="6">
        <v>30234.891</v>
      </c>
      <c r="F157" s="6">
        <v>29773.096000000001</v>
      </c>
      <c r="G157" s="6">
        <v>28072.463</v>
      </c>
      <c r="H157" s="6">
        <v>28709.281999999999</v>
      </c>
      <c r="I157" s="6">
        <v>29606.969015999999</v>
      </c>
      <c r="J157" s="6">
        <v>29420.122416999999</v>
      </c>
      <c r="K157" s="6">
        <v>30128.929927000001</v>
      </c>
      <c r="L157" s="6">
        <v>30561.841575999999</v>
      </c>
      <c r="M157" s="6">
        <v>31125.793055999999</v>
      </c>
      <c r="N157" s="6">
        <v>32665.348096999998</v>
      </c>
    </row>
    <row r="158" spans="4:14" ht="15" hidden="1" x14ac:dyDescent="0.15">
      <c r="D158" s="4" t="s">
        <v>4</v>
      </c>
      <c r="E158" s="30">
        <f t="shared" ref="E158:N158" si="7">E13+E122</f>
        <v>266</v>
      </c>
      <c r="F158" s="30">
        <f t="shared" si="7"/>
        <v>274</v>
      </c>
      <c r="G158" s="30">
        <f t="shared" si="7"/>
        <v>294</v>
      </c>
      <c r="H158" s="30">
        <f t="shared" si="7"/>
        <v>322</v>
      </c>
      <c r="I158" s="30">
        <f t="shared" si="7"/>
        <v>341</v>
      </c>
      <c r="J158" s="30">
        <f t="shared" si="7"/>
        <v>353</v>
      </c>
      <c r="K158" s="30">
        <f t="shared" si="7"/>
        <v>376</v>
      </c>
      <c r="L158" s="30">
        <f t="shared" si="7"/>
        <v>385</v>
      </c>
      <c r="M158" s="30">
        <f t="shared" si="7"/>
        <v>357</v>
      </c>
      <c r="N158" s="30">
        <f t="shared" si="7"/>
        <v>319.2</v>
      </c>
    </row>
    <row r="159" spans="4:14" ht="15" hidden="1" x14ac:dyDescent="0.15">
      <c r="D159" s="4" t="s">
        <v>5</v>
      </c>
      <c r="E159" s="6">
        <v>38876</v>
      </c>
      <c r="F159" s="6">
        <v>39255</v>
      </c>
      <c r="G159" s="6">
        <v>41294</v>
      </c>
      <c r="H159" s="6">
        <v>46853</v>
      </c>
      <c r="I159" s="6">
        <v>48986</v>
      </c>
      <c r="J159" s="6">
        <v>54041</v>
      </c>
      <c r="K159" s="6">
        <v>65757</v>
      </c>
      <c r="L159" s="6">
        <v>66014</v>
      </c>
      <c r="M159" s="6">
        <v>66220</v>
      </c>
      <c r="N159" s="6">
        <v>66189</v>
      </c>
    </row>
    <row r="160" spans="4:14" ht="15" hidden="1" x14ac:dyDescent="0.15">
      <c r="D160" s="4" t="s">
        <v>6</v>
      </c>
      <c r="E160" s="6">
        <v>70343</v>
      </c>
      <c r="F160" s="6">
        <v>75244</v>
      </c>
      <c r="G160" s="6">
        <v>78455</v>
      </c>
      <c r="H160" s="6">
        <v>78967</v>
      </c>
      <c r="I160" s="6">
        <v>79585</v>
      </c>
      <c r="J160" s="6">
        <v>85248</v>
      </c>
      <c r="K160" s="6">
        <v>90355</v>
      </c>
      <c r="L160" s="6">
        <v>86801</v>
      </c>
      <c r="M160" s="6">
        <v>87340</v>
      </c>
      <c r="N160" s="6">
        <v>90826</v>
      </c>
    </row>
    <row r="161" spans="4:14" ht="15" hidden="1" x14ac:dyDescent="0.15">
      <c r="D161" s="4" t="s">
        <v>7</v>
      </c>
      <c r="E161" s="30">
        <f t="shared" ref="E161:N161" si="8">E16+E125</f>
        <v>75465</v>
      </c>
      <c r="F161" s="30">
        <f t="shared" si="8"/>
        <v>80986</v>
      </c>
      <c r="G161" s="30">
        <f t="shared" si="8"/>
        <v>90260.634999999995</v>
      </c>
      <c r="H161" s="30">
        <f t="shared" si="8"/>
        <v>98384.036999999997</v>
      </c>
      <c r="I161" s="30">
        <f t="shared" si="8"/>
        <v>108411.51300000001</v>
      </c>
      <c r="J161" s="30">
        <f t="shared" si="8"/>
        <v>103277.825</v>
      </c>
      <c r="K161" s="30">
        <f t="shared" si="8"/>
        <v>111247.19500000001</v>
      </c>
      <c r="L161" s="30">
        <f t="shared" si="8"/>
        <v>117949.26</v>
      </c>
      <c r="M161" s="30">
        <f t="shared" si="8"/>
        <v>124110.463</v>
      </c>
      <c r="N161" s="30">
        <f t="shared" si="8"/>
        <v>126289.035</v>
      </c>
    </row>
    <row r="162" spans="4:14" ht="15" hidden="1" x14ac:dyDescent="0.15">
      <c r="D162" s="4" t="s">
        <v>8</v>
      </c>
      <c r="E162" s="6">
        <v>806.3</v>
      </c>
      <c r="F162" s="6">
        <v>1264.2</v>
      </c>
      <c r="G162" s="6">
        <v>1546.8</v>
      </c>
      <c r="H162" s="6">
        <v>1913.2</v>
      </c>
      <c r="I162" s="6">
        <v>1273.6300000000001</v>
      </c>
      <c r="J162" s="6">
        <v>1156.54</v>
      </c>
      <c r="K162" s="6">
        <v>1233.22</v>
      </c>
      <c r="L162" s="6">
        <v>61.036000000000008</v>
      </c>
      <c r="M162" s="6">
        <v>61.843000000000004</v>
      </c>
      <c r="N162" s="6">
        <v>67.575999999999993</v>
      </c>
    </row>
    <row r="163" spans="4:14" ht="15" hidden="1" x14ac:dyDescent="0.15">
      <c r="D163" s="4" t="s">
        <v>9</v>
      </c>
      <c r="E163" s="6">
        <v>19442.578936320002</v>
      </c>
      <c r="F163" s="6">
        <v>20500.644777879999</v>
      </c>
      <c r="G163" s="6">
        <v>23260.82248087</v>
      </c>
      <c r="H163" s="6">
        <v>23449.778728999998</v>
      </c>
      <c r="I163" s="6">
        <v>27243.541351110001</v>
      </c>
      <c r="J163" s="6">
        <v>29071.415200970008</v>
      </c>
      <c r="K163" s="6">
        <v>27272.506186520004</v>
      </c>
      <c r="L163" s="6">
        <v>29738.529507949992</v>
      </c>
      <c r="M163" s="6">
        <v>26611.228050519996</v>
      </c>
      <c r="N163" s="32">
        <v>26611.228050519996</v>
      </c>
    </row>
    <row r="164" spans="4:14" ht="15" hidden="1" x14ac:dyDescent="0.15">
      <c r="D164" s="4" t="s">
        <v>10</v>
      </c>
      <c r="E164" s="6">
        <v>10357</v>
      </c>
      <c r="F164" s="6">
        <v>11251</v>
      </c>
      <c r="G164" s="6">
        <v>11806</v>
      </c>
      <c r="H164" s="6">
        <v>11918</v>
      </c>
      <c r="I164" s="6">
        <v>12548</v>
      </c>
      <c r="J164" s="6">
        <v>12853</v>
      </c>
      <c r="K164" s="6">
        <v>15222</v>
      </c>
      <c r="L164" s="6">
        <v>14535</v>
      </c>
      <c r="M164" s="6">
        <v>16039</v>
      </c>
      <c r="N164" s="6">
        <v>17705</v>
      </c>
    </row>
    <row r="165" spans="4:14" ht="15" hidden="1" x14ac:dyDescent="0.15">
      <c r="D165" s="4" t="s">
        <v>11</v>
      </c>
      <c r="E165" s="6">
        <v>105116</v>
      </c>
      <c r="F165" s="6">
        <v>120247</v>
      </c>
      <c r="G165" s="6">
        <v>139594</v>
      </c>
      <c r="H165" s="6">
        <v>136472</v>
      </c>
      <c r="I165" s="6">
        <v>121919</v>
      </c>
      <c r="J165" s="6">
        <v>137582</v>
      </c>
      <c r="K165" s="6">
        <v>143420</v>
      </c>
      <c r="L165" s="6">
        <v>124109</v>
      </c>
      <c r="M165" s="6">
        <v>113251</v>
      </c>
      <c r="N165" s="6">
        <v>118834</v>
      </c>
    </row>
    <row r="166" spans="4:14" ht="15" hidden="1" x14ac:dyDescent="0.15">
      <c r="D166" s="4" t="s">
        <v>12</v>
      </c>
      <c r="E166" s="30">
        <f t="shared" ref="E166:L166" si="9">E21+E130</f>
        <v>1729</v>
      </c>
      <c r="F166" s="30">
        <f t="shared" si="9"/>
        <v>1935</v>
      </c>
      <c r="G166" s="30">
        <f t="shared" si="9"/>
        <v>2311</v>
      </c>
      <c r="H166" s="30">
        <f t="shared" si="9"/>
        <v>2515</v>
      </c>
      <c r="I166" s="30">
        <f t="shared" si="9"/>
        <v>2489</v>
      </c>
      <c r="J166" s="30">
        <f t="shared" si="9"/>
        <v>2500</v>
      </c>
      <c r="K166" s="30">
        <f t="shared" si="9"/>
        <v>2307</v>
      </c>
      <c r="L166" s="30">
        <f t="shared" si="9"/>
        <v>2155</v>
      </c>
      <c r="M166" s="6">
        <v>1931</v>
      </c>
      <c r="N166" s="6">
        <v>1675</v>
      </c>
    </row>
    <row r="167" spans="4:14" ht="15" hidden="1" x14ac:dyDescent="0.15">
      <c r="D167" s="4" t="s">
        <v>13</v>
      </c>
      <c r="E167" s="6">
        <v>1569</v>
      </c>
      <c r="F167" s="6">
        <v>1895</v>
      </c>
      <c r="G167" s="6">
        <v>2165</v>
      </c>
      <c r="H167" s="6">
        <v>2482</v>
      </c>
      <c r="I167" s="6">
        <v>2545</v>
      </c>
      <c r="J167" s="6">
        <v>2488</v>
      </c>
      <c r="K167" s="6">
        <v>2457</v>
      </c>
      <c r="L167" s="6">
        <v>2431</v>
      </c>
      <c r="M167" s="6">
        <v>2461</v>
      </c>
      <c r="N167" s="6">
        <v>2538</v>
      </c>
    </row>
    <row r="168" spans="4:14" ht="15" hidden="1" x14ac:dyDescent="0.15">
      <c r="D168" s="4" t="s">
        <v>14</v>
      </c>
      <c r="E168" s="6">
        <v>243715</v>
      </c>
      <c r="F168" s="6">
        <v>302115</v>
      </c>
      <c r="G168" s="6">
        <v>420650</v>
      </c>
      <c r="H168" s="6">
        <v>508680</v>
      </c>
      <c r="I168" s="6">
        <v>461683</v>
      </c>
      <c r="J168" s="6">
        <v>411056</v>
      </c>
      <c r="K168" s="6">
        <v>442474</v>
      </c>
      <c r="L168" s="6">
        <v>439544</v>
      </c>
      <c r="M168" s="6">
        <v>399039</v>
      </c>
      <c r="N168" s="6">
        <v>432717</v>
      </c>
    </row>
    <row r="169" spans="4:14" ht="15" hidden="1" x14ac:dyDescent="0.15">
      <c r="D169" s="4" t="s">
        <v>15</v>
      </c>
      <c r="E169" s="30">
        <f t="shared" ref="E169:N169" si="10">E24+E133</f>
        <v>7930</v>
      </c>
      <c r="F169" s="30">
        <f t="shared" si="10"/>
        <v>9739</v>
      </c>
      <c r="G169" s="30">
        <f t="shared" si="10"/>
        <v>12327</v>
      </c>
      <c r="H169" s="30">
        <f t="shared" si="10"/>
        <v>14594</v>
      </c>
      <c r="I169" s="30">
        <f t="shared" si="10"/>
        <v>10097</v>
      </c>
      <c r="J169" s="30">
        <f t="shared" si="10"/>
        <v>9346</v>
      </c>
      <c r="K169" s="30">
        <f t="shared" si="10"/>
        <v>9688</v>
      </c>
      <c r="L169" s="30">
        <f t="shared" si="10"/>
        <v>8485</v>
      </c>
      <c r="M169" s="30">
        <f t="shared" si="10"/>
        <v>8150</v>
      </c>
      <c r="N169" s="30">
        <f t="shared" si="10"/>
        <v>8739</v>
      </c>
    </row>
    <row r="170" spans="4:14" ht="15" hidden="1" x14ac:dyDescent="0.15">
      <c r="D170" s="4" t="s">
        <v>16</v>
      </c>
      <c r="E170" s="6">
        <v>2563</v>
      </c>
      <c r="F170" s="6">
        <v>2610</v>
      </c>
      <c r="G170" s="6">
        <v>2755</v>
      </c>
      <c r="H170" s="6">
        <v>2998</v>
      </c>
      <c r="I170" s="6">
        <v>3052</v>
      </c>
      <c r="J170" s="6">
        <v>2654</v>
      </c>
      <c r="K170" s="6">
        <v>2848</v>
      </c>
      <c r="L170" s="6">
        <v>2785</v>
      </c>
      <c r="M170" s="6">
        <v>2840</v>
      </c>
      <c r="N170" s="6">
        <v>3200</v>
      </c>
    </row>
    <row r="171" spans="4:14" ht="15" hidden="1" x14ac:dyDescent="0.15">
      <c r="D171" s="4" t="s">
        <v>17</v>
      </c>
      <c r="E171" s="6">
        <v>65627</v>
      </c>
      <c r="F171" s="6">
        <v>73471</v>
      </c>
      <c r="G171" s="6">
        <v>69377</v>
      </c>
      <c r="H171" s="6">
        <v>61439</v>
      </c>
      <c r="I171" s="6">
        <v>54565</v>
      </c>
      <c r="J171" s="6">
        <v>81116</v>
      </c>
      <c r="K171" s="6">
        <v>90114</v>
      </c>
      <c r="L171" s="6">
        <v>73869</v>
      </c>
      <c r="M171" s="6">
        <v>69715</v>
      </c>
      <c r="N171" s="6">
        <v>85100</v>
      </c>
    </row>
    <row r="172" spans="4:14" ht="15" hidden="1" x14ac:dyDescent="0.15">
      <c r="D172" s="4" t="s">
        <v>18</v>
      </c>
      <c r="E172" s="30">
        <f t="shared" ref="E172:K173" si="11">E27+E136</f>
        <v>2300</v>
      </c>
      <c r="F172" s="30">
        <f t="shared" si="11"/>
        <v>4020</v>
      </c>
      <c r="G172" s="30">
        <f t="shared" si="11"/>
        <v>6560</v>
      </c>
      <c r="H172" s="30">
        <f t="shared" si="11"/>
        <v>6620</v>
      </c>
      <c r="I172" s="30">
        <f t="shared" si="11"/>
        <v>5610</v>
      </c>
      <c r="J172" s="30">
        <f t="shared" si="11"/>
        <v>8450</v>
      </c>
      <c r="K172" s="30">
        <f t="shared" si="11"/>
        <v>8860</v>
      </c>
      <c r="L172" s="32">
        <v>53</v>
      </c>
      <c r="M172" s="32">
        <v>40</v>
      </c>
      <c r="N172" s="32">
        <v>14</v>
      </c>
    </row>
    <row r="173" spans="4:14" ht="15" hidden="1" x14ac:dyDescent="0.15">
      <c r="D173" s="4" t="s">
        <v>19</v>
      </c>
      <c r="E173" s="30">
        <f t="shared" si="11"/>
        <v>365</v>
      </c>
      <c r="F173" s="30">
        <f t="shared" si="11"/>
        <v>465</v>
      </c>
      <c r="G173" s="30">
        <f t="shared" si="11"/>
        <v>485</v>
      </c>
      <c r="H173" s="30">
        <f t="shared" si="11"/>
        <v>519</v>
      </c>
      <c r="I173" s="30">
        <f t="shared" si="11"/>
        <v>1170</v>
      </c>
      <c r="J173" s="30">
        <f t="shared" si="11"/>
        <v>1099</v>
      </c>
      <c r="K173" s="30">
        <f t="shared" si="11"/>
        <v>1335</v>
      </c>
      <c r="L173" s="30">
        <f>L28+L137</f>
        <v>870</v>
      </c>
      <c r="M173" s="30">
        <f>M28+M137</f>
        <v>1061</v>
      </c>
      <c r="N173" s="30">
        <f>N28+N137</f>
        <v>1259</v>
      </c>
    </row>
    <row r="174" spans="4:14" ht="15" hidden="1" x14ac:dyDescent="0.15">
      <c r="D174" s="4" t="s">
        <v>20</v>
      </c>
      <c r="E174" s="6">
        <v>8.98</v>
      </c>
      <c r="F174" s="6">
        <v>16.39</v>
      </c>
      <c r="G174" s="6">
        <v>23.32</v>
      </c>
      <c r="H174" s="6">
        <v>36.68</v>
      </c>
      <c r="I174" s="6">
        <v>33.700000000000003</v>
      </c>
      <c r="J174" s="6">
        <v>27.84</v>
      </c>
      <c r="K174" s="6">
        <v>32.83</v>
      </c>
      <c r="L174" s="6">
        <v>24.86</v>
      </c>
      <c r="M174" s="6">
        <v>24.46</v>
      </c>
      <c r="N174" s="6">
        <v>27.42</v>
      </c>
    </row>
    <row r="175" spans="4:14" ht="15" hidden="1" x14ac:dyDescent="0.15">
      <c r="D175" s="4" t="s">
        <v>21</v>
      </c>
      <c r="E175" s="30">
        <f t="shared" ref="E175:M175" si="12">E30+E139</f>
        <v>129</v>
      </c>
      <c r="F175" s="30">
        <f t="shared" si="12"/>
        <v>141.9</v>
      </c>
      <c r="G175" s="30">
        <f t="shared" si="12"/>
        <v>170.1</v>
      </c>
      <c r="H175" s="30">
        <f t="shared" si="12"/>
        <v>227.9</v>
      </c>
      <c r="I175" s="30">
        <f t="shared" si="12"/>
        <v>181.3</v>
      </c>
      <c r="J175" s="30">
        <f t="shared" si="12"/>
        <v>192.7</v>
      </c>
      <c r="K175" s="30">
        <f t="shared" si="12"/>
        <v>224.1</v>
      </c>
      <c r="L175" s="30">
        <f t="shared" si="12"/>
        <v>209.2</v>
      </c>
      <c r="M175" s="30">
        <f t="shared" si="12"/>
        <v>169.8</v>
      </c>
      <c r="N175" s="6">
        <v>193.1</v>
      </c>
    </row>
    <row r="176" spans="4:14" ht="15" hidden="1" x14ac:dyDescent="0.15">
      <c r="D176" s="4" t="s">
        <v>22</v>
      </c>
      <c r="E176" s="30">
        <f t="shared" ref="E176:M176" si="13">E31+E140</f>
        <v>25136</v>
      </c>
      <c r="F176" s="30">
        <f t="shared" si="13"/>
        <v>24824</v>
      </c>
      <c r="G176" s="30">
        <f t="shared" si="13"/>
        <v>25730</v>
      </c>
      <c r="H176" s="30">
        <f t="shared" si="13"/>
        <v>26464</v>
      </c>
      <c r="I176" s="30">
        <f t="shared" si="13"/>
        <v>26446</v>
      </c>
      <c r="J176" s="30">
        <f t="shared" si="13"/>
        <v>24401</v>
      </c>
      <c r="K176" s="30">
        <f t="shared" si="13"/>
        <v>21586</v>
      </c>
      <c r="L176" s="30">
        <f t="shared" si="13"/>
        <v>21910</v>
      </c>
      <c r="M176" s="30">
        <f t="shared" si="13"/>
        <v>18985</v>
      </c>
      <c r="N176" s="6">
        <v>18269</v>
      </c>
    </row>
    <row r="177" spans="4:17" ht="15" hidden="1" x14ac:dyDescent="0.15">
      <c r="D177" s="4" t="s">
        <v>23</v>
      </c>
      <c r="E177" s="30">
        <f t="shared" ref="E177:M177" si="14">E32+E141</f>
        <v>53021</v>
      </c>
      <c r="F177" s="30">
        <f t="shared" si="14"/>
        <v>60560</v>
      </c>
      <c r="G177" s="30">
        <f t="shared" si="14"/>
        <v>59891</v>
      </c>
      <c r="H177" s="30">
        <f t="shared" si="14"/>
        <v>67106</v>
      </c>
      <c r="I177" s="30">
        <f t="shared" si="14"/>
        <v>65489</v>
      </c>
      <c r="J177" s="30">
        <f t="shared" si="14"/>
        <v>62315</v>
      </c>
      <c r="K177" s="30">
        <f t="shared" si="14"/>
        <v>67091</v>
      </c>
      <c r="L177" s="30">
        <f t="shared" si="14"/>
        <v>72077</v>
      </c>
      <c r="M177" s="30">
        <f t="shared" si="14"/>
        <v>82431</v>
      </c>
      <c r="N177" s="30">
        <f>N32+N141</f>
        <v>81303</v>
      </c>
    </row>
    <row r="178" spans="4:17" ht="15" hidden="1" x14ac:dyDescent="0.15">
      <c r="D178" s="4" t="s">
        <v>24</v>
      </c>
      <c r="E178" s="30">
        <f t="shared" ref="E178:M178" si="15">E33+E142</f>
        <v>12575</v>
      </c>
      <c r="F178" s="30">
        <f t="shared" si="15"/>
        <v>15324</v>
      </c>
      <c r="G178" s="30">
        <f t="shared" si="15"/>
        <v>21109</v>
      </c>
      <c r="H178" s="30">
        <f t="shared" si="15"/>
        <v>25513</v>
      </c>
      <c r="I178" s="30">
        <f t="shared" si="15"/>
        <v>38985</v>
      </c>
      <c r="J178" s="30">
        <f t="shared" si="15"/>
        <v>30281</v>
      </c>
      <c r="K178" s="30">
        <f t="shared" si="15"/>
        <v>31409</v>
      </c>
      <c r="L178" s="30">
        <f t="shared" si="15"/>
        <v>31812</v>
      </c>
      <c r="M178" s="30">
        <f t="shared" si="15"/>
        <v>36348</v>
      </c>
      <c r="N178" s="30">
        <f>N33+N142</f>
        <v>31241</v>
      </c>
    </row>
    <row r="179" spans="4:17" ht="15" hidden="1" x14ac:dyDescent="0.15">
      <c r="D179" s="4" t="s">
        <v>25</v>
      </c>
      <c r="E179" s="6">
        <v>0</v>
      </c>
      <c r="F179" s="6">
        <v>0</v>
      </c>
      <c r="G179" s="6">
        <v>0</v>
      </c>
      <c r="H179" s="6">
        <v>9157.7096715900025</v>
      </c>
      <c r="I179" s="6">
        <v>10885.982092580012</v>
      </c>
      <c r="J179" s="6">
        <v>10034.541571439999</v>
      </c>
      <c r="K179" s="6">
        <v>11791.729549059693</v>
      </c>
      <c r="L179" s="6">
        <v>7178.6693234414488</v>
      </c>
      <c r="M179" s="6">
        <v>6705.987695832102</v>
      </c>
      <c r="N179" s="6">
        <v>8990.6247576747628</v>
      </c>
    </row>
    <row r="180" spans="4:17" ht="15" hidden="1" x14ac:dyDescent="0.15">
      <c r="D180" s="4" t="s">
        <v>26</v>
      </c>
      <c r="E180" s="30">
        <f t="shared" ref="E180:N180" si="16">E35+E144</f>
        <v>554.57802389283995</v>
      </c>
      <c r="F180" s="30">
        <f t="shared" si="16"/>
        <v>849.94819064000001</v>
      </c>
      <c r="G180" s="30">
        <f t="shared" si="16"/>
        <v>890.26</v>
      </c>
      <c r="H180" s="30">
        <f t="shared" si="16"/>
        <v>1493.13</v>
      </c>
      <c r="I180" s="30">
        <f t="shared" si="16"/>
        <v>1868</v>
      </c>
      <c r="J180" s="30">
        <f t="shared" si="16"/>
        <v>970</v>
      </c>
      <c r="K180" s="30">
        <f t="shared" si="16"/>
        <v>1665.66</v>
      </c>
      <c r="L180" s="30">
        <f t="shared" si="16"/>
        <v>1738.3</v>
      </c>
      <c r="M180" s="30">
        <f t="shared" si="16"/>
        <v>1506.7</v>
      </c>
      <c r="N180" s="30">
        <f t="shared" si="16"/>
        <v>1634.29</v>
      </c>
    </row>
    <row r="181" spans="4:17" ht="15" hidden="1" x14ac:dyDescent="0.15">
      <c r="D181" s="4" t="s">
        <v>27</v>
      </c>
      <c r="E181" s="6">
        <v>112357</v>
      </c>
      <c r="F181" s="6">
        <v>139777</v>
      </c>
      <c r="G181" s="6">
        <v>142998</v>
      </c>
      <c r="H181" s="6">
        <v>161954</v>
      </c>
      <c r="I181" s="6">
        <v>170412</v>
      </c>
      <c r="J181" s="6">
        <v>193360</v>
      </c>
      <c r="K181" s="6">
        <v>211785</v>
      </c>
      <c r="L181" s="6">
        <v>209724</v>
      </c>
      <c r="M181" s="6">
        <v>183833</v>
      </c>
      <c r="N181" s="6">
        <v>200972</v>
      </c>
    </row>
    <row r="182" spans="4:17" ht="15" hidden="1" x14ac:dyDescent="0.15">
      <c r="D182" s="4" t="s">
        <v>28</v>
      </c>
      <c r="E182" s="30">
        <f t="shared" ref="E182:M182" si="17">E37+E146</f>
        <v>102588</v>
      </c>
      <c r="F182" s="30">
        <f t="shared" si="17"/>
        <v>111393</v>
      </c>
      <c r="G182" s="30">
        <f t="shared" si="17"/>
        <v>129562</v>
      </c>
      <c r="H182" s="30">
        <f t="shared" si="17"/>
        <v>609</v>
      </c>
      <c r="I182" s="30">
        <f t="shared" si="17"/>
        <v>642</v>
      </c>
      <c r="J182" s="30">
        <f t="shared" si="17"/>
        <v>630</v>
      </c>
      <c r="K182" s="30">
        <f t="shared" si="17"/>
        <v>656</v>
      </c>
      <c r="L182" s="30">
        <f t="shared" si="17"/>
        <v>581</v>
      </c>
      <c r="M182" s="30">
        <f t="shared" si="17"/>
        <v>579</v>
      </c>
      <c r="N182" s="6">
        <v>535</v>
      </c>
    </row>
    <row r="183" spans="4:17" ht="15" hidden="1" x14ac:dyDescent="0.15">
      <c r="D183" s="4" t="s">
        <v>29</v>
      </c>
      <c r="E183" s="30">
        <f t="shared" ref="E183:M183" si="18">E38+E147</f>
        <v>19434</v>
      </c>
      <c r="F183" s="30">
        <f t="shared" si="18"/>
        <v>22031</v>
      </c>
      <c r="G183" s="30">
        <f t="shared" si="18"/>
        <v>25332</v>
      </c>
      <c r="H183" s="30">
        <f t="shared" si="18"/>
        <v>28818</v>
      </c>
      <c r="I183" s="30">
        <f t="shared" si="18"/>
        <v>33313</v>
      </c>
      <c r="J183" s="30">
        <f t="shared" si="18"/>
        <v>1062</v>
      </c>
      <c r="K183" s="30">
        <f t="shared" si="18"/>
        <v>1126</v>
      </c>
      <c r="L183" s="30">
        <f t="shared" si="18"/>
        <v>1145</v>
      </c>
      <c r="M183" s="30">
        <f t="shared" si="18"/>
        <v>1166</v>
      </c>
      <c r="N183" s="30">
        <f>N38+N147</f>
        <v>1234</v>
      </c>
    </row>
    <row r="184" spans="4:17" ht="15" hidden="1" x14ac:dyDescent="0.15">
      <c r="D184" s="4" t="s">
        <v>30</v>
      </c>
      <c r="E184" s="6">
        <v>1223.951</v>
      </c>
      <c r="F184" s="6">
        <v>1242</v>
      </c>
      <c r="G184" s="6">
        <v>1386</v>
      </c>
      <c r="H184" s="6">
        <v>1331</v>
      </c>
      <c r="I184" s="6">
        <v>1576</v>
      </c>
      <c r="J184" s="6">
        <v>1807</v>
      </c>
      <c r="K184" s="6">
        <v>2181</v>
      </c>
      <c r="L184" s="6">
        <v>2686</v>
      </c>
      <c r="M184" s="6">
        <v>2711</v>
      </c>
      <c r="N184" s="6">
        <v>3395</v>
      </c>
    </row>
    <row r="185" spans="4:17" ht="15" hidden="1" x14ac:dyDescent="0.15">
      <c r="D185" s="7" t="s">
        <v>180</v>
      </c>
      <c r="E185" s="6">
        <v>119824.26000000001</v>
      </c>
      <c r="F185" s="6">
        <v>132642.58000000002</v>
      </c>
      <c r="G185" s="6">
        <v>151970.19500000001</v>
      </c>
      <c r="H185" s="6">
        <v>202051.35500000001</v>
      </c>
      <c r="I185" s="6">
        <v>148356.685</v>
      </c>
      <c r="J185" s="6">
        <v>132933.89291911697</v>
      </c>
      <c r="K185" s="6">
        <v>124230.55100000001</v>
      </c>
      <c r="L185" s="6">
        <v>129813.59382999635</v>
      </c>
      <c r="M185" s="6">
        <v>134824.61713366699</v>
      </c>
      <c r="N185" s="6">
        <v>134877.21801275638</v>
      </c>
    </row>
    <row r="188" spans="4:17" ht="18.75" x14ac:dyDescent="0.15">
      <c r="D188" s="270" t="s">
        <v>146</v>
      </c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2"/>
    </row>
    <row r="189" spans="4:17" ht="15" x14ac:dyDescent="0.15">
      <c r="D189" s="2">
        <v>321</v>
      </c>
      <c r="E189" s="3">
        <v>2004</v>
      </c>
      <c r="F189" s="3">
        <f t="shared" ref="F189:O189" si="19">E189+1</f>
        <v>2005</v>
      </c>
      <c r="G189" s="3">
        <f t="shared" si="19"/>
        <v>2006</v>
      </c>
      <c r="H189" s="3">
        <f t="shared" si="19"/>
        <v>2007</v>
      </c>
      <c r="I189" s="3">
        <f t="shared" si="19"/>
        <v>2008</v>
      </c>
      <c r="J189" s="3">
        <f t="shared" si="19"/>
        <v>2009</v>
      </c>
      <c r="K189" s="3">
        <f t="shared" si="19"/>
        <v>2010</v>
      </c>
      <c r="L189" s="3">
        <f t="shared" si="19"/>
        <v>2011</v>
      </c>
      <c r="M189" s="3">
        <f t="shared" si="19"/>
        <v>2012</v>
      </c>
      <c r="N189" s="161">
        <f t="shared" si="19"/>
        <v>2013</v>
      </c>
      <c r="O189" s="161">
        <f t="shared" si="19"/>
        <v>2014</v>
      </c>
    </row>
    <row r="190" spans="4:17" ht="15" x14ac:dyDescent="0.15">
      <c r="D190" s="4" t="s">
        <v>0</v>
      </c>
      <c r="E190" s="160">
        <v>6165</v>
      </c>
      <c r="F190" s="160">
        <v>7124</v>
      </c>
      <c r="G190" s="160">
        <v>7183</v>
      </c>
      <c r="H190" s="160">
        <v>7206</v>
      </c>
      <c r="I190" s="160">
        <v>7362</v>
      </c>
      <c r="J190" s="160">
        <v>7416</v>
      </c>
      <c r="K190" s="160">
        <v>7552</v>
      </c>
      <c r="L190" s="160">
        <v>6988</v>
      </c>
      <c r="M190" s="160">
        <v>6503</v>
      </c>
      <c r="N190" s="172">
        <v>6503</v>
      </c>
      <c r="O190" s="173">
        <v>0</v>
      </c>
      <c r="P190" s="6"/>
      <c r="Q190" s="6"/>
    </row>
    <row r="191" spans="4:17" ht="15" x14ac:dyDescent="0.15">
      <c r="D191" s="4" t="s">
        <v>1</v>
      </c>
      <c r="E191" s="6">
        <v>19739</v>
      </c>
      <c r="F191" s="6">
        <v>25058</v>
      </c>
      <c r="G191" s="6">
        <v>20276</v>
      </c>
      <c r="H191" s="6">
        <v>21691.038860620003</v>
      </c>
      <c r="I191" s="6">
        <v>19216.42762853</v>
      </c>
      <c r="J191" s="6">
        <v>18158.441742380001</v>
      </c>
      <c r="K191" s="6">
        <v>18896.681467120001</v>
      </c>
      <c r="L191" s="6">
        <v>18214.946243619997</v>
      </c>
      <c r="M191" s="6">
        <v>20712.831942830002</v>
      </c>
      <c r="N191" s="173">
        <v>15900.305214759999</v>
      </c>
      <c r="O191" s="173">
        <v>15928.628522389999</v>
      </c>
      <c r="P191" s="6"/>
      <c r="Q191" s="6"/>
    </row>
    <row r="192" spans="4:17" ht="15" x14ac:dyDescent="0.15">
      <c r="D192" s="4" t="s">
        <v>2</v>
      </c>
      <c r="E192" s="160">
        <v>0</v>
      </c>
      <c r="F192" s="160">
        <v>0</v>
      </c>
      <c r="G192" s="160">
        <v>0</v>
      </c>
      <c r="H192" s="160">
        <v>220.03661831849999</v>
      </c>
      <c r="I192" s="160">
        <v>239.51739159673727</v>
      </c>
      <c r="J192" s="160">
        <v>190.97966553902731</v>
      </c>
      <c r="K192" s="160">
        <v>213.27811210366352</v>
      </c>
      <c r="L192" s="160">
        <v>225</v>
      </c>
      <c r="M192" s="160">
        <v>243</v>
      </c>
      <c r="N192" s="172">
        <v>243</v>
      </c>
      <c r="O192" s="173">
        <v>0</v>
      </c>
      <c r="P192" s="6"/>
      <c r="Q192" s="6"/>
    </row>
    <row r="193" spans="4:17" ht="15" x14ac:dyDescent="0.15">
      <c r="D193" s="4" t="s">
        <v>3</v>
      </c>
      <c r="E193" s="6">
        <v>30234.891</v>
      </c>
      <c r="F193" s="6">
        <v>29773.096000000001</v>
      </c>
      <c r="G193" s="6">
        <v>28072.463</v>
      </c>
      <c r="H193" s="6">
        <v>28709.281999999999</v>
      </c>
      <c r="I193" s="6">
        <v>29606.969000000001</v>
      </c>
      <c r="J193" s="6">
        <v>29420.121999999999</v>
      </c>
      <c r="K193" s="6">
        <v>30128.929</v>
      </c>
      <c r="L193" s="6">
        <v>30561.841</v>
      </c>
      <c r="M193" s="6">
        <v>31125.793000000001</v>
      </c>
      <c r="N193" s="173">
        <v>32665.348000000002</v>
      </c>
      <c r="O193" s="173">
        <v>32639.915000000001</v>
      </c>
      <c r="P193" s="6"/>
      <c r="Q193" s="6"/>
    </row>
    <row r="194" spans="4:17" ht="15" x14ac:dyDescent="0.15">
      <c r="D194" s="4" t="s">
        <v>4</v>
      </c>
      <c r="E194" s="160">
        <v>264.83322341330728</v>
      </c>
      <c r="F194" s="160">
        <v>269.9590277374358</v>
      </c>
      <c r="G194" s="160">
        <v>288.75364359257378</v>
      </c>
      <c r="H194" s="160">
        <v>322</v>
      </c>
      <c r="I194" s="160">
        <v>341</v>
      </c>
      <c r="J194" s="160">
        <v>353</v>
      </c>
      <c r="K194" s="160">
        <v>375</v>
      </c>
      <c r="L194" s="160">
        <v>385</v>
      </c>
      <c r="M194" s="160">
        <v>357</v>
      </c>
      <c r="N194" s="172">
        <v>357</v>
      </c>
      <c r="O194" s="173">
        <v>0</v>
      </c>
      <c r="P194" s="6"/>
      <c r="Q194" s="6"/>
    </row>
    <row r="195" spans="4:17" ht="15" x14ac:dyDescent="0.15">
      <c r="D195" s="4" t="s">
        <v>5</v>
      </c>
      <c r="E195" s="6">
        <v>38876</v>
      </c>
      <c r="F195" s="6">
        <v>39255</v>
      </c>
      <c r="G195" s="6">
        <v>41294</v>
      </c>
      <c r="H195" s="6">
        <v>46853</v>
      </c>
      <c r="I195" s="6">
        <v>48986</v>
      </c>
      <c r="J195" s="6">
        <v>54041</v>
      </c>
      <c r="K195" s="6">
        <v>65757</v>
      </c>
      <c r="L195" s="6">
        <v>66014</v>
      </c>
      <c r="M195" s="6">
        <v>66220</v>
      </c>
      <c r="N195" s="173">
        <v>66189</v>
      </c>
      <c r="O195" s="173">
        <v>66060</v>
      </c>
      <c r="P195" s="6"/>
      <c r="Q195" s="6"/>
    </row>
    <row r="196" spans="4:17" ht="15" x14ac:dyDescent="0.15">
      <c r="D196" s="4" t="s">
        <v>6</v>
      </c>
      <c r="E196" s="6">
        <v>65378.563000000002</v>
      </c>
      <c r="F196" s="6">
        <v>69922.921999999991</v>
      </c>
      <c r="G196" s="6">
        <v>72431.493999999992</v>
      </c>
      <c r="H196" s="6">
        <v>72873.038000000015</v>
      </c>
      <c r="I196" s="6">
        <v>73520.383999999991</v>
      </c>
      <c r="J196" s="6">
        <v>78451.782999999996</v>
      </c>
      <c r="K196" s="6">
        <v>84113.839000000007</v>
      </c>
      <c r="L196" s="6">
        <v>79731.659</v>
      </c>
      <c r="M196" s="6">
        <v>80791.551000000007</v>
      </c>
      <c r="N196" s="173">
        <v>84162.239999999991</v>
      </c>
      <c r="O196" s="173">
        <v>86837</v>
      </c>
      <c r="P196" s="6"/>
      <c r="Q196" s="6"/>
    </row>
    <row r="197" spans="4:17" ht="15" x14ac:dyDescent="0.15">
      <c r="D197" s="4" t="s">
        <v>7</v>
      </c>
      <c r="E197" s="160">
        <v>69057.114000000001</v>
      </c>
      <c r="F197" s="160">
        <v>74074.376999999993</v>
      </c>
      <c r="G197" s="160">
        <v>85032</v>
      </c>
      <c r="H197" s="160">
        <v>93299</v>
      </c>
      <c r="I197" s="160">
        <v>103381</v>
      </c>
      <c r="J197" s="160">
        <v>98175</v>
      </c>
      <c r="K197" s="160">
        <v>107088</v>
      </c>
      <c r="L197" s="160">
        <v>114457</v>
      </c>
      <c r="M197" s="160">
        <v>120741</v>
      </c>
      <c r="N197" s="172">
        <v>120741</v>
      </c>
      <c r="O197" s="173">
        <v>0</v>
      </c>
      <c r="P197" s="6"/>
      <c r="Q197" s="6"/>
    </row>
    <row r="198" spans="4:17" ht="15" x14ac:dyDescent="0.15">
      <c r="D198" s="4" t="s">
        <v>8</v>
      </c>
      <c r="E198" s="6">
        <v>806.3</v>
      </c>
      <c r="F198" s="6">
        <v>1264.2</v>
      </c>
      <c r="G198" s="6">
        <v>1546.8</v>
      </c>
      <c r="H198" s="6">
        <v>1913.2</v>
      </c>
      <c r="I198" s="6">
        <v>1273.6300000000001</v>
      </c>
      <c r="J198" s="6">
        <v>1156.54</v>
      </c>
      <c r="K198" s="6">
        <v>1233.22</v>
      </c>
      <c r="L198" s="6">
        <v>65.900000000000006</v>
      </c>
      <c r="M198" s="6">
        <v>66.5</v>
      </c>
      <c r="N198" s="173">
        <v>72.772999999999996</v>
      </c>
      <c r="O198" s="173">
        <v>0</v>
      </c>
      <c r="P198" s="6"/>
      <c r="Q198" s="6"/>
    </row>
    <row r="199" spans="4:17" ht="15" x14ac:dyDescent="0.15">
      <c r="D199" s="4" t="s">
        <v>9</v>
      </c>
      <c r="E199" s="160">
        <v>18956</v>
      </c>
      <c r="F199" s="160">
        <v>20532</v>
      </c>
      <c r="G199" s="160">
        <v>22472.074999928482</v>
      </c>
      <c r="H199" s="160">
        <v>23241.356926330001</v>
      </c>
      <c r="I199" s="160">
        <v>27245.684430230001</v>
      </c>
      <c r="J199" s="160">
        <v>29074.352375630009</v>
      </c>
      <c r="K199" s="160">
        <v>27296.584905929998</v>
      </c>
      <c r="L199" s="160">
        <v>29748.919364819994</v>
      </c>
      <c r="M199" s="160">
        <v>26614.681499999999</v>
      </c>
      <c r="N199" s="172">
        <v>26614.681499999999</v>
      </c>
      <c r="O199" s="173">
        <v>0</v>
      </c>
      <c r="P199" s="6"/>
      <c r="Q199" s="6"/>
    </row>
    <row r="200" spans="4:17" ht="15" x14ac:dyDescent="0.15">
      <c r="D200" s="4" t="s">
        <v>10</v>
      </c>
      <c r="E200" s="6">
        <v>10357</v>
      </c>
      <c r="F200" s="6">
        <v>11251</v>
      </c>
      <c r="G200" s="6">
        <v>11806</v>
      </c>
      <c r="H200" s="6">
        <v>11918</v>
      </c>
      <c r="I200" s="6">
        <v>12548</v>
      </c>
      <c r="J200" s="6">
        <v>12853</v>
      </c>
      <c r="K200" s="6">
        <v>15222</v>
      </c>
      <c r="L200" s="6">
        <v>14535</v>
      </c>
      <c r="M200" s="6">
        <v>16039</v>
      </c>
      <c r="N200" s="173">
        <v>17705</v>
      </c>
      <c r="O200" s="173">
        <v>18540</v>
      </c>
      <c r="P200" s="6"/>
      <c r="Q200" s="6"/>
    </row>
    <row r="201" spans="4:17" ht="15" x14ac:dyDescent="0.15">
      <c r="D201" s="4" t="s">
        <v>11</v>
      </c>
      <c r="E201" s="6">
        <v>105341</v>
      </c>
      <c r="F201" s="6">
        <v>120668</v>
      </c>
      <c r="G201" s="6">
        <v>140203</v>
      </c>
      <c r="H201" s="6">
        <v>137080</v>
      </c>
      <c r="I201" s="6">
        <v>122368</v>
      </c>
      <c r="J201" s="6">
        <v>137923</v>
      </c>
      <c r="K201" s="6">
        <v>143837</v>
      </c>
      <c r="L201" s="6">
        <v>124109</v>
      </c>
      <c r="M201" s="6">
        <v>113251</v>
      </c>
      <c r="N201" s="173">
        <v>118834</v>
      </c>
      <c r="O201" s="173"/>
      <c r="P201" s="6"/>
      <c r="Q201" s="6"/>
    </row>
    <row r="202" spans="4:17" ht="15" x14ac:dyDescent="0.15">
      <c r="D202" s="4" t="s">
        <v>12</v>
      </c>
      <c r="E202" s="160">
        <v>886</v>
      </c>
      <c r="F202" s="160">
        <v>980</v>
      </c>
      <c r="G202" s="160">
        <v>806</v>
      </c>
      <c r="H202" s="171">
        <f>(G202+($G$202*($M$202/$G$202-1)/6))</f>
        <v>923.06200000000001</v>
      </c>
      <c r="I202" s="171">
        <f>(H202+($G$202*($M$202/$G$202-1)/6))</f>
        <v>1040.124</v>
      </c>
      <c r="J202" s="171">
        <f>(I202+($G$202*($M$202/$G$202-1)/6))</f>
        <v>1157.1860000000001</v>
      </c>
      <c r="K202" s="171">
        <f>(J202+($G$202*($M$202/$G$202-1)/6))</f>
        <v>1274.2480000000003</v>
      </c>
      <c r="L202" s="171">
        <f>(K202+($G$202*($M$202/$G$202-1)/6))</f>
        <v>1391.3100000000004</v>
      </c>
      <c r="M202" s="160">
        <v>1508.3720000000001</v>
      </c>
      <c r="N202" s="172">
        <v>1508.3720000000001</v>
      </c>
      <c r="O202" s="173">
        <v>0</v>
      </c>
      <c r="P202" s="6"/>
      <c r="Q202" s="6"/>
    </row>
    <row r="203" spans="4:17" ht="15" x14ac:dyDescent="0.15">
      <c r="D203" s="4" t="s">
        <v>13</v>
      </c>
      <c r="E203" s="160">
        <v>1569</v>
      </c>
      <c r="F203" s="6">
        <v>1895</v>
      </c>
      <c r="G203" s="6">
        <v>2165</v>
      </c>
      <c r="H203" s="6">
        <v>2482</v>
      </c>
      <c r="I203" s="6">
        <v>2545</v>
      </c>
      <c r="J203" s="6">
        <v>2488</v>
      </c>
      <c r="K203" s="6">
        <v>2457</v>
      </c>
      <c r="L203" s="6">
        <v>2431</v>
      </c>
      <c r="M203" s="6">
        <v>2461</v>
      </c>
      <c r="N203" s="173">
        <v>2538</v>
      </c>
      <c r="O203" s="173">
        <v>0</v>
      </c>
      <c r="P203" s="6"/>
      <c r="Q203" s="6"/>
    </row>
    <row r="204" spans="4:17" ht="15" x14ac:dyDescent="0.15">
      <c r="D204" s="4" t="s">
        <v>14</v>
      </c>
      <c r="E204" s="6">
        <v>243715</v>
      </c>
      <c r="F204" s="6">
        <v>302115</v>
      </c>
      <c r="G204" s="6">
        <v>420650</v>
      </c>
      <c r="H204" s="6">
        <v>508680</v>
      </c>
      <c r="I204" s="6">
        <v>461683</v>
      </c>
      <c r="J204" s="6">
        <v>411056</v>
      </c>
      <c r="K204" s="6">
        <v>442474</v>
      </c>
      <c r="L204" s="6">
        <v>439544</v>
      </c>
      <c r="M204" s="6">
        <v>399039</v>
      </c>
      <c r="N204" s="173">
        <v>432717</v>
      </c>
      <c r="O204" s="173">
        <v>0</v>
      </c>
      <c r="P204" s="6"/>
      <c r="Q204" s="6"/>
    </row>
    <row r="205" spans="4:17" ht="15" x14ac:dyDescent="0.15">
      <c r="D205" s="4" t="s">
        <v>15</v>
      </c>
      <c r="E205" s="160">
        <v>7930</v>
      </c>
      <c r="F205" s="160">
        <v>9739</v>
      </c>
      <c r="G205" s="160">
        <v>12327</v>
      </c>
      <c r="H205" s="160">
        <v>14594</v>
      </c>
      <c r="I205" s="160">
        <v>10097</v>
      </c>
      <c r="J205" s="160">
        <v>9346</v>
      </c>
      <c r="K205" s="160">
        <v>9688</v>
      </c>
      <c r="L205" s="160">
        <v>8885</v>
      </c>
      <c r="M205" s="160">
        <v>8200</v>
      </c>
      <c r="N205" s="172">
        <v>8200</v>
      </c>
      <c r="O205" s="173">
        <v>0</v>
      </c>
      <c r="P205" s="6"/>
      <c r="Q205" s="6"/>
    </row>
    <row r="206" spans="4:17" ht="15" x14ac:dyDescent="0.15">
      <c r="D206" s="4" t="s">
        <v>16</v>
      </c>
      <c r="E206" s="6">
        <v>2563</v>
      </c>
      <c r="F206" s="6">
        <v>2775</v>
      </c>
      <c r="G206" s="6">
        <v>2849</v>
      </c>
      <c r="H206" s="6">
        <v>2998</v>
      </c>
      <c r="I206" s="6">
        <v>3052</v>
      </c>
      <c r="J206" s="6">
        <v>3273</v>
      </c>
      <c r="K206" s="6">
        <v>3385</v>
      </c>
      <c r="L206" s="6">
        <v>3394</v>
      </c>
      <c r="M206" s="6">
        <v>3452</v>
      </c>
      <c r="N206" s="173">
        <v>3642</v>
      </c>
      <c r="O206" s="173">
        <v>0</v>
      </c>
      <c r="P206" s="6"/>
      <c r="Q206" s="6"/>
    </row>
    <row r="207" spans="4:17" ht="15" x14ac:dyDescent="0.15">
      <c r="D207" s="4" t="s">
        <v>17</v>
      </c>
      <c r="E207" s="6">
        <v>65627</v>
      </c>
      <c r="F207" s="6">
        <v>73471</v>
      </c>
      <c r="G207" s="6">
        <v>69377</v>
      </c>
      <c r="H207" s="6">
        <v>61439</v>
      </c>
      <c r="I207" s="6">
        <v>54565</v>
      </c>
      <c r="J207" s="6">
        <v>81116</v>
      </c>
      <c r="K207" s="6">
        <v>90114</v>
      </c>
      <c r="L207" s="6">
        <v>73869</v>
      </c>
      <c r="M207" s="6">
        <v>69715</v>
      </c>
      <c r="N207" s="173">
        <v>85100</v>
      </c>
      <c r="O207" s="173">
        <v>110518</v>
      </c>
      <c r="P207" s="6"/>
      <c r="Q207" s="6"/>
    </row>
    <row r="208" spans="4:17" ht="15" x14ac:dyDescent="0.15">
      <c r="D208" s="4" t="s">
        <v>18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173">
        <v>0</v>
      </c>
      <c r="O208" s="173">
        <v>0</v>
      </c>
      <c r="P208" s="6"/>
      <c r="Q208" s="6"/>
    </row>
    <row r="209" spans="4:17" ht="15" x14ac:dyDescent="0.15">
      <c r="D209" s="4" t="s">
        <v>19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173">
        <v>0</v>
      </c>
      <c r="O209" s="173">
        <v>0</v>
      </c>
      <c r="P209" s="6"/>
      <c r="Q209" s="6"/>
    </row>
    <row r="210" spans="4:17" ht="15" x14ac:dyDescent="0.15">
      <c r="D210" s="4" t="s">
        <v>20</v>
      </c>
      <c r="E210" s="6">
        <v>6.55</v>
      </c>
      <c r="F210" s="6">
        <v>10.87</v>
      </c>
      <c r="G210" s="6">
        <v>15.9</v>
      </c>
      <c r="H210" s="6">
        <v>25.87</v>
      </c>
      <c r="I210" s="6">
        <v>19.100000000000001</v>
      </c>
      <c r="J210" s="6">
        <v>19.329999999999998</v>
      </c>
      <c r="K210" s="6">
        <v>24.49</v>
      </c>
      <c r="L210" s="6">
        <v>24.152999999999999</v>
      </c>
      <c r="M210" s="6">
        <v>23.74</v>
      </c>
      <c r="N210" s="173">
        <v>26.696999999999999</v>
      </c>
      <c r="O210" s="173">
        <v>0</v>
      </c>
      <c r="P210" s="6"/>
      <c r="Q210" s="6"/>
    </row>
    <row r="211" spans="4:17" ht="15" x14ac:dyDescent="0.15">
      <c r="D211" s="4" t="s">
        <v>21</v>
      </c>
      <c r="E211" s="160">
        <v>129</v>
      </c>
      <c r="F211" s="6">
        <v>140.69999999999999</v>
      </c>
      <c r="G211" s="6">
        <v>170.1</v>
      </c>
      <c r="H211" s="6">
        <v>226.2</v>
      </c>
      <c r="I211" s="6">
        <v>179.1</v>
      </c>
      <c r="J211" s="6">
        <v>190.1</v>
      </c>
      <c r="K211" s="6">
        <v>221.4</v>
      </c>
      <c r="L211" s="6">
        <v>206.5</v>
      </c>
      <c r="M211" s="6">
        <v>167.2</v>
      </c>
      <c r="N211" s="173">
        <v>190.7</v>
      </c>
      <c r="O211" s="173">
        <v>236.5</v>
      </c>
      <c r="P211" s="6"/>
      <c r="Q211" s="6"/>
    </row>
    <row r="212" spans="4:17" ht="15" x14ac:dyDescent="0.15">
      <c r="D212" s="4" t="s">
        <v>22</v>
      </c>
      <c r="E212" s="160">
        <v>24978</v>
      </c>
      <c r="F212" s="160">
        <v>24547</v>
      </c>
      <c r="G212" s="160">
        <v>25651</v>
      </c>
      <c r="H212" s="160">
        <v>25875</v>
      </c>
      <c r="I212" s="160">
        <v>25921</v>
      </c>
      <c r="J212" s="160">
        <v>24005</v>
      </c>
      <c r="K212" s="160">
        <v>21205</v>
      </c>
      <c r="L212" s="160">
        <v>21600</v>
      </c>
      <c r="M212" s="160">
        <v>18745</v>
      </c>
      <c r="N212" s="174">
        <v>18745</v>
      </c>
      <c r="O212" s="173">
        <v>0</v>
      </c>
      <c r="P212" s="6"/>
      <c r="Q212" s="6"/>
    </row>
    <row r="213" spans="4:17" ht="15" x14ac:dyDescent="0.15">
      <c r="D213" s="4" t="s">
        <v>23</v>
      </c>
      <c r="E213" s="6">
        <v>53021</v>
      </c>
      <c r="F213" s="6">
        <v>60560</v>
      </c>
      <c r="G213" s="6">
        <v>59891</v>
      </c>
      <c r="H213" s="6">
        <v>67106</v>
      </c>
      <c r="I213" s="6">
        <v>65489</v>
      </c>
      <c r="J213" s="6">
        <v>62315</v>
      </c>
      <c r="K213" s="6">
        <v>67091</v>
      </c>
      <c r="L213" s="6">
        <v>72077</v>
      </c>
      <c r="M213" s="6">
        <v>82431</v>
      </c>
      <c r="N213" s="173">
        <v>81303</v>
      </c>
      <c r="O213" s="173">
        <v>91896</v>
      </c>
      <c r="P213" s="6"/>
      <c r="Q213" s="6"/>
    </row>
    <row r="214" spans="4:17" ht="15" x14ac:dyDescent="0.15">
      <c r="D214" s="4" t="s">
        <v>24</v>
      </c>
      <c r="E214" s="160">
        <v>10342</v>
      </c>
      <c r="F214" s="160">
        <v>12689</v>
      </c>
      <c r="G214" s="160">
        <v>17989</v>
      </c>
      <c r="H214" s="160">
        <v>22251.618999999999</v>
      </c>
      <c r="I214" s="160">
        <v>34859</v>
      </c>
      <c r="J214" s="160">
        <v>25872</v>
      </c>
      <c r="K214" s="160">
        <v>27081</v>
      </c>
      <c r="L214" s="160">
        <v>27376</v>
      </c>
      <c r="M214" s="160">
        <v>31656</v>
      </c>
      <c r="N214" s="174">
        <v>31656</v>
      </c>
      <c r="O214" s="173">
        <v>0</v>
      </c>
      <c r="P214" s="6"/>
      <c r="Q214" s="6"/>
    </row>
    <row r="215" spans="4:17" ht="15" x14ac:dyDescent="0.15">
      <c r="D215" s="4" t="s">
        <v>25</v>
      </c>
      <c r="E215" s="160">
        <v>5503.3320000000003</v>
      </c>
      <c r="F215" s="160">
        <v>8291.2085833193469</v>
      </c>
      <c r="G215" s="160">
        <v>7666.7573129575439</v>
      </c>
      <c r="H215" s="160">
        <v>8068.1663040724379</v>
      </c>
      <c r="I215" s="6">
        <v>10786.57784955209</v>
      </c>
      <c r="J215" s="6">
        <v>9766.6380673775711</v>
      </c>
      <c r="K215" s="6">
        <v>11705.42012797226</v>
      </c>
      <c r="L215" s="6">
        <v>6985.0308071514692</v>
      </c>
      <c r="M215" s="6">
        <v>6488.5284960392046</v>
      </c>
      <c r="N215" s="173">
        <v>8802.5427791043185</v>
      </c>
      <c r="O215" s="173">
        <v>10037.267999262247</v>
      </c>
      <c r="P215" s="6"/>
      <c r="Q215" s="6"/>
    </row>
    <row r="216" spans="4:17" ht="15" x14ac:dyDescent="0.15">
      <c r="D216" s="4" t="s">
        <v>26</v>
      </c>
      <c r="E216" s="160">
        <v>482.28930259999998</v>
      </c>
      <c r="F216" s="160">
        <v>723.85416666666663</v>
      </c>
      <c r="G216" s="160">
        <v>609.57466253478674</v>
      </c>
      <c r="H216" s="171">
        <f>(G216+($G$216*($K$216/$G$216-1)/4))</f>
        <v>676.43099690109011</v>
      </c>
      <c r="I216" s="171">
        <f>(H216+($G$216*($K$216/$G$216-1)/4))</f>
        <v>743.28733126739348</v>
      </c>
      <c r="J216" s="171">
        <f>(I216+($G$216*($K$216/$G$216-1)/4))</f>
        <v>810.14366563369686</v>
      </c>
      <c r="K216" s="160">
        <v>877</v>
      </c>
      <c r="L216" s="160">
        <v>873</v>
      </c>
      <c r="M216" s="6">
        <v>0</v>
      </c>
      <c r="N216" s="173">
        <v>0</v>
      </c>
      <c r="O216" s="173">
        <v>0</v>
      </c>
      <c r="P216" s="6"/>
      <c r="Q216" s="6"/>
    </row>
    <row r="217" spans="4:17" ht="15" x14ac:dyDescent="0.15">
      <c r="D217" s="4" t="s">
        <v>27</v>
      </c>
      <c r="E217" s="6">
        <v>133948</v>
      </c>
      <c r="F217" s="6">
        <v>159430</v>
      </c>
      <c r="G217" s="6">
        <v>139055</v>
      </c>
      <c r="H217" s="6">
        <v>158929</v>
      </c>
      <c r="I217" s="6">
        <v>167439</v>
      </c>
      <c r="J217" s="6">
        <v>190477</v>
      </c>
      <c r="K217" s="6">
        <v>210845</v>
      </c>
      <c r="L217" s="6">
        <v>203310</v>
      </c>
      <c r="M217" s="6">
        <v>179825</v>
      </c>
      <c r="N217" s="173">
        <v>197124</v>
      </c>
      <c r="O217" s="173">
        <v>0</v>
      </c>
      <c r="P217" s="6"/>
      <c r="Q217" s="6"/>
    </row>
    <row r="218" spans="4:17" ht="15" x14ac:dyDescent="0.15">
      <c r="D218" s="4" t="s">
        <v>28</v>
      </c>
      <c r="E218" s="160">
        <v>102589</v>
      </c>
      <c r="F218" s="160">
        <v>111286</v>
      </c>
      <c r="G218" s="160">
        <v>129821</v>
      </c>
      <c r="H218" s="160">
        <v>609</v>
      </c>
      <c r="I218" s="160">
        <v>642</v>
      </c>
      <c r="J218" s="160">
        <v>630</v>
      </c>
      <c r="K218" s="160">
        <v>656</v>
      </c>
      <c r="L218" s="160">
        <v>600</v>
      </c>
      <c r="M218" s="160">
        <v>579</v>
      </c>
      <c r="N218" s="173">
        <v>534.9</v>
      </c>
      <c r="O218" s="173">
        <v>0</v>
      </c>
      <c r="P218" s="6"/>
      <c r="Q218" s="6"/>
    </row>
    <row r="219" spans="4:17" ht="15" x14ac:dyDescent="0.15">
      <c r="D219" s="4" t="s">
        <v>29</v>
      </c>
      <c r="E219" s="160">
        <v>19434</v>
      </c>
      <c r="F219" s="160">
        <v>22031</v>
      </c>
      <c r="G219" s="160">
        <v>25504</v>
      </c>
      <c r="H219" s="171">
        <f>709.29849724553*ECO!R39</f>
        <v>23820.371432996635</v>
      </c>
      <c r="I219" s="171">
        <f>832.53233149702*ECO!S39</f>
        <v>25080.869018679226</v>
      </c>
      <c r="J219" s="171">
        <v>955.76616574851005</v>
      </c>
      <c r="K219" s="160">
        <v>1079</v>
      </c>
      <c r="L219" s="160">
        <v>1094</v>
      </c>
      <c r="M219" s="160">
        <v>1112</v>
      </c>
      <c r="N219" s="172">
        <v>1112</v>
      </c>
      <c r="O219" s="173">
        <v>0</v>
      </c>
      <c r="P219" s="6"/>
      <c r="Q219" s="6"/>
    </row>
    <row r="220" spans="4:17" ht="15" x14ac:dyDescent="0.15">
      <c r="D220" s="4" t="s">
        <v>30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173">
        <v>0</v>
      </c>
      <c r="P220" s="6"/>
      <c r="Q220" s="6"/>
    </row>
    <row r="221" spans="4:17" ht="15" x14ac:dyDescent="0.15">
      <c r="D221" s="7" t="s">
        <v>180</v>
      </c>
      <c r="E221" s="10">
        <v>119824.261</v>
      </c>
      <c r="F221" s="10">
        <v>132643</v>
      </c>
      <c r="G221" s="10">
        <v>151970</v>
      </c>
      <c r="H221" s="10">
        <v>202051.353</v>
      </c>
      <c r="I221" s="10">
        <v>154255.26783186692</v>
      </c>
      <c r="J221" s="10">
        <v>138467.61804095178</v>
      </c>
      <c r="K221" s="10">
        <v>129734.911206701</v>
      </c>
      <c r="L221" s="10">
        <v>129622.902344046</v>
      </c>
      <c r="M221" s="10">
        <v>130156.843133667</v>
      </c>
      <c r="N221" s="175">
        <v>130156.843133667</v>
      </c>
      <c r="O221" s="182">
        <v>0</v>
      </c>
      <c r="P221" s="6"/>
      <c r="Q221" s="6"/>
    </row>
    <row r="222" spans="4:17" ht="15" x14ac:dyDescent="0.15">
      <c r="P222" s="6"/>
    </row>
    <row r="223" spans="4:17" ht="15" x14ac:dyDescent="0.15">
      <c r="P223" s="6"/>
    </row>
    <row r="224" spans="4:17" ht="15" x14ac:dyDescent="0.15">
      <c r="P224" s="6"/>
    </row>
    <row r="225" spans="4:17" ht="15" x14ac:dyDescent="0.15">
      <c r="P225" s="6"/>
    </row>
    <row r="226" spans="4:17" ht="15.75" x14ac:dyDescent="0.2">
      <c r="D226" s="228" t="s">
        <v>369</v>
      </c>
      <c r="E226" s="229"/>
      <c r="F226" s="229"/>
      <c r="G226" s="229"/>
      <c r="H226" s="229"/>
      <c r="I226" s="229"/>
      <c r="J226" s="229"/>
      <c r="K226" s="229"/>
      <c r="L226" s="229"/>
      <c r="M226" s="229"/>
      <c r="N226" s="205"/>
      <c r="O226" s="168"/>
      <c r="P226" s="6"/>
      <c r="Q226" s="215"/>
    </row>
    <row r="227" spans="4:17" ht="15" x14ac:dyDescent="0.15">
      <c r="D227" s="2">
        <v>322</v>
      </c>
      <c r="E227" s="3">
        <v>2004</v>
      </c>
      <c r="F227" s="3">
        <f t="shared" ref="F227:O227" si="20">E227+1</f>
        <v>2005</v>
      </c>
      <c r="G227" s="3">
        <f t="shared" si="20"/>
        <v>2006</v>
      </c>
      <c r="H227" s="3">
        <f t="shared" si="20"/>
        <v>2007</v>
      </c>
      <c r="I227" s="3">
        <f t="shared" si="20"/>
        <v>2008</v>
      </c>
      <c r="J227" s="3">
        <f t="shared" si="20"/>
        <v>2009</v>
      </c>
      <c r="K227" s="3">
        <f t="shared" si="20"/>
        <v>2010</v>
      </c>
      <c r="L227" s="3">
        <f t="shared" si="20"/>
        <v>2011</v>
      </c>
      <c r="M227" s="3">
        <f t="shared" si="20"/>
        <v>2012</v>
      </c>
      <c r="N227" s="161">
        <f t="shared" si="20"/>
        <v>2013</v>
      </c>
      <c r="O227" s="161">
        <f t="shared" si="20"/>
        <v>2014</v>
      </c>
      <c r="P227" s="6"/>
    </row>
    <row r="228" spans="4:17" ht="15" x14ac:dyDescent="0.15">
      <c r="D228" s="4" t="s">
        <v>0</v>
      </c>
      <c r="E228" s="160">
        <v>5973</v>
      </c>
      <c r="F228" s="160">
        <v>6884</v>
      </c>
      <c r="G228" s="160">
        <v>6898</v>
      </c>
      <c r="H228" s="160">
        <v>6815</v>
      </c>
      <c r="I228" s="160">
        <v>7008</v>
      </c>
      <c r="J228" s="160">
        <v>7107</v>
      </c>
      <c r="K228" s="160">
        <v>7238</v>
      </c>
      <c r="L228" s="160">
        <v>6611</v>
      </c>
      <c r="M228" s="160">
        <v>6117</v>
      </c>
      <c r="N228" s="174">
        <v>6117</v>
      </c>
      <c r="O228" s="173">
        <v>0</v>
      </c>
      <c r="P228" s="6"/>
      <c r="Q228" s="6"/>
    </row>
    <row r="229" spans="4:17" ht="15" x14ac:dyDescent="0.15">
      <c r="D229" s="4" t="s">
        <v>1</v>
      </c>
      <c r="E229" s="6">
        <v>15819</v>
      </c>
      <c r="F229" s="6">
        <v>21102</v>
      </c>
      <c r="G229" s="6">
        <v>16445</v>
      </c>
      <c r="H229" s="6">
        <v>17492.547687950002</v>
      </c>
      <c r="I229" s="6">
        <v>14761.610153020001</v>
      </c>
      <c r="J229" s="6">
        <v>13467.45130373</v>
      </c>
      <c r="K229" s="6">
        <v>14259.655031030001</v>
      </c>
      <c r="L229" s="6">
        <v>13626.071727889999</v>
      </c>
      <c r="M229" s="6">
        <v>15746.118442020001</v>
      </c>
      <c r="N229" s="173">
        <v>10564.99084762</v>
      </c>
      <c r="O229" s="173">
        <v>11092.51491718</v>
      </c>
      <c r="P229" s="6"/>
      <c r="Q229" s="6"/>
    </row>
    <row r="230" spans="4:17" ht="15" x14ac:dyDescent="0.15">
      <c r="D230" s="4" t="s">
        <v>2</v>
      </c>
      <c r="E230" s="160">
        <v>0</v>
      </c>
      <c r="F230" s="160">
        <v>0</v>
      </c>
      <c r="G230" s="160">
        <v>0</v>
      </c>
      <c r="H230" s="160">
        <v>147.28954151845758</v>
      </c>
      <c r="I230" s="160">
        <v>152.07382224155253</v>
      </c>
      <c r="J230" s="160">
        <v>130.91024699502728</v>
      </c>
      <c r="K230" s="160">
        <v>150.80764251293701</v>
      </c>
      <c r="L230" s="160">
        <v>150</v>
      </c>
      <c r="M230" s="160">
        <v>161</v>
      </c>
      <c r="N230" s="174">
        <v>161</v>
      </c>
      <c r="O230" s="173">
        <v>0</v>
      </c>
      <c r="P230" s="6"/>
      <c r="Q230" s="6"/>
    </row>
    <row r="231" spans="4:17" ht="15" x14ac:dyDescent="0.15">
      <c r="D231" s="4" t="s">
        <v>3</v>
      </c>
      <c r="E231" s="6">
        <v>8815.8919999999998</v>
      </c>
      <c r="F231" s="6">
        <v>10107.442999999999</v>
      </c>
      <c r="G231" s="6">
        <v>8648.4179999999997</v>
      </c>
      <c r="H231" s="6">
        <v>8790.5030000000006</v>
      </c>
      <c r="I231" s="6">
        <v>9005.8989999999994</v>
      </c>
      <c r="J231" s="6">
        <v>9609.6980000000003</v>
      </c>
      <c r="K231" s="6">
        <v>9318.1640000000007</v>
      </c>
      <c r="L231" s="6">
        <v>8501.8369999999995</v>
      </c>
      <c r="M231" s="6">
        <v>8560.9629999999997</v>
      </c>
      <c r="N231" s="173">
        <v>8316.6260000000002</v>
      </c>
      <c r="O231" s="173">
        <v>7940.1909999999998</v>
      </c>
      <c r="P231" s="6"/>
      <c r="Q231" s="6"/>
    </row>
    <row r="232" spans="4:17" ht="15" x14ac:dyDescent="0.15">
      <c r="D232" s="4" t="s">
        <v>4</v>
      </c>
      <c r="E232" s="160">
        <v>239.20420179266466</v>
      </c>
      <c r="F232" s="160">
        <v>239.20420179266466</v>
      </c>
      <c r="G232" s="160">
        <v>256.29021620642641</v>
      </c>
      <c r="H232" s="160">
        <v>284</v>
      </c>
      <c r="I232" s="160">
        <v>299</v>
      </c>
      <c r="J232" s="160">
        <v>308</v>
      </c>
      <c r="K232" s="160">
        <v>325</v>
      </c>
      <c r="L232" s="160">
        <v>345</v>
      </c>
      <c r="M232" s="160">
        <v>319</v>
      </c>
      <c r="N232" s="174">
        <v>319</v>
      </c>
      <c r="O232" s="173">
        <v>0</v>
      </c>
      <c r="P232" s="6"/>
      <c r="Q232" s="6"/>
    </row>
    <row r="233" spans="4:17" ht="15" x14ac:dyDescent="0.15">
      <c r="D233" s="4" t="s">
        <v>5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173">
        <v>0</v>
      </c>
      <c r="O233" s="173">
        <v>0</v>
      </c>
      <c r="P233" s="6"/>
      <c r="Q233" s="6"/>
    </row>
    <row r="234" spans="4:17" ht="15" x14ac:dyDescent="0.15">
      <c r="D234" s="4" t="s">
        <v>6</v>
      </c>
      <c r="E234" s="6">
        <v>54963</v>
      </c>
      <c r="F234" s="6">
        <v>58162</v>
      </c>
      <c r="G234" s="6">
        <v>60440</v>
      </c>
      <c r="H234" s="6">
        <v>60173</v>
      </c>
      <c r="I234" s="6">
        <v>61037</v>
      </c>
      <c r="J234" s="6">
        <v>65520</v>
      </c>
      <c r="K234" s="6">
        <v>69783</v>
      </c>
      <c r="L234" s="6">
        <v>66005</v>
      </c>
      <c r="M234" s="6">
        <v>66501</v>
      </c>
      <c r="N234" s="173">
        <v>69949</v>
      </c>
      <c r="O234" s="173">
        <v>71366</v>
      </c>
      <c r="P234" s="6"/>
      <c r="Q234" s="6"/>
    </row>
    <row r="235" spans="4:17" ht="15" x14ac:dyDescent="0.15">
      <c r="D235" s="4" t="s">
        <v>7</v>
      </c>
      <c r="E235" s="160">
        <v>9624.0689999999995</v>
      </c>
      <c r="F235" s="160">
        <v>9851.6239999999998</v>
      </c>
      <c r="G235" s="160">
        <v>9578</v>
      </c>
      <c r="H235" s="160">
        <v>9892</v>
      </c>
      <c r="I235" s="160">
        <v>9729</v>
      </c>
      <c r="J235" s="160">
        <v>7443</v>
      </c>
      <c r="K235" s="160">
        <v>7426</v>
      </c>
      <c r="L235" s="160">
        <v>8475</v>
      </c>
      <c r="M235" s="160">
        <v>11768</v>
      </c>
      <c r="N235" s="174">
        <v>11768</v>
      </c>
      <c r="O235" s="173">
        <v>0</v>
      </c>
      <c r="P235" s="6"/>
      <c r="Q235" s="6"/>
    </row>
    <row r="236" spans="4:17" ht="15" x14ac:dyDescent="0.15">
      <c r="D236" s="4" t="s">
        <v>8</v>
      </c>
      <c r="E236" s="6">
        <v>806.3</v>
      </c>
      <c r="F236" s="6">
        <v>1264.2</v>
      </c>
      <c r="G236" s="6">
        <v>1546.8</v>
      </c>
      <c r="H236" s="6">
        <v>1913.2</v>
      </c>
      <c r="I236" s="6">
        <v>1273.6300000000001</v>
      </c>
      <c r="J236" s="6">
        <v>1156.54</v>
      </c>
      <c r="K236" s="6">
        <v>1233.22</v>
      </c>
      <c r="L236" s="6">
        <v>65.900000000000006</v>
      </c>
      <c r="M236" s="6">
        <v>66.5</v>
      </c>
      <c r="N236" s="173">
        <v>72.772999999999996</v>
      </c>
      <c r="O236" s="173">
        <v>0</v>
      </c>
      <c r="P236" s="6"/>
      <c r="Q236" s="6"/>
    </row>
    <row r="237" spans="4:17" ht="15" x14ac:dyDescent="0.15">
      <c r="D237" s="4" t="s">
        <v>9</v>
      </c>
      <c r="E237" s="160">
        <v>15223</v>
      </c>
      <c r="F237" s="160">
        <v>16420</v>
      </c>
      <c r="G237" s="6">
        <v>17994</v>
      </c>
      <c r="H237" s="6">
        <v>19329</v>
      </c>
      <c r="I237" s="6">
        <v>23287</v>
      </c>
      <c r="J237" s="6">
        <v>25243</v>
      </c>
      <c r="K237" s="6">
        <v>23906</v>
      </c>
      <c r="L237" s="6">
        <v>25674</v>
      </c>
      <c r="M237" s="6">
        <v>22634</v>
      </c>
      <c r="N237" s="173">
        <v>21998</v>
      </c>
      <c r="O237" s="173">
        <v>21798</v>
      </c>
      <c r="P237" s="6"/>
      <c r="Q237" s="6"/>
    </row>
    <row r="238" spans="4:17" ht="15" x14ac:dyDescent="0.15">
      <c r="D238" s="4" t="s">
        <v>10</v>
      </c>
      <c r="E238" s="6">
        <v>2462</v>
      </c>
      <c r="F238" s="6">
        <v>2514</v>
      </c>
      <c r="G238" s="6">
        <v>2498</v>
      </c>
      <c r="H238" s="6">
        <v>2188</v>
      </c>
      <c r="I238" s="6">
        <v>1924</v>
      </c>
      <c r="J238" s="6">
        <v>2395</v>
      </c>
      <c r="K238" s="6">
        <v>3518</v>
      </c>
      <c r="L238" s="6">
        <v>2605</v>
      </c>
      <c r="M238" s="6">
        <v>3250</v>
      </c>
      <c r="N238" s="173">
        <v>4828.4862750000011</v>
      </c>
      <c r="O238" s="173">
        <v>5356</v>
      </c>
      <c r="P238" s="6"/>
      <c r="Q238" s="6"/>
    </row>
    <row r="239" spans="4:17" ht="15" x14ac:dyDescent="0.15">
      <c r="D239" s="4" t="s">
        <v>11</v>
      </c>
      <c r="E239" s="6">
        <v>95376</v>
      </c>
      <c r="F239" s="6">
        <v>110017</v>
      </c>
      <c r="G239" s="6">
        <v>128666</v>
      </c>
      <c r="H239" s="6">
        <v>124462</v>
      </c>
      <c r="I239" s="6">
        <v>109021</v>
      </c>
      <c r="J239" s="6">
        <v>123810</v>
      </c>
      <c r="K239" s="6">
        <v>132039</v>
      </c>
      <c r="L239" s="6">
        <v>112914</v>
      </c>
      <c r="M239" s="6">
        <v>100050</v>
      </c>
      <c r="N239" s="173">
        <v>106236</v>
      </c>
      <c r="O239" s="173"/>
      <c r="P239" s="6"/>
      <c r="Q239" s="6"/>
    </row>
    <row r="240" spans="4:17" ht="15" x14ac:dyDescent="0.15">
      <c r="D240" s="4" t="s">
        <v>12</v>
      </c>
      <c r="E240" s="160">
        <v>595</v>
      </c>
      <c r="F240" s="160">
        <v>658</v>
      </c>
      <c r="G240" s="160">
        <v>541</v>
      </c>
      <c r="H240" s="171">
        <f>(G240+($G$240*($M$240/$G$240-1)/6))</f>
        <v>667.97033333333331</v>
      </c>
      <c r="I240" s="171">
        <f>(H240+($G$240*($M$240/$G$240-1)/6))</f>
        <v>794.94066666666663</v>
      </c>
      <c r="J240" s="171">
        <f>(I240+($G$240*($M$240/$G$240-1)/6))</f>
        <v>921.91099999999994</v>
      </c>
      <c r="K240" s="171">
        <f>(J240+($G$240*($M$240/$G$240-1)/6))</f>
        <v>1048.8813333333333</v>
      </c>
      <c r="L240" s="171">
        <f>(K240+($G$240*($M$240/$G$240-1)/6))</f>
        <v>1175.8516666666665</v>
      </c>
      <c r="M240" s="160">
        <v>1302.8219999999999</v>
      </c>
      <c r="N240" s="174">
        <v>1302.8219999999999</v>
      </c>
      <c r="O240" s="173">
        <v>0</v>
      </c>
      <c r="P240" s="6"/>
      <c r="Q240" s="6"/>
    </row>
    <row r="241" spans="4:17" ht="15" x14ac:dyDescent="0.15">
      <c r="D241" s="4" t="s">
        <v>13</v>
      </c>
      <c r="E241" s="160">
        <v>1504</v>
      </c>
      <c r="F241" s="6">
        <v>1779</v>
      </c>
      <c r="G241" s="6">
        <v>2113</v>
      </c>
      <c r="H241" s="6">
        <v>2237</v>
      </c>
      <c r="I241" s="6">
        <v>2309</v>
      </c>
      <c r="J241" s="6">
        <v>2416</v>
      </c>
      <c r="K241" s="6">
        <v>2375</v>
      </c>
      <c r="L241" s="6">
        <v>2360</v>
      </c>
      <c r="M241" s="6">
        <v>2390</v>
      </c>
      <c r="N241" s="173">
        <v>2484</v>
      </c>
      <c r="O241" s="173">
        <v>0</v>
      </c>
      <c r="P241" s="6"/>
      <c r="Q241" s="6"/>
    </row>
    <row r="242" spans="4:17" ht="15" x14ac:dyDescent="0.15">
      <c r="D242" s="4" t="s">
        <v>14</v>
      </c>
      <c r="E242" s="160">
        <v>243715</v>
      </c>
      <c r="F242" s="160">
        <v>302115</v>
      </c>
      <c r="G242" s="160">
        <v>420650</v>
      </c>
      <c r="H242" s="160">
        <v>508680</v>
      </c>
      <c r="I242" s="160">
        <v>461683</v>
      </c>
      <c r="J242" s="160">
        <v>411056</v>
      </c>
      <c r="K242" s="160">
        <v>442474</v>
      </c>
      <c r="L242" s="160">
        <v>439544</v>
      </c>
      <c r="M242" s="160">
        <v>399039</v>
      </c>
      <c r="N242" s="174">
        <v>399039</v>
      </c>
      <c r="O242" s="173">
        <v>0</v>
      </c>
      <c r="P242" s="6"/>
      <c r="Q242" s="6"/>
    </row>
    <row r="243" spans="4:17" ht="15" x14ac:dyDescent="0.15">
      <c r="D243" s="4" t="s">
        <v>15</v>
      </c>
      <c r="E243" s="160">
        <v>5286</v>
      </c>
      <c r="F243" s="160">
        <v>6864</v>
      </c>
      <c r="G243" s="160">
        <v>8136</v>
      </c>
      <c r="H243" s="160">
        <v>9720</v>
      </c>
      <c r="I243" s="160">
        <v>6731</v>
      </c>
      <c r="J243" s="160">
        <v>6230</v>
      </c>
      <c r="K243" s="160">
        <v>6458</v>
      </c>
      <c r="L243" s="160">
        <v>5923</v>
      </c>
      <c r="M243" s="160">
        <v>5466</v>
      </c>
      <c r="N243" s="174">
        <v>5466</v>
      </c>
      <c r="O243" s="173">
        <v>0</v>
      </c>
      <c r="P243" s="6"/>
      <c r="Q243" s="6"/>
    </row>
    <row r="244" spans="4:17" ht="15" x14ac:dyDescent="0.15">
      <c r="D244" s="4" t="s">
        <v>16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173">
        <v>0</v>
      </c>
      <c r="O244" s="173">
        <v>0</v>
      </c>
      <c r="P244" s="6"/>
      <c r="Q244" s="6"/>
    </row>
    <row r="245" spans="4:17" ht="15" x14ac:dyDescent="0.15">
      <c r="D245" s="4" t="s">
        <v>17</v>
      </c>
      <c r="E245" s="6">
        <v>60558</v>
      </c>
      <c r="F245" s="6">
        <v>67775</v>
      </c>
      <c r="G245" s="6">
        <v>63619</v>
      </c>
      <c r="H245" s="6">
        <v>56287</v>
      </c>
      <c r="I245" s="6">
        <v>49082</v>
      </c>
      <c r="J245" s="6">
        <v>75415</v>
      </c>
      <c r="K245" s="6">
        <v>84562</v>
      </c>
      <c r="L245" s="6">
        <v>68334</v>
      </c>
      <c r="M245" s="6">
        <v>63915</v>
      </c>
      <c r="N245" s="173">
        <v>79684</v>
      </c>
      <c r="O245" s="173">
        <v>104929</v>
      </c>
      <c r="P245" s="6"/>
      <c r="Q245" s="6"/>
    </row>
    <row r="246" spans="4:17" ht="15" x14ac:dyDescent="0.15">
      <c r="D246" s="4" t="s">
        <v>18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173">
        <v>0</v>
      </c>
      <c r="O246" s="173">
        <v>0</v>
      </c>
      <c r="P246" s="6"/>
      <c r="Q246" s="6"/>
    </row>
    <row r="247" spans="4:17" ht="15" x14ac:dyDescent="0.15">
      <c r="D247" s="4" t="s">
        <v>19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173">
        <v>0</v>
      </c>
      <c r="O247" s="173">
        <v>0</v>
      </c>
      <c r="P247" s="6"/>
      <c r="Q247" s="6"/>
    </row>
    <row r="248" spans="4:17" ht="15" x14ac:dyDescent="0.15">
      <c r="D248" s="4" t="s">
        <v>20</v>
      </c>
      <c r="E248" s="6">
        <v>4.55</v>
      </c>
      <c r="F248" s="6">
        <v>7.71</v>
      </c>
      <c r="G248" s="6">
        <v>12.27</v>
      </c>
      <c r="H248" s="6">
        <v>20.97</v>
      </c>
      <c r="I248" s="6">
        <v>12.48</v>
      </c>
      <c r="J248" s="6">
        <v>16.09</v>
      </c>
      <c r="K248" s="6">
        <v>21.01</v>
      </c>
      <c r="L248" s="6">
        <v>16.033999999999999</v>
      </c>
      <c r="M248" s="6">
        <v>16.79</v>
      </c>
      <c r="N248" s="173">
        <v>19.238</v>
      </c>
      <c r="O248" s="173">
        <v>0</v>
      </c>
      <c r="P248" s="6"/>
      <c r="Q248" s="6"/>
    </row>
    <row r="249" spans="4:17" ht="15" x14ac:dyDescent="0.15">
      <c r="D249" s="4" t="s">
        <v>21</v>
      </c>
      <c r="E249" s="160">
        <v>125</v>
      </c>
      <c r="F249" s="6">
        <v>138.1</v>
      </c>
      <c r="G249" s="6">
        <v>167.5</v>
      </c>
      <c r="H249" s="6">
        <v>223.5</v>
      </c>
      <c r="I249" s="6">
        <v>175.9</v>
      </c>
      <c r="J249" s="6">
        <v>187.9</v>
      </c>
      <c r="K249" s="6">
        <v>218.5</v>
      </c>
      <c r="L249" s="6">
        <v>204</v>
      </c>
      <c r="M249" s="6">
        <v>164.7</v>
      </c>
      <c r="N249" s="173">
        <v>187.9</v>
      </c>
      <c r="O249" s="173">
        <v>234</v>
      </c>
      <c r="P249" s="6"/>
      <c r="Q249" s="6"/>
    </row>
    <row r="250" spans="4:17" ht="15" x14ac:dyDescent="0.15">
      <c r="D250" s="4" t="s">
        <v>22</v>
      </c>
      <c r="E250" s="160">
        <v>16860</v>
      </c>
      <c r="F250" s="160">
        <v>17266</v>
      </c>
      <c r="G250" s="160">
        <v>17512</v>
      </c>
      <c r="H250" s="160">
        <v>17111</v>
      </c>
      <c r="I250" s="160">
        <v>16841</v>
      </c>
      <c r="J250" s="160">
        <v>14881</v>
      </c>
      <c r="K250" s="160">
        <v>13690</v>
      </c>
      <c r="L250" s="160">
        <v>12746</v>
      </c>
      <c r="M250" s="160">
        <v>10873</v>
      </c>
      <c r="N250" s="173">
        <v>9703</v>
      </c>
      <c r="O250" s="173">
        <v>8718</v>
      </c>
      <c r="P250" s="6"/>
      <c r="Q250" s="6"/>
    </row>
    <row r="251" spans="4:17" ht="15" x14ac:dyDescent="0.15">
      <c r="D251" s="4" t="s">
        <v>23</v>
      </c>
      <c r="E251" s="6">
        <v>20020</v>
      </c>
      <c r="F251" s="6">
        <v>27860</v>
      </c>
      <c r="G251" s="6">
        <v>20001</v>
      </c>
      <c r="H251" s="6">
        <v>18853</v>
      </c>
      <c r="I251" s="6">
        <v>9120</v>
      </c>
      <c r="J251" s="6">
        <v>10848</v>
      </c>
      <c r="K251" s="6">
        <v>10349</v>
      </c>
      <c r="L251" s="6">
        <v>10075</v>
      </c>
      <c r="M251" s="6">
        <v>10793</v>
      </c>
      <c r="N251" s="173">
        <v>12649</v>
      </c>
      <c r="O251" s="173">
        <v>14448</v>
      </c>
      <c r="P251" s="6"/>
      <c r="Q251" s="6"/>
    </row>
    <row r="252" spans="4:17" ht="15" x14ac:dyDescent="0.15">
      <c r="D252" s="4" t="s">
        <v>24</v>
      </c>
      <c r="E252" s="160">
        <v>5860</v>
      </c>
      <c r="F252" s="160">
        <v>6922</v>
      </c>
      <c r="G252" s="160">
        <v>10458</v>
      </c>
      <c r="H252" s="160">
        <v>14720.987999999999</v>
      </c>
      <c r="I252" s="160">
        <v>15376</v>
      </c>
      <c r="J252" s="160">
        <v>12747</v>
      </c>
      <c r="K252" s="160">
        <v>13601</v>
      </c>
      <c r="L252" s="160">
        <v>11907</v>
      </c>
      <c r="M252" s="160">
        <v>12309</v>
      </c>
      <c r="N252" s="174">
        <v>12309</v>
      </c>
      <c r="O252" s="173">
        <v>0</v>
      </c>
      <c r="P252" s="6"/>
      <c r="Q252" s="6"/>
    </row>
    <row r="253" spans="4:17" ht="15" x14ac:dyDescent="0.15">
      <c r="D253" s="4" t="s">
        <v>25</v>
      </c>
      <c r="E253" s="160">
        <v>4064.7849999999999</v>
      </c>
      <c r="F253" s="160">
        <v>5368.8189504588518</v>
      </c>
      <c r="G253" s="160">
        <v>5871.1461847790106</v>
      </c>
      <c r="H253" s="160">
        <v>6198.1544961030195</v>
      </c>
      <c r="I253" s="6">
        <v>9521.5644004072201</v>
      </c>
      <c r="J253" s="6">
        <v>8270.2648347337399</v>
      </c>
      <c r="K253" s="6">
        <v>9684.3304540050121</v>
      </c>
      <c r="L253" s="6">
        <v>6060.5426573954892</v>
      </c>
      <c r="M253" s="6">
        <v>5675.8391599185743</v>
      </c>
      <c r="N253" s="173">
        <v>7030.7867014963585</v>
      </c>
      <c r="O253" s="173">
        <v>6682.6049034951875</v>
      </c>
      <c r="P253" s="6"/>
      <c r="Q253" s="6"/>
    </row>
    <row r="254" spans="4:17" ht="15" x14ac:dyDescent="0.15">
      <c r="D254" s="4" t="s">
        <v>26</v>
      </c>
      <c r="E254" s="160">
        <v>461.25468710000001</v>
      </c>
      <c r="F254" s="160">
        <v>693.80208333333337</v>
      </c>
      <c r="G254" s="160">
        <v>591.88921064340821</v>
      </c>
      <c r="H254" s="171">
        <f>(G254+($G$254*($K$254/$G$254-1)/4))</f>
        <v>656.41690798255615</v>
      </c>
      <c r="I254" s="171">
        <f>(H254+($G$254*($K$254/$G$254-1)/4))</f>
        <v>720.9446053217041</v>
      </c>
      <c r="J254" s="171">
        <f>(I254+($G$254*($K$254/$G$254-1)/4))</f>
        <v>785.47230266085205</v>
      </c>
      <c r="K254" s="160">
        <v>850</v>
      </c>
      <c r="L254" s="160">
        <v>810</v>
      </c>
      <c r="M254" s="6">
        <v>0</v>
      </c>
      <c r="N254" s="173">
        <v>0</v>
      </c>
      <c r="O254" s="173">
        <v>0</v>
      </c>
      <c r="P254" s="6"/>
      <c r="Q254" s="6"/>
    </row>
    <row r="255" spans="4:17" ht="15" x14ac:dyDescent="0.15">
      <c r="D255" s="4" t="s">
        <v>27</v>
      </c>
      <c r="E255" s="6">
        <v>27468</v>
      </c>
      <c r="F255" s="6">
        <v>50481</v>
      </c>
      <c r="G255" s="6">
        <v>51219</v>
      </c>
      <c r="H255" s="6">
        <v>52221</v>
      </c>
      <c r="I255" s="6">
        <v>61574</v>
      </c>
      <c r="J255" s="6">
        <v>83468</v>
      </c>
      <c r="K255" s="6">
        <v>93681</v>
      </c>
      <c r="L255" s="6">
        <v>86295</v>
      </c>
      <c r="M255" s="6">
        <v>53028</v>
      </c>
      <c r="N255" s="173">
        <v>64556</v>
      </c>
      <c r="O255" s="173">
        <v>0</v>
      </c>
      <c r="P255" s="6"/>
      <c r="Q255" s="6"/>
    </row>
    <row r="256" spans="4:17" ht="15" x14ac:dyDescent="0.15">
      <c r="D256" s="4" t="s">
        <v>28</v>
      </c>
      <c r="E256" s="160">
        <v>58465</v>
      </c>
      <c r="F256" s="160">
        <v>59867</v>
      </c>
      <c r="G256" s="160">
        <v>58465</v>
      </c>
      <c r="H256" s="160">
        <v>241</v>
      </c>
      <c r="I256" s="160">
        <v>237</v>
      </c>
      <c r="J256" s="160">
        <v>240</v>
      </c>
      <c r="K256" s="160">
        <v>261</v>
      </c>
      <c r="L256" s="160">
        <v>258</v>
      </c>
      <c r="M256" s="160">
        <v>247</v>
      </c>
      <c r="N256" s="174">
        <v>247</v>
      </c>
      <c r="O256" s="173">
        <v>0</v>
      </c>
      <c r="P256" s="6"/>
      <c r="Q256" s="6"/>
    </row>
    <row r="257" spans="4:18" ht="15" x14ac:dyDescent="0.15">
      <c r="D257" s="4" t="s">
        <v>29</v>
      </c>
      <c r="E257" s="160">
        <v>19434</v>
      </c>
      <c r="F257" s="160">
        <v>22031</v>
      </c>
      <c r="G257" s="160">
        <v>25504</v>
      </c>
      <c r="H257" s="171">
        <f>822.731341658197*ECO!R39</f>
        <v>27629.786646907229</v>
      </c>
      <c r="I257" s="171">
        <f>904.820894438798*ECO!S39</f>
        <v>27258.634265863227</v>
      </c>
      <c r="J257" s="171">
        <v>986.91044721939886</v>
      </c>
      <c r="K257" s="160">
        <v>1069</v>
      </c>
      <c r="L257" s="160">
        <v>1081</v>
      </c>
      <c r="M257" s="160">
        <v>1094</v>
      </c>
      <c r="N257" s="174">
        <v>1094</v>
      </c>
      <c r="O257" s="173">
        <v>0</v>
      </c>
      <c r="P257" s="6"/>
      <c r="Q257" s="6"/>
    </row>
    <row r="258" spans="4:18" ht="15" x14ac:dyDescent="0.15">
      <c r="D258" s="4" t="s">
        <v>30</v>
      </c>
      <c r="E258" s="18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173">
        <v>0</v>
      </c>
      <c r="O258" s="173">
        <v>0</v>
      </c>
      <c r="P258" s="6"/>
      <c r="Q258" s="6"/>
    </row>
    <row r="259" spans="4:18" ht="15" x14ac:dyDescent="0.15">
      <c r="D259" s="7" t="s">
        <v>180</v>
      </c>
      <c r="E259" s="10">
        <v>70410.826000000001</v>
      </c>
      <c r="F259" s="10">
        <v>71553.126999999993</v>
      </c>
      <c r="G259" s="10">
        <v>85760.148000000001</v>
      </c>
      <c r="H259" s="10">
        <v>99753.650999999998</v>
      </c>
      <c r="I259" s="10">
        <v>82173.040999999997</v>
      </c>
      <c r="J259" s="10">
        <v>59941.946919189453</v>
      </c>
      <c r="K259" s="10">
        <v>67978.315394236517</v>
      </c>
      <c r="L259" s="10">
        <v>67576.902344046001</v>
      </c>
      <c r="M259" s="10">
        <v>58091.661133667003</v>
      </c>
      <c r="N259" s="175">
        <v>58091.661133667003</v>
      </c>
      <c r="O259" s="220">
        <v>0</v>
      </c>
      <c r="P259" s="6"/>
      <c r="Q259" s="6"/>
    </row>
    <row r="260" spans="4:18" ht="15" x14ac:dyDescent="0.15">
      <c r="P260" s="6"/>
    </row>
    <row r="261" spans="4:18" ht="15" x14ac:dyDescent="0.15">
      <c r="P261" s="6"/>
    </row>
    <row r="262" spans="4:18" ht="15" x14ac:dyDescent="0.15">
      <c r="O262" s="33"/>
      <c r="P262" s="6"/>
      <c r="Q262" s="33"/>
      <c r="R262" s="33"/>
    </row>
    <row r="263" spans="4:18" ht="15" x14ac:dyDescent="0.15">
      <c r="P263" s="6"/>
    </row>
    <row r="264" spans="4:18" ht="18.75" x14ac:dyDescent="0.15">
      <c r="D264" s="166" t="s">
        <v>147</v>
      </c>
      <c r="E264" s="167"/>
      <c r="F264" s="167"/>
      <c r="G264" s="167"/>
      <c r="H264" s="167"/>
      <c r="I264" s="167"/>
      <c r="J264" s="167"/>
      <c r="K264" s="167"/>
      <c r="L264" s="167"/>
      <c r="M264" s="167"/>
      <c r="N264" s="168"/>
      <c r="O264" s="6"/>
      <c r="P264" s="6"/>
      <c r="Q264" s="215"/>
      <c r="R264" s="215"/>
    </row>
    <row r="265" spans="4:18" ht="15" x14ac:dyDescent="0.15">
      <c r="D265" s="2">
        <v>323</v>
      </c>
      <c r="E265" s="180">
        <v>2004</v>
      </c>
      <c r="F265" s="3">
        <f t="shared" ref="F265:O265" si="21">E265+1</f>
        <v>2005</v>
      </c>
      <c r="G265" s="3">
        <f t="shared" si="21"/>
        <v>2006</v>
      </c>
      <c r="H265" s="3">
        <f t="shared" si="21"/>
        <v>2007</v>
      </c>
      <c r="I265" s="3">
        <f t="shared" si="21"/>
        <v>2008</v>
      </c>
      <c r="J265" s="3">
        <f t="shared" si="21"/>
        <v>2009</v>
      </c>
      <c r="K265" s="3">
        <f t="shared" si="21"/>
        <v>2010</v>
      </c>
      <c r="L265" s="3">
        <f t="shared" si="21"/>
        <v>2011</v>
      </c>
      <c r="M265" s="3">
        <f t="shared" si="21"/>
        <v>2012</v>
      </c>
      <c r="N265" s="161">
        <f t="shared" si="21"/>
        <v>2013</v>
      </c>
      <c r="O265" s="161">
        <f t="shared" si="21"/>
        <v>2014</v>
      </c>
      <c r="P265" s="6"/>
      <c r="Q265" s="215"/>
    </row>
    <row r="266" spans="4:18" ht="15" x14ac:dyDescent="0.15">
      <c r="D266" s="4" t="s">
        <v>0</v>
      </c>
      <c r="E266" s="181">
        <v>192</v>
      </c>
      <c r="F266" s="160">
        <v>240</v>
      </c>
      <c r="G266" s="160">
        <v>283</v>
      </c>
      <c r="H266" s="160">
        <v>391</v>
      </c>
      <c r="I266" s="160">
        <v>354</v>
      </c>
      <c r="J266" s="160">
        <v>309</v>
      </c>
      <c r="K266" s="160">
        <v>314</v>
      </c>
      <c r="L266" s="160">
        <v>377</v>
      </c>
      <c r="M266" s="160">
        <v>386</v>
      </c>
      <c r="N266" s="174">
        <v>386</v>
      </c>
      <c r="O266" s="173">
        <v>0</v>
      </c>
      <c r="P266" s="6"/>
      <c r="Q266" s="215"/>
    </row>
    <row r="267" spans="4:18" ht="15" x14ac:dyDescent="0.15">
      <c r="D267" s="4" t="s">
        <v>1</v>
      </c>
      <c r="E267" s="18">
        <v>3920</v>
      </c>
      <c r="F267" s="6">
        <v>3956</v>
      </c>
      <c r="G267" s="6">
        <v>3831</v>
      </c>
      <c r="H267" s="6">
        <v>4198.4911726700002</v>
      </c>
      <c r="I267" s="6">
        <v>4454.8174755099999</v>
      </c>
      <c r="J267" s="6">
        <v>4690.9904386499993</v>
      </c>
      <c r="K267" s="6">
        <v>4637.0264360900001</v>
      </c>
      <c r="L267" s="6">
        <v>4588.87451573</v>
      </c>
      <c r="M267" s="6">
        <v>4966.7135008100004</v>
      </c>
      <c r="N267" s="173">
        <v>5335.3143671400003</v>
      </c>
      <c r="O267" s="173">
        <v>4836.1136052099992</v>
      </c>
      <c r="P267" s="6"/>
      <c r="Q267" s="6"/>
    </row>
    <row r="268" spans="4:18" ht="15" x14ac:dyDescent="0.15">
      <c r="D268" s="4" t="s">
        <v>2</v>
      </c>
      <c r="E268" s="181">
        <v>0</v>
      </c>
      <c r="F268" s="160">
        <v>0</v>
      </c>
      <c r="G268" s="160">
        <v>0</v>
      </c>
      <c r="H268" s="160">
        <v>72.747076800042393</v>
      </c>
      <c r="I268" s="160">
        <v>87.443569355184763</v>
      </c>
      <c r="J268" s="160">
        <v>60.069418544000037</v>
      </c>
      <c r="K268" s="160">
        <v>62.470469590726502</v>
      </c>
      <c r="L268" s="160">
        <v>75</v>
      </c>
      <c r="M268" s="160">
        <v>82</v>
      </c>
      <c r="N268" s="174">
        <v>82</v>
      </c>
      <c r="O268" s="173">
        <v>0</v>
      </c>
      <c r="P268" s="6"/>
      <c r="Q268" s="6"/>
    </row>
    <row r="269" spans="4:18" ht="15" x14ac:dyDescent="0.15">
      <c r="D269" s="4" t="s">
        <v>3</v>
      </c>
      <c r="E269" s="18">
        <v>21418.999</v>
      </c>
      <c r="F269" s="6">
        <v>19665.652999999998</v>
      </c>
      <c r="G269" s="6">
        <v>19424.044999999998</v>
      </c>
      <c r="H269" s="6">
        <v>19918.778999999999</v>
      </c>
      <c r="I269" s="6">
        <v>20601.07</v>
      </c>
      <c r="J269" s="6">
        <v>19810.423999999999</v>
      </c>
      <c r="K269" s="6">
        <v>20810.764999999999</v>
      </c>
      <c r="L269" s="6">
        <v>22060.004000000001</v>
      </c>
      <c r="M269" s="6">
        <v>22564.83</v>
      </c>
      <c r="N269" s="173">
        <v>24348.722000000002</v>
      </c>
      <c r="O269" s="173">
        <v>24699.723999999998</v>
      </c>
      <c r="P269" s="6"/>
      <c r="Q269" s="6"/>
    </row>
    <row r="270" spans="4:18" ht="15" x14ac:dyDescent="0.15">
      <c r="D270" s="4" t="s">
        <v>4</v>
      </c>
      <c r="E270" s="181">
        <v>25.629021620642639</v>
      </c>
      <c r="F270" s="160">
        <v>30.75482594477117</v>
      </c>
      <c r="G270" s="160">
        <v>32.463427386147345</v>
      </c>
      <c r="H270" s="160">
        <v>38</v>
      </c>
      <c r="I270" s="160">
        <v>42</v>
      </c>
      <c r="J270" s="160">
        <v>45</v>
      </c>
      <c r="K270" s="160">
        <v>50</v>
      </c>
      <c r="L270" s="160">
        <v>40</v>
      </c>
      <c r="M270" s="160">
        <v>38</v>
      </c>
      <c r="N270" s="174">
        <v>38</v>
      </c>
      <c r="O270" s="173">
        <v>0</v>
      </c>
      <c r="P270" s="6"/>
      <c r="Q270" s="6"/>
    </row>
    <row r="271" spans="4:18" ht="15" x14ac:dyDescent="0.15">
      <c r="D271" s="4" t="s">
        <v>5</v>
      </c>
      <c r="E271" s="18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173">
        <v>0</v>
      </c>
      <c r="O271" s="173">
        <v>0</v>
      </c>
      <c r="P271" s="6"/>
      <c r="Q271" s="6"/>
    </row>
    <row r="272" spans="4:18" ht="15" x14ac:dyDescent="0.15">
      <c r="D272" s="4" t="s">
        <v>6</v>
      </c>
      <c r="E272" s="18">
        <v>8656</v>
      </c>
      <c r="F272" s="6">
        <v>9339</v>
      </c>
      <c r="G272" s="6">
        <v>9329</v>
      </c>
      <c r="H272" s="6">
        <v>9971</v>
      </c>
      <c r="I272" s="6">
        <v>9747</v>
      </c>
      <c r="J272" s="6">
        <v>10200</v>
      </c>
      <c r="K272" s="6">
        <v>11632</v>
      </c>
      <c r="L272" s="6">
        <v>11006</v>
      </c>
      <c r="M272" s="6">
        <v>11522</v>
      </c>
      <c r="N272" s="173">
        <v>11351</v>
      </c>
      <c r="O272" s="173">
        <v>12739</v>
      </c>
      <c r="P272" s="6"/>
      <c r="Q272" s="6"/>
    </row>
    <row r="273" spans="4:17" ht="15" x14ac:dyDescent="0.15">
      <c r="D273" s="4" t="s">
        <v>7</v>
      </c>
      <c r="E273" s="181">
        <v>59433.044999999998</v>
      </c>
      <c r="F273" s="160">
        <v>64222.752999999997</v>
      </c>
      <c r="G273" s="160">
        <v>75454</v>
      </c>
      <c r="H273" s="160">
        <v>83407</v>
      </c>
      <c r="I273" s="160">
        <v>93652</v>
      </c>
      <c r="J273" s="160">
        <v>90732</v>
      </c>
      <c r="K273" s="160">
        <v>99662</v>
      </c>
      <c r="L273" s="160">
        <v>105982</v>
      </c>
      <c r="M273" s="160">
        <v>108973</v>
      </c>
      <c r="N273" s="174">
        <v>108973</v>
      </c>
      <c r="O273" s="173">
        <v>0</v>
      </c>
      <c r="P273" s="6"/>
      <c r="Q273" s="6"/>
    </row>
    <row r="274" spans="4:17" ht="15" x14ac:dyDescent="0.15">
      <c r="D274" s="4" t="s">
        <v>8</v>
      </c>
      <c r="E274" s="18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173">
        <v>0</v>
      </c>
      <c r="O274" s="173">
        <v>0</v>
      </c>
      <c r="P274" s="6"/>
      <c r="Q274" s="6"/>
    </row>
    <row r="275" spans="4:17" ht="15" x14ac:dyDescent="0.15">
      <c r="D275" s="4" t="s">
        <v>9</v>
      </c>
      <c r="E275" s="181">
        <v>3733</v>
      </c>
      <c r="F275" s="160">
        <v>4112</v>
      </c>
      <c r="G275" s="6">
        <v>5265</v>
      </c>
      <c r="H275" s="6">
        <v>4120</v>
      </c>
      <c r="I275" s="6">
        <v>3955</v>
      </c>
      <c r="J275" s="6">
        <v>3827</v>
      </c>
      <c r="K275" s="6">
        <v>3366</v>
      </c>
      <c r="L275" s="6">
        <v>4064</v>
      </c>
      <c r="M275" s="6">
        <v>3977</v>
      </c>
      <c r="N275" s="173">
        <v>3865</v>
      </c>
      <c r="O275" s="173">
        <v>3378</v>
      </c>
      <c r="P275" s="6"/>
      <c r="Q275" s="6"/>
    </row>
    <row r="276" spans="4:17" ht="15" x14ac:dyDescent="0.15">
      <c r="D276" s="4" t="s">
        <v>10</v>
      </c>
      <c r="E276" s="18">
        <v>7895</v>
      </c>
      <c r="F276" s="6">
        <v>8737</v>
      </c>
      <c r="G276" s="6">
        <v>9308</v>
      </c>
      <c r="H276" s="6">
        <v>9730</v>
      </c>
      <c r="I276" s="6">
        <v>10624</v>
      </c>
      <c r="J276" s="6">
        <v>10458</v>
      </c>
      <c r="K276" s="6">
        <v>11704</v>
      </c>
      <c r="L276" s="6">
        <v>11930</v>
      </c>
      <c r="M276" s="6">
        <v>12789</v>
      </c>
      <c r="N276" s="173">
        <v>12876.513724999999</v>
      </c>
      <c r="O276" s="173">
        <v>13184</v>
      </c>
      <c r="P276" s="6"/>
      <c r="Q276" s="6"/>
    </row>
    <row r="277" spans="4:17" ht="15" x14ac:dyDescent="0.15">
      <c r="D277" s="4" t="s">
        <v>11</v>
      </c>
      <c r="E277" s="18">
        <v>9965</v>
      </c>
      <c r="F277" s="6">
        <v>10651</v>
      </c>
      <c r="G277" s="6">
        <v>11537</v>
      </c>
      <c r="H277" s="6">
        <v>12618</v>
      </c>
      <c r="I277" s="6">
        <v>13347</v>
      </c>
      <c r="J277" s="6">
        <v>14113</v>
      </c>
      <c r="K277" s="6">
        <v>11798</v>
      </c>
      <c r="L277" s="6">
        <v>11195</v>
      </c>
      <c r="M277" s="6">
        <v>13201</v>
      </c>
      <c r="N277" s="173">
        <v>12598</v>
      </c>
      <c r="O277" s="173"/>
      <c r="P277" s="6"/>
      <c r="Q277" s="6"/>
    </row>
    <row r="278" spans="4:17" ht="15" x14ac:dyDescent="0.15">
      <c r="D278" s="4" t="s">
        <v>12</v>
      </c>
      <c r="E278" s="181">
        <v>291</v>
      </c>
      <c r="F278" s="160">
        <v>322</v>
      </c>
      <c r="G278" s="160">
        <v>265</v>
      </c>
      <c r="H278" s="171">
        <f>(G278+($G$278*($M$278/$G$278-1)/6))</f>
        <v>255.09166666666667</v>
      </c>
      <c r="I278" s="171">
        <f>(H278+($G$278*($M$278/$G$278-1)/6))</f>
        <v>245.18333333333334</v>
      </c>
      <c r="J278" s="171">
        <f>(I278+($G$278*($M$278/$G$278-1)/6))</f>
        <v>235.27500000000001</v>
      </c>
      <c r="K278" s="171">
        <f>(J278+($G$278*($M$278/$G$278-1)/6))</f>
        <v>225.36666666666667</v>
      </c>
      <c r="L278" s="171">
        <f>(K278+($G$278*($M$278/$G$278-1)/6))</f>
        <v>215.45833333333334</v>
      </c>
      <c r="M278" s="160">
        <v>205.55</v>
      </c>
      <c r="N278" s="174">
        <v>205.55</v>
      </c>
      <c r="O278" s="173">
        <v>0</v>
      </c>
      <c r="P278" s="6"/>
      <c r="Q278" s="6"/>
    </row>
    <row r="279" spans="4:17" ht="15" x14ac:dyDescent="0.15">
      <c r="D279" s="4" t="s">
        <v>13</v>
      </c>
      <c r="E279" s="181">
        <v>65</v>
      </c>
      <c r="F279" s="6">
        <v>116</v>
      </c>
      <c r="G279" s="6">
        <v>52</v>
      </c>
      <c r="H279" s="6">
        <v>245</v>
      </c>
      <c r="I279" s="6">
        <v>236</v>
      </c>
      <c r="J279" s="6">
        <v>72</v>
      </c>
      <c r="K279" s="6">
        <v>82</v>
      </c>
      <c r="L279" s="6">
        <v>71</v>
      </c>
      <c r="M279" s="6">
        <v>71</v>
      </c>
      <c r="N279" s="173">
        <v>54</v>
      </c>
      <c r="O279" s="173">
        <v>0</v>
      </c>
      <c r="P279" s="6"/>
      <c r="Q279" s="6"/>
    </row>
    <row r="280" spans="4:17" ht="15" x14ac:dyDescent="0.15">
      <c r="D280" s="4" t="s">
        <v>14</v>
      </c>
      <c r="E280" s="18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173">
        <v>0</v>
      </c>
      <c r="O280" s="173">
        <v>0</v>
      </c>
      <c r="P280" s="6"/>
      <c r="Q280" s="6"/>
    </row>
    <row r="281" spans="4:17" ht="15" x14ac:dyDescent="0.15">
      <c r="D281" s="4" t="s">
        <v>15</v>
      </c>
      <c r="E281" s="181">
        <v>2644</v>
      </c>
      <c r="F281" s="160">
        <v>2875</v>
      </c>
      <c r="G281" s="160">
        <v>4191</v>
      </c>
      <c r="H281" s="160">
        <v>4874</v>
      </c>
      <c r="I281" s="160">
        <v>3366</v>
      </c>
      <c r="J281" s="160">
        <v>3116</v>
      </c>
      <c r="K281" s="160">
        <v>3230</v>
      </c>
      <c r="L281" s="160">
        <v>2962</v>
      </c>
      <c r="M281" s="160">
        <v>2734</v>
      </c>
      <c r="N281" s="174">
        <v>2734</v>
      </c>
      <c r="O281" s="173">
        <v>0</v>
      </c>
      <c r="P281" s="6"/>
      <c r="Q281" s="6"/>
    </row>
    <row r="282" spans="4:17" ht="15" x14ac:dyDescent="0.15">
      <c r="D282" s="4" t="s">
        <v>16</v>
      </c>
      <c r="E282" s="18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173">
        <v>0</v>
      </c>
      <c r="O282" s="173">
        <v>0</v>
      </c>
      <c r="P282" s="6"/>
      <c r="Q282" s="6"/>
    </row>
    <row r="283" spans="4:17" ht="15" x14ac:dyDescent="0.15">
      <c r="D283" s="4" t="s">
        <v>17</v>
      </c>
      <c r="E283" s="18">
        <v>5069</v>
      </c>
      <c r="F283" s="6">
        <v>5696</v>
      </c>
      <c r="G283" s="6">
        <v>5758</v>
      </c>
      <c r="H283" s="6">
        <v>5152</v>
      </c>
      <c r="I283" s="6">
        <v>5483</v>
      </c>
      <c r="J283" s="6">
        <v>5701</v>
      </c>
      <c r="K283" s="6">
        <v>5552</v>
      </c>
      <c r="L283" s="6">
        <v>5535</v>
      </c>
      <c r="M283" s="6">
        <v>5800</v>
      </c>
      <c r="N283" s="173">
        <v>5416</v>
      </c>
      <c r="O283" s="173">
        <v>5589</v>
      </c>
      <c r="P283" s="6"/>
      <c r="Q283" s="6"/>
    </row>
    <row r="284" spans="4:17" ht="15" x14ac:dyDescent="0.15">
      <c r="D284" s="4" t="s">
        <v>18</v>
      </c>
      <c r="E284" s="18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173">
        <v>0</v>
      </c>
      <c r="O284" s="173">
        <v>0</v>
      </c>
      <c r="P284" s="6"/>
      <c r="Q284" s="6"/>
    </row>
    <row r="285" spans="4:17" ht="15" x14ac:dyDescent="0.15">
      <c r="D285" s="4" t="s">
        <v>19</v>
      </c>
      <c r="E285" s="18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173">
        <v>0</v>
      </c>
      <c r="O285" s="173">
        <v>0</v>
      </c>
      <c r="P285" s="6"/>
      <c r="Q285" s="6"/>
    </row>
    <row r="286" spans="4:17" ht="15" x14ac:dyDescent="0.15">
      <c r="D286" s="4" t="s">
        <v>20</v>
      </c>
      <c r="E286" s="18">
        <v>2</v>
      </c>
      <c r="F286" s="6">
        <v>3.16</v>
      </c>
      <c r="G286" s="6">
        <v>3.63</v>
      </c>
      <c r="H286" s="6">
        <v>4.9000000000000004</v>
      </c>
      <c r="I286" s="6">
        <v>6.62</v>
      </c>
      <c r="J286" s="6">
        <v>3.24</v>
      </c>
      <c r="K286" s="6">
        <v>3.48</v>
      </c>
      <c r="L286" s="6">
        <v>8.1189999999999998</v>
      </c>
      <c r="M286" s="6">
        <v>6.95</v>
      </c>
      <c r="N286" s="173">
        <v>7.4589999999999996</v>
      </c>
      <c r="O286" s="173">
        <v>0</v>
      </c>
      <c r="P286" s="6"/>
      <c r="Q286" s="6"/>
    </row>
    <row r="287" spans="4:17" ht="15" x14ac:dyDescent="0.15">
      <c r="D287" s="4" t="s">
        <v>21</v>
      </c>
      <c r="E287" s="181">
        <v>4.3</v>
      </c>
      <c r="F287" s="6">
        <v>2.6</v>
      </c>
      <c r="G287" s="6">
        <v>2.6</v>
      </c>
      <c r="H287" s="6">
        <v>2.7</v>
      </c>
      <c r="I287" s="6">
        <v>3.2</v>
      </c>
      <c r="J287" s="6">
        <v>2.2000000000000002</v>
      </c>
      <c r="K287" s="6">
        <v>2.9</v>
      </c>
      <c r="L287" s="6">
        <v>2.5</v>
      </c>
      <c r="M287" s="6">
        <v>2.5</v>
      </c>
      <c r="N287" s="173">
        <v>2.8</v>
      </c>
      <c r="O287" s="173">
        <v>2.5</v>
      </c>
      <c r="P287" s="6"/>
      <c r="Q287" s="6"/>
    </row>
    <row r="288" spans="4:17" ht="15" x14ac:dyDescent="0.15">
      <c r="D288" s="4" t="s">
        <v>22</v>
      </c>
      <c r="E288" s="181">
        <v>8118</v>
      </c>
      <c r="F288" s="160">
        <v>7281</v>
      </c>
      <c r="G288" s="160">
        <v>8139</v>
      </c>
      <c r="H288" s="160">
        <v>8764</v>
      </c>
      <c r="I288" s="160">
        <v>9080</v>
      </c>
      <c r="J288" s="160">
        <v>9124</v>
      </c>
      <c r="K288" s="160">
        <v>7515</v>
      </c>
      <c r="L288" s="160">
        <v>8854</v>
      </c>
      <c r="M288" s="160">
        <v>7872</v>
      </c>
      <c r="N288" s="173">
        <v>8566</v>
      </c>
      <c r="O288" s="173">
        <v>8742</v>
      </c>
      <c r="P288" s="6"/>
      <c r="Q288" s="6"/>
    </row>
    <row r="289" spans="4:17" ht="15" x14ac:dyDescent="0.15">
      <c r="D289" s="4" t="s">
        <v>23</v>
      </c>
      <c r="E289" s="18">
        <v>33001</v>
      </c>
      <c r="F289" s="6">
        <v>32700</v>
      </c>
      <c r="G289" s="6">
        <v>39890</v>
      </c>
      <c r="H289" s="6">
        <v>48253</v>
      </c>
      <c r="I289" s="6">
        <v>56369</v>
      </c>
      <c r="J289" s="6">
        <v>51467</v>
      </c>
      <c r="K289" s="6">
        <v>56742</v>
      </c>
      <c r="L289" s="6">
        <v>62002</v>
      </c>
      <c r="M289" s="6">
        <v>71638</v>
      </c>
      <c r="N289" s="173">
        <v>68654</v>
      </c>
      <c r="O289" s="173">
        <v>77448</v>
      </c>
      <c r="P289" s="6"/>
      <c r="Q289" s="6"/>
    </row>
    <row r="290" spans="4:17" ht="15" x14ac:dyDescent="0.15">
      <c r="D290" s="4" t="s">
        <v>24</v>
      </c>
      <c r="E290" s="181">
        <v>4482</v>
      </c>
      <c r="F290" s="160">
        <v>5767</v>
      </c>
      <c r="G290" s="160">
        <v>7531</v>
      </c>
      <c r="H290" s="160">
        <v>7530.6310000000003</v>
      </c>
      <c r="I290" s="160">
        <v>19483</v>
      </c>
      <c r="J290" s="160">
        <v>13125</v>
      </c>
      <c r="K290" s="160">
        <v>13480</v>
      </c>
      <c r="L290" s="160">
        <v>15469</v>
      </c>
      <c r="M290" s="160">
        <v>19347</v>
      </c>
      <c r="N290" s="174">
        <v>19347</v>
      </c>
      <c r="O290" s="173">
        <v>0</v>
      </c>
      <c r="P290" s="6"/>
      <c r="Q290" s="6"/>
    </row>
    <row r="291" spans="4:17" ht="15" x14ac:dyDescent="0.15">
      <c r="D291" s="4" t="s">
        <v>25</v>
      </c>
      <c r="E291" s="181">
        <v>1438.547</v>
      </c>
      <c r="F291" s="160">
        <v>2922.389632860496</v>
      </c>
      <c r="G291" s="160">
        <v>1795.6111281785331</v>
      </c>
      <c r="H291" s="160">
        <v>1870.0118079694187</v>
      </c>
      <c r="I291" s="6">
        <v>1265.0134491448707</v>
      </c>
      <c r="J291" s="6">
        <v>1496.3732326438321</v>
      </c>
      <c r="K291" s="6">
        <v>2021.0896739672485</v>
      </c>
      <c r="L291" s="6">
        <v>924.48814975598009</v>
      </c>
      <c r="M291" s="6">
        <v>812.68933612063006</v>
      </c>
      <c r="N291" s="173">
        <v>1771.7560776079592</v>
      </c>
      <c r="O291" s="173">
        <v>3354.6630957670595</v>
      </c>
      <c r="P291" s="6"/>
      <c r="Q291" s="6"/>
    </row>
    <row r="292" spans="4:17" ht="15" x14ac:dyDescent="0.15">
      <c r="D292" s="4" t="s">
        <v>26</v>
      </c>
      <c r="E292" s="181">
        <v>21.03461544</v>
      </c>
      <c r="F292" s="160">
        <v>30.052083333333336</v>
      </c>
      <c r="G292" s="160">
        <v>17.685451891378566</v>
      </c>
      <c r="H292" s="171">
        <f>(G292+($G$292*($K$292/$G$292-1)/4))</f>
        <v>20.014088918533925</v>
      </c>
      <c r="I292" s="171">
        <f>(H292+($G$292*($K$292/$G$292-1)/4))</f>
        <v>22.342725945689285</v>
      </c>
      <c r="J292" s="171">
        <f>(I292+($G$292*($K$292/$G$292-1)/4))</f>
        <v>24.671362972844644</v>
      </c>
      <c r="K292" s="160">
        <v>27</v>
      </c>
      <c r="L292" s="160">
        <v>63</v>
      </c>
      <c r="M292" s="6">
        <v>0</v>
      </c>
      <c r="N292" s="173">
        <v>0</v>
      </c>
      <c r="O292" s="173">
        <v>0</v>
      </c>
      <c r="P292" s="6"/>
      <c r="Q292" s="6"/>
    </row>
    <row r="293" spans="4:17" ht="15" x14ac:dyDescent="0.15">
      <c r="D293" s="4" t="s">
        <v>27</v>
      </c>
      <c r="E293" s="18">
        <v>106480</v>
      </c>
      <c r="F293" s="6">
        <v>108949</v>
      </c>
      <c r="G293" s="6">
        <v>87836</v>
      </c>
      <c r="H293" s="6">
        <v>106708</v>
      </c>
      <c r="I293" s="6">
        <v>105865</v>
      </c>
      <c r="J293" s="6">
        <v>107009</v>
      </c>
      <c r="K293" s="6">
        <v>117164</v>
      </c>
      <c r="L293" s="6">
        <v>117015</v>
      </c>
      <c r="M293" s="6">
        <v>126797</v>
      </c>
      <c r="N293" s="173">
        <v>132568</v>
      </c>
      <c r="O293" s="173">
        <v>0</v>
      </c>
      <c r="P293" s="6"/>
      <c r="Q293" s="6"/>
    </row>
    <row r="294" spans="4:17" ht="15" x14ac:dyDescent="0.15">
      <c r="D294" s="4" t="s">
        <v>28</v>
      </c>
      <c r="E294" s="181">
        <v>44124</v>
      </c>
      <c r="F294" s="160">
        <v>51419</v>
      </c>
      <c r="G294" s="160">
        <v>71356</v>
      </c>
      <c r="H294" s="160">
        <v>368</v>
      </c>
      <c r="I294" s="160">
        <v>405</v>
      </c>
      <c r="J294" s="160">
        <v>390</v>
      </c>
      <c r="K294" s="160">
        <v>395</v>
      </c>
      <c r="L294" s="160">
        <v>342</v>
      </c>
      <c r="M294" s="160">
        <v>332</v>
      </c>
      <c r="N294" s="172">
        <v>332</v>
      </c>
      <c r="O294" s="173">
        <v>0</v>
      </c>
      <c r="P294" s="6"/>
      <c r="Q294" s="6"/>
    </row>
    <row r="295" spans="4:17" ht="15" x14ac:dyDescent="0.15">
      <c r="D295" s="4" t="s">
        <v>29</v>
      </c>
      <c r="E295" s="181">
        <v>0</v>
      </c>
      <c r="F295" s="160">
        <v>0</v>
      </c>
      <c r="G295" s="160">
        <v>0</v>
      </c>
      <c r="H295" s="160">
        <v>0</v>
      </c>
      <c r="I295" s="160">
        <v>0</v>
      </c>
      <c r="J295" s="160">
        <v>0</v>
      </c>
      <c r="K295" s="160">
        <v>10</v>
      </c>
      <c r="L295" s="160">
        <v>13</v>
      </c>
      <c r="M295" s="160">
        <v>18</v>
      </c>
      <c r="N295" s="174">
        <v>18</v>
      </c>
      <c r="O295" s="173">
        <v>0</v>
      </c>
      <c r="P295" s="6"/>
      <c r="Q295" s="6"/>
    </row>
    <row r="296" spans="4:17" ht="15" x14ac:dyDescent="0.15">
      <c r="D296" s="4" t="s">
        <v>30</v>
      </c>
      <c r="E296" s="18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173">
        <v>0</v>
      </c>
      <c r="O296" s="173">
        <v>0</v>
      </c>
      <c r="P296" s="6"/>
      <c r="Q296" s="6"/>
    </row>
    <row r="297" spans="4:17" ht="15" x14ac:dyDescent="0.15">
      <c r="D297" s="7" t="s">
        <v>180</v>
      </c>
      <c r="E297" s="19">
        <v>49413.434999999998</v>
      </c>
      <c r="F297" s="10">
        <v>61089.451999999997</v>
      </c>
      <c r="G297" s="10">
        <v>66210.047000000006</v>
      </c>
      <c r="H297" s="10">
        <v>102297.702</v>
      </c>
      <c r="I297" s="10">
        <v>65556.846000000005</v>
      </c>
      <c r="J297" s="10">
        <v>72980.781000000003</v>
      </c>
      <c r="K297" s="10">
        <v>61756.595812464453</v>
      </c>
      <c r="L297" s="10">
        <v>62046</v>
      </c>
      <c r="M297" s="10">
        <v>72065.182000000001</v>
      </c>
      <c r="N297" s="175">
        <v>72065.182000000001</v>
      </c>
      <c r="O297" s="220">
        <v>0</v>
      </c>
      <c r="P297" s="6"/>
      <c r="Q297" s="6"/>
    </row>
    <row r="298" spans="4:17" ht="15" x14ac:dyDescent="0.15">
      <c r="P298" s="6"/>
    </row>
    <row r="299" spans="4:17" ht="15" x14ac:dyDescent="0.15">
      <c r="P299" s="6"/>
    </row>
    <row r="300" spans="4:17" ht="15" x14ac:dyDescent="0.15">
      <c r="P300" s="6"/>
    </row>
    <row r="301" spans="4:17" ht="15" x14ac:dyDescent="0.15">
      <c r="P301" s="6"/>
    </row>
    <row r="302" spans="4:17" ht="18.75" x14ac:dyDescent="0.15">
      <c r="D302" s="166" t="s">
        <v>148</v>
      </c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215"/>
      <c r="P302" s="215"/>
      <c r="Q302" s="215"/>
    </row>
    <row r="303" spans="4:17" ht="15" x14ac:dyDescent="0.15">
      <c r="D303" s="28">
        <v>1392</v>
      </c>
      <c r="E303" s="3">
        <v>2004</v>
      </c>
      <c r="F303" s="3">
        <f t="shared" ref="F303:O303" si="22">E303+1</f>
        <v>2005</v>
      </c>
      <c r="G303" s="3">
        <f t="shared" si="22"/>
        <v>2006</v>
      </c>
      <c r="H303" s="3">
        <f t="shared" si="22"/>
        <v>2007</v>
      </c>
      <c r="I303" s="3">
        <f t="shared" si="22"/>
        <v>2008</v>
      </c>
      <c r="J303" s="3">
        <f t="shared" si="22"/>
        <v>2009</v>
      </c>
      <c r="K303" s="3">
        <f t="shared" si="22"/>
        <v>2010</v>
      </c>
      <c r="L303" s="3">
        <f t="shared" si="22"/>
        <v>2011</v>
      </c>
      <c r="M303" s="3">
        <f t="shared" si="22"/>
        <v>2012</v>
      </c>
      <c r="N303" s="161">
        <f t="shared" si="22"/>
        <v>2013</v>
      </c>
      <c r="O303" s="161">
        <f t="shared" si="22"/>
        <v>2014</v>
      </c>
      <c r="P303" s="6"/>
      <c r="Q303" s="215"/>
    </row>
    <row r="304" spans="4:17" ht="15" x14ac:dyDescent="0.15">
      <c r="D304" s="4" t="s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4168</v>
      </c>
      <c r="N304" s="173">
        <v>4218</v>
      </c>
      <c r="O304" s="173">
        <v>0</v>
      </c>
      <c r="P304" s="6"/>
      <c r="Q304" s="6"/>
    </row>
    <row r="305" spans="4:17" ht="15" x14ac:dyDescent="0.15">
      <c r="D305" s="4" t="s">
        <v>1</v>
      </c>
      <c r="E305" s="6">
        <v>16854.68852557</v>
      </c>
      <c r="F305" s="6">
        <v>18621.172007169997</v>
      </c>
      <c r="G305" s="6">
        <v>16185.032752839999</v>
      </c>
      <c r="H305" s="6">
        <v>18496.889099010001</v>
      </c>
      <c r="I305" s="6">
        <v>17286.772946820001</v>
      </c>
      <c r="J305" s="6">
        <v>16494.75506897</v>
      </c>
      <c r="K305" s="6">
        <v>16847.67969918</v>
      </c>
      <c r="L305" s="6">
        <v>16072.746641709999</v>
      </c>
      <c r="M305" s="6">
        <v>15920.19124296</v>
      </c>
      <c r="N305" s="173">
        <v>13194.681426680001</v>
      </c>
      <c r="O305" s="173">
        <v>13423.478326529999</v>
      </c>
      <c r="P305" s="6"/>
      <c r="Q305" s="6"/>
    </row>
    <row r="306" spans="4:17" ht="15" x14ac:dyDescent="0.15">
      <c r="D306" s="4" t="s">
        <v>2</v>
      </c>
      <c r="E306" s="160">
        <v>0</v>
      </c>
      <c r="F306" s="160">
        <v>0</v>
      </c>
      <c r="G306" s="160">
        <v>0</v>
      </c>
      <c r="H306" s="160">
        <v>202.34341128649999</v>
      </c>
      <c r="I306" s="160">
        <v>231.6166516622543</v>
      </c>
      <c r="J306" s="160">
        <v>191.24904920030161</v>
      </c>
      <c r="K306" s="160">
        <v>212.99657968021401</v>
      </c>
      <c r="L306" s="160">
        <v>143</v>
      </c>
      <c r="M306" s="160">
        <v>224</v>
      </c>
      <c r="N306" s="174">
        <v>224</v>
      </c>
      <c r="O306" s="173">
        <v>0</v>
      </c>
      <c r="P306" s="6"/>
      <c r="Q306" s="6"/>
    </row>
    <row r="307" spans="4:17" ht="15" x14ac:dyDescent="0.15">
      <c r="D307" s="4" t="s">
        <v>3</v>
      </c>
      <c r="E307" s="6">
        <v>28422.094000000001</v>
      </c>
      <c r="F307" s="6">
        <v>26455.934000000001</v>
      </c>
      <c r="G307" s="6">
        <v>25788.472000000002</v>
      </c>
      <c r="H307" s="6">
        <v>26146.822</v>
      </c>
      <c r="I307" s="6">
        <v>26941.84</v>
      </c>
      <c r="J307" s="6">
        <v>26623.439999999999</v>
      </c>
      <c r="K307" s="6">
        <v>27078.266</v>
      </c>
      <c r="L307" s="6">
        <v>28139.756000000001</v>
      </c>
      <c r="M307" s="6">
        <v>28496.491000000002</v>
      </c>
      <c r="N307" s="173">
        <v>30262.383999999998</v>
      </c>
      <c r="O307" s="173">
        <v>30910.495999999999</v>
      </c>
      <c r="P307" s="6"/>
      <c r="Q307" s="6"/>
    </row>
    <row r="308" spans="4:17" ht="15" x14ac:dyDescent="0.15">
      <c r="D308" s="4" t="s">
        <v>4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173">
        <v>0</v>
      </c>
      <c r="O308" s="173">
        <v>0</v>
      </c>
      <c r="P308" s="6"/>
      <c r="Q308" s="6"/>
    </row>
    <row r="309" spans="4:17" ht="15" x14ac:dyDescent="0.15">
      <c r="D309" s="4" t="s">
        <v>5</v>
      </c>
      <c r="E309" s="6">
        <v>32824</v>
      </c>
      <c r="F309" s="6">
        <v>31705</v>
      </c>
      <c r="G309" s="6">
        <v>29958</v>
      </c>
      <c r="H309" s="6">
        <v>32569</v>
      </c>
      <c r="I309" s="6">
        <v>32216</v>
      </c>
      <c r="J309" s="6">
        <v>32903</v>
      </c>
      <c r="K309" s="6">
        <v>34984</v>
      </c>
      <c r="L309" s="6">
        <v>32830</v>
      </c>
      <c r="M309" s="6">
        <v>32942</v>
      </c>
      <c r="N309" s="173">
        <v>35880</v>
      </c>
      <c r="O309" s="173">
        <v>32690</v>
      </c>
      <c r="P309" s="6"/>
      <c r="Q309" s="6"/>
    </row>
    <row r="310" spans="4:17" ht="15" x14ac:dyDescent="0.15">
      <c r="D310" s="4" t="s">
        <v>6</v>
      </c>
      <c r="E310" s="6">
        <v>61814</v>
      </c>
      <c r="F310" s="6">
        <v>64783</v>
      </c>
      <c r="G310" s="6">
        <v>65690</v>
      </c>
      <c r="H310" s="6">
        <v>64957</v>
      </c>
      <c r="I310" s="6">
        <v>64784</v>
      </c>
      <c r="J310" s="6">
        <v>70050</v>
      </c>
      <c r="K310" s="6">
        <v>75405</v>
      </c>
      <c r="L310" s="6">
        <v>70357</v>
      </c>
      <c r="M310" s="6">
        <v>71331</v>
      </c>
      <c r="N310" s="173">
        <v>74424</v>
      </c>
      <c r="O310" s="173">
        <v>76464</v>
      </c>
      <c r="P310" s="6"/>
      <c r="Q310" s="6"/>
    </row>
    <row r="311" spans="4:17" ht="15" x14ac:dyDescent="0.15">
      <c r="D311" s="4" t="s">
        <v>7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173">
        <v>0</v>
      </c>
      <c r="O311" s="173">
        <v>0</v>
      </c>
      <c r="P311" s="6"/>
      <c r="Q311" s="6"/>
    </row>
    <row r="312" spans="4:17" ht="15" x14ac:dyDescent="0.15">
      <c r="D312" s="4" t="s">
        <v>8</v>
      </c>
      <c r="E312" s="6">
        <v>0</v>
      </c>
      <c r="F312" s="6">
        <v>0</v>
      </c>
      <c r="G312" s="6">
        <v>0</v>
      </c>
      <c r="H312" s="6">
        <v>0</v>
      </c>
      <c r="I312" s="6">
        <v>692.48398280000004</v>
      </c>
      <c r="J312" s="6">
        <v>653.79909539999994</v>
      </c>
      <c r="K312" s="6">
        <v>615.72693100000004</v>
      </c>
      <c r="L312" s="6">
        <v>38.294000000000004</v>
      </c>
      <c r="M312" s="6">
        <v>39.680999999999997</v>
      </c>
      <c r="N312" s="173">
        <v>43.16</v>
      </c>
      <c r="O312" s="173">
        <v>0</v>
      </c>
      <c r="P312" s="6"/>
      <c r="Q312" s="6"/>
    </row>
    <row r="313" spans="4:17" ht="15" x14ac:dyDescent="0.15">
      <c r="D313" s="4" t="s">
        <v>9</v>
      </c>
      <c r="E313" s="160">
        <v>17346</v>
      </c>
      <c r="F313" s="160">
        <v>18163</v>
      </c>
      <c r="G313" s="6">
        <v>19727</v>
      </c>
      <c r="H313" s="6">
        <v>19419</v>
      </c>
      <c r="I313" s="6">
        <v>21494</v>
      </c>
      <c r="J313" s="6">
        <v>24917</v>
      </c>
      <c r="K313" s="6">
        <v>22698</v>
      </c>
      <c r="L313" s="6">
        <v>25766</v>
      </c>
      <c r="M313" s="6">
        <v>22867</v>
      </c>
      <c r="N313" s="173">
        <v>22225</v>
      </c>
      <c r="O313" s="173">
        <v>22149</v>
      </c>
      <c r="P313" s="6"/>
      <c r="Q313" s="6"/>
    </row>
    <row r="314" spans="4:17" ht="15" x14ac:dyDescent="0.15">
      <c r="D314" s="4" t="s">
        <v>10</v>
      </c>
      <c r="E314" s="6">
        <v>9255.7510000000002</v>
      </c>
      <c r="F314" s="6">
        <v>9927.8279999999995</v>
      </c>
      <c r="G314" s="6">
        <v>10206.344000000001</v>
      </c>
      <c r="H314" s="6">
        <v>10325.031999999999</v>
      </c>
      <c r="I314" s="6">
        <v>11322.956</v>
      </c>
      <c r="J314" s="6">
        <v>10932.7536375</v>
      </c>
      <c r="K314" s="6">
        <v>12025.855454</v>
      </c>
      <c r="L314" s="6">
        <v>12244.75365631</v>
      </c>
      <c r="M314" s="6">
        <v>13084.854681889999</v>
      </c>
      <c r="N314" s="173">
        <v>13256</v>
      </c>
      <c r="O314" s="173">
        <v>13512</v>
      </c>
      <c r="P314" s="6"/>
      <c r="Q314" s="6"/>
    </row>
    <row r="315" spans="4:17" ht="15" x14ac:dyDescent="0.15">
      <c r="D315" s="4" t="s">
        <v>11</v>
      </c>
      <c r="E315" s="6">
        <v>88557</v>
      </c>
      <c r="F315" s="6">
        <v>96297</v>
      </c>
      <c r="G315" s="6">
        <v>105532</v>
      </c>
      <c r="H315" s="6">
        <v>102692</v>
      </c>
      <c r="I315" s="6">
        <v>101920</v>
      </c>
      <c r="J315" s="6">
        <v>119960</v>
      </c>
      <c r="K315" s="6">
        <v>124578</v>
      </c>
      <c r="L315" s="6">
        <v>107566</v>
      </c>
      <c r="M315" s="6">
        <v>99427</v>
      </c>
      <c r="N315" s="173">
        <v>102019</v>
      </c>
      <c r="O315" s="173"/>
      <c r="P315" s="6"/>
      <c r="Q315" s="6"/>
    </row>
    <row r="316" spans="4:17" ht="15" x14ac:dyDescent="0.15">
      <c r="D316" s="4" t="s">
        <v>12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1563</v>
      </c>
      <c r="N316" s="173">
        <v>1428</v>
      </c>
      <c r="O316" s="173">
        <v>0</v>
      </c>
      <c r="P316" s="6"/>
      <c r="Q316" s="6"/>
    </row>
    <row r="317" spans="4:17" ht="15" x14ac:dyDescent="0.15">
      <c r="D317" s="4" t="s">
        <v>13</v>
      </c>
      <c r="E317" s="6">
        <v>0</v>
      </c>
      <c r="F317" s="6">
        <v>0</v>
      </c>
      <c r="G317" s="6">
        <v>0</v>
      </c>
      <c r="H317" s="6">
        <v>2251</v>
      </c>
      <c r="I317" s="6">
        <v>2321</v>
      </c>
      <c r="J317" s="6">
        <v>2325</v>
      </c>
      <c r="K317" s="6">
        <v>2290</v>
      </c>
      <c r="L317" s="6">
        <v>2267</v>
      </c>
      <c r="M317" s="6">
        <v>2316</v>
      </c>
      <c r="N317" s="173">
        <v>2409</v>
      </c>
      <c r="O317" s="173">
        <v>0</v>
      </c>
      <c r="P317" s="6"/>
      <c r="Q317" s="6"/>
    </row>
    <row r="318" spans="4:17" ht="15" x14ac:dyDescent="0.15">
      <c r="D318" s="4" t="s">
        <v>14</v>
      </c>
      <c r="E318" s="6">
        <v>156304</v>
      </c>
      <c r="F318" s="6">
        <v>168371</v>
      </c>
      <c r="G318" s="6">
        <v>172935</v>
      </c>
      <c r="H318" s="6">
        <v>166733</v>
      </c>
      <c r="I318" s="6">
        <v>169668</v>
      </c>
      <c r="J318" s="6">
        <v>175889</v>
      </c>
      <c r="K318" s="6">
        <v>171036</v>
      </c>
      <c r="L318" s="6">
        <v>139598</v>
      </c>
      <c r="M318" s="6">
        <v>134040</v>
      </c>
      <c r="N318" s="173">
        <v>141679</v>
      </c>
      <c r="O318" s="173">
        <v>0</v>
      </c>
      <c r="P318" s="6"/>
      <c r="Q318" s="6"/>
    </row>
    <row r="319" spans="4:17" ht="15" x14ac:dyDescent="0.15">
      <c r="D319" s="4" t="s">
        <v>15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173">
        <v>0</v>
      </c>
      <c r="O319" s="173">
        <v>0</v>
      </c>
      <c r="P319" s="6"/>
      <c r="Q319" s="6"/>
    </row>
    <row r="320" spans="4:17" ht="15" x14ac:dyDescent="0.15">
      <c r="D320" s="4" t="s">
        <v>16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173">
        <v>0</v>
      </c>
      <c r="O320" s="173">
        <v>0</v>
      </c>
      <c r="P320" s="6"/>
      <c r="Q320" s="6"/>
    </row>
    <row r="321" spans="4:17" ht="15" x14ac:dyDescent="0.15">
      <c r="D321" s="4" t="s">
        <v>17</v>
      </c>
      <c r="E321" s="6">
        <v>40871</v>
      </c>
      <c r="F321" s="6">
        <v>47082</v>
      </c>
      <c r="G321" s="6">
        <v>41992</v>
      </c>
      <c r="H321" s="6">
        <v>32386</v>
      </c>
      <c r="I321" s="6">
        <v>36007</v>
      </c>
      <c r="J321" s="6">
        <v>71384</v>
      </c>
      <c r="K321" s="6">
        <v>74705</v>
      </c>
      <c r="L321" s="6">
        <v>61373</v>
      </c>
      <c r="M321" s="6">
        <v>55915</v>
      </c>
      <c r="N321" s="173">
        <v>69586</v>
      </c>
      <c r="O321" s="173">
        <v>88681</v>
      </c>
      <c r="P321" s="6"/>
      <c r="Q321" s="6"/>
    </row>
    <row r="322" spans="4:17" ht="15" x14ac:dyDescent="0.15">
      <c r="D322" s="4" t="s">
        <v>18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173">
        <v>0</v>
      </c>
      <c r="O322" s="173">
        <v>0</v>
      </c>
      <c r="P322" s="6"/>
      <c r="Q322" s="6"/>
    </row>
    <row r="323" spans="4:17" ht="15" x14ac:dyDescent="0.15">
      <c r="D323" s="4" t="s">
        <v>19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173">
        <v>0</v>
      </c>
      <c r="O323" s="173">
        <v>0</v>
      </c>
      <c r="P323" s="6"/>
      <c r="Q323" s="6"/>
    </row>
    <row r="324" spans="4:17" ht="15" x14ac:dyDescent="0.15">
      <c r="D324" s="4" t="s">
        <v>20</v>
      </c>
      <c r="E324" s="160">
        <v>6.6</v>
      </c>
      <c r="F324" s="160">
        <v>8.4</v>
      </c>
      <c r="G324" s="6">
        <v>10.32</v>
      </c>
      <c r="H324" s="6">
        <v>10.81</v>
      </c>
      <c r="I324" s="6">
        <v>15.6</v>
      </c>
      <c r="J324" s="6">
        <v>16.899999999999999</v>
      </c>
      <c r="K324" s="6">
        <v>18.2</v>
      </c>
      <c r="L324" s="6">
        <v>16.73</v>
      </c>
      <c r="M324" s="6">
        <v>18.402999999999999</v>
      </c>
      <c r="N324" s="173">
        <v>21.012</v>
      </c>
      <c r="O324" s="173">
        <v>0</v>
      </c>
      <c r="P324" s="6"/>
      <c r="Q324" s="6"/>
    </row>
    <row r="325" spans="4:17" ht="15" x14ac:dyDescent="0.15">
      <c r="D325" s="4" t="s">
        <v>21</v>
      </c>
      <c r="E325" s="160">
        <v>90.5</v>
      </c>
      <c r="F325" s="6">
        <v>108.7</v>
      </c>
      <c r="G325" s="6">
        <v>119.7</v>
      </c>
      <c r="H325" s="6">
        <v>176.8</v>
      </c>
      <c r="I325" s="6">
        <v>150.69999999999999</v>
      </c>
      <c r="J325" s="6">
        <v>165.2</v>
      </c>
      <c r="K325" s="6">
        <v>187.8</v>
      </c>
      <c r="L325" s="6">
        <v>170.7</v>
      </c>
      <c r="M325" s="6">
        <v>130.9</v>
      </c>
      <c r="N325" s="173">
        <v>151.80000000000001</v>
      </c>
      <c r="O325" s="173">
        <v>196.9</v>
      </c>
      <c r="P325" s="6"/>
      <c r="Q325" s="6"/>
    </row>
    <row r="326" spans="4:17" ht="15" x14ac:dyDescent="0.15">
      <c r="D326" s="4" t="s">
        <v>22</v>
      </c>
      <c r="E326" s="160">
        <v>14814</v>
      </c>
      <c r="F326" s="160">
        <v>14169</v>
      </c>
      <c r="G326" s="160">
        <v>15377</v>
      </c>
      <c r="H326" s="160">
        <v>15304</v>
      </c>
      <c r="I326" s="160">
        <v>16241</v>
      </c>
      <c r="J326" s="160">
        <v>14630</v>
      </c>
      <c r="K326" s="160">
        <v>12256</v>
      </c>
      <c r="L326" s="160">
        <v>12855</v>
      </c>
      <c r="M326" s="160">
        <v>11092</v>
      </c>
      <c r="N326" s="173">
        <v>11184</v>
      </c>
      <c r="O326" s="173">
        <v>10956</v>
      </c>
      <c r="P326" s="6"/>
      <c r="Q326" s="6"/>
    </row>
    <row r="327" spans="4:17" ht="15" x14ac:dyDescent="0.15">
      <c r="D327" s="4" t="s">
        <v>23</v>
      </c>
      <c r="E327" s="6">
        <v>49127</v>
      </c>
      <c r="F327" s="6">
        <v>55580</v>
      </c>
      <c r="G327" s="6">
        <v>52498</v>
      </c>
      <c r="H327" s="6">
        <v>57590</v>
      </c>
      <c r="I327" s="6">
        <v>55993</v>
      </c>
      <c r="J327" s="6">
        <v>49824</v>
      </c>
      <c r="K327" s="6">
        <v>53679</v>
      </c>
      <c r="L327" s="6">
        <v>58120</v>
      </c>
      <c r="M327" s="6">
        <v>64820</v>
      </c>
      <c r="N327" s="173">
        <v>62000</v>
      </c>
      <c r="O327" s="173">
        <v>69463</v>
      </c>
      <c r="P327" s="6"/>
      <c r="Q327" s="6"/>
    </row>
    <row r="328" spans="4:17" ht="15" x14ac:dyDescent="0.15">
      <c r="D328" s="4" t="s">
        <v>24</v>
      </c>
      <c r="E328" s="160">
        <v>0</v>
      </c>
      <c r="F328" s="160">
        <v>0</v>
      </c>
      <c r="G328" s="160">
        <v>0</v>
      </c>
      <c r="H328" s="160">
        <v>0</v>
      </c>
      <c r="I328" s="160">
        <v>0</v>
      </c>
      <c r="J328" s="160">
        <v>0</v>
      </c>
      <c r="K328" s="160">
        <v>18760</v>
      </c>
      <c r="L328" s="160">
        <v>16860</v>
      </c>
      <c r="M328" s="160">
        <v>19608</v>
      </c>
      <c r="N328" s="174">
        <v>19608</v>
      </c>
      <c r="O328" s="173">
        <v>0</v>
      </c>
      <c r="P328" s="6"/>
      <c r="Q328" s="6"/>
    </row>
    <row r="329" spans="4:17" ht="15" x14ac:dyDescent="0.15">
      <c r="D329" s="4" t="s">
        <v>25</v>
      </c>
      <c r="E329" s="160">
        <v>4212.5519999999997</v>
      </c>
      <c r="F329" s="160">
        <v>5643.9627171913426</v>
      </c>
      <c r="G329" s="160">
        <v>4967.6395440515716</v>
      </c>
      <c r="H329" s="160">
        <v>5488.4660775329821</v>
      </c>
      <c r="I329" s="6">
        <v>6131.9720522020925</v>
      </c>
      <c r="J329" s="6">
        <v>6879.7677007739276</v>
      </c>
      <c r="K329" s="6">
        <v>9311.9910473622604</v>
      </c>
      <c r="L329" s="6">
        <v>5032.0731768114692</v>
      </c>
      <c r="M329" s="6">
        <v>4489.7245821092038</v>
      </c>
      <c r="N329" s="173">
        <v>6952.9843277149585</v>
      </c>
      <c r="O329" s="173">
        <v>8073.2417661138479</v>
      </c>
      <c r="P329" s="6"/>
      <c r="Q329" s="6"/>
    </row>
    <row r="330" spans="4:17" ht="15" x14ac:dyDescent="0.15">
      <c r="D330" s="4" t="s">
        <v>26</v>
      </c>
      <c r="E330" s="160">
        <v>0</v>
      </c>
      <c r="F330" s="160">
        <v>0</v>
      </c>
      <c r="G330" s="160">
        <v>0</v>
      </c>
      <c r="H330" s="160">
        <v>0</v>
      </c>
      <c r="I330" s="160">
        <v>0</v>
      </c>
      <c r="J330" s="160">
        <v>0</v>
      </c>
      <c r="K330" s="160">
        <v>526</v>
      </c>
      <c r="L330" s="160">
        <v>522</v>
      </c>
      <c r="M330" s="6">
        <v>0</v>
      </c>
      <c r="N330" s="173">
        <v>0</v>
      </c>
      <c r="O330" s="173">
        <v>0</v>
      </c>
      <c r="P330" s="6"/>
      <c r="Q330" s="6"/>
    </row>
    <row r="331" spans="4:17" ht="15" x14ac:dyDescent="0.15">
      <c r="D331" s="4" t="s">
        <v>27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173">
        <v>0</v>
      </c>
      <c r="O331" s="173">
        <v>0</v>
      </c>
      <c r="P331" s="6"/>
      <c r="Q331" s="6"/>
    </row>
    <row r="332" spans="4:17" ht="15" x14ac:dyDescent="0.15">
      <c r="D332" s="4" t="s">
        <v>28</v>
      </c>
      <c r="E332" s="160">
        <v>61998</v>
      </c>
      <c r="F332" s="160">
        <v>63500</v>
      </c>
      <c r="G332" s="160">
        <v>62301</v>
      </c>
      <c r="H332" s="160">
        <v>258</v>
      </c>
      <c r="I332" s="160">
        <v>266</v>
      </c>
      <c r="J332" s="160">
        <v>261</v>
      </c>
      <c r="K332" s="160">
        <v>260</v>
      </c>
      <c r="L332" s="160">
        <v>258</v>
      </c>
      <c r="M332" s="160">
        <v>247</v>
      </c>
      <c r="N332" s="173">
        <v>250</v>
      </c>
      <c r="O332" s="173">
        <v>0</v>
      </c>
      <c r="P332" s="6"/>
      <c r="Q332" s="6"/>
    </row>
    <row r="333" spans="4:17" ht="15" x14ac:dyDescent="0.15">
      <c r="D333" s="4" t="s">
        <v>29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173">
        <v>0</v>
      </c>
      <c r="O333" s="173">
        <v>0</v>
      </c>
      <c r="P333" s="6"/>
      <c r="Q333" s="6"/>
    </row>
    <row r="334" spans="4:17" ht="15" x14ac:dyDescent="0.15">
      <c r="D334" s="4" t="s">
        <v>30</v>
      </c>
      <c r="E334" s="6">
        <v>1223.951</v>
      </c>
      <c r="F334" s="6">
        <v>1242</v>
      </c>
      <c r="G334" s="6">
        <v>1386</v>
      </c>
      <c r="H334" s="6">
        <v>1331</v>
      </c>
      <c r="I334" s="6">
        <v>1576</v>
      </c>
      <c r="J334" s="6">
        <v>1807</v>
      </c>
      <c r="K334" s="6">
        <v>2181</v>
      </c>
      <c r="L334" s="6">
        <v>2686</v>
      </c>
      <c r="M334" s="6">
        <v>2711</v>
      </c>
      <c r="N334" s="173">
        <v>3395</v>
      </c>
      <c r="O334" s="173">
        <v>0</v>
      </c>
      <c r="P334" s="6"/>
      <c r="Q334" s="6"/>
    </row>
    <row r="335" spans="4:17" ht="15" x14ac:dyDescent="0.15">
      <c r="D335" s="7" t="s">
        <v>180</v>
      </c>
      <c r="E335" s="10">
        <v>25246.978737857808</v>
      </c>
      <c r="F335" s="10">
        <v>25705.774376670819</v>
      </c>
      <c r="G335" s="10">
        <v>28970.551570499381</v>
      </c>
      <c r="H335" s="10">
        <v>32257.726743311661</v>
      </c>
      <c r="I335" s="10">
        <v>22553.563864348613</v>
      </c>
      <c r="J335" s="10">
        <v>16226.482727924164</v>
      </c>
      <c r="K335" s="10">
        <v>19321.505089121551</v>
      </c>
      <c r="L335" s="10">
        <v>19592.743904097515</v>
      </c>
      <c r="M335" s="10">
        <v>22861.336907648401</v>
      </c>
      <c r="N335" s="175">
        <v>22861.336907648401</v>
      </c>
      <c r="O335" s="220">
        <v>0</v>
      </c>
      <c r="P335" s="6"/>
      <c r="Q335" s="6"/>
    </row>
    <row r="336" spans="4:17" ht="15" x14ac:dyDescent="0.15">
      <c r="P336" s="6"/>
    </row>
    <row r="337" spans="4:17" ht="15" x14ac:dyDescent="0.15">
      <c r="P337" s="6"/>
    </row>
    <row r="338" spans="4:17" ht="15" x14ac:dyDescent="0.15">
      <c r="P338" s="6"/>
    </row>
    <row r="339" spans="4:17" ht="15" x14ac:dyDescent="0.15">
      <c r="P339" s="6"/>
    </row>
    <row r="340" spans="4:17" ht="18.75" x14ac:dyDescent="0.15">
      <c r="D340" s="166" t="s">
        <v>149</v>
      </c>
      <c r="E340" s="167"/>
      <c r="F340" s="167"/>
      <c r="G340" s="167"/>
      <c r="H340" s="167"/>
      <c r="I340" s="167"/>
      <c r="J340" s="167"/>
      <c r="K340" s="167"/>
      <c r="L340" s="167"/>
      <c r="M340" s="167"/>
      <c r="N340" s="6"/>
      <c r="O340" s="6"/>
      <c r="P340" s="6"/>
    </row>
    <row r="341" spans="4:17" ht="15" x14ac:dyDescent="0.15">
      <c r="D341" s="2">
        <v>327</v>
      </c>
      <c r="E341" s="3">
        <v>2004</v>
      </c>
      <c r="F341" s="3">
        <f t="shared" ref="F341:O341" si="23">E341+1</f>
        <v>2005</v>
      </c>
      <c r="G341" s="3">
        <f t="shared" si="23"/>
        <v>2006</v>
      </c>
      <c r="H341" s="3">
        <f t="shared" si="23"/>
        <v>2007</v>
      </c>
      <c r="I341" s="3">
        <f t="shared" si="23"/>
        <v>2008</v>
      </c>
      <c r="J341" s="3">
        <f t="shared" si="23"/>
        <v>2009</v>
      </c>
      <c r="K341" s="3">
        <f t="shared" si="23"/>
        <v>2010</v>
      </c>
      <c r="L341" s="3">
        <f t="shared" si="23"/>
        <v>2011</v>
      </c>
      <c r="M341" s="3">
        <f t="shared" si="23"/>
        <v>2012</v>
      </c>
      <c r="N341" s="161">
        <f t="shared" si="23"/>
        <v>2013</v>
      </c>
      <c r="O341" s="161">
        <f t="shared" si="23"/>
        <v>2014</v>
      </c>
      <c r="P341" s="6"/>
    </row>
    <row r="342" spans="4:17" ht="15" x14ac:dyDescent="0.15">
      <c r="D342" s="4" t="s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2348</v>
      </c>
      <c r="N342" s="173">
        <v>2281</v>
      </c>
      <c r="O342" s="173">
        <v>0</v>
      </c>
      <c r="P342" s="6"/>
      <c r="Q342" s="221"/>
    </row>
    <row r="343" spans="4:17" ht="15" x14ac:dyDescent="0.15">
      <c r="D343" s="4" t="s">
        <v>1</v>
      </c>
      <c r="E343" s="6">
        <v>2884.2962922199999</v>
      </c>
      <c r="F343" s="6">
        <v>6436.9399430000003</v>
      </c>
      <c r="G343" s="6">
        <v>4090.8838458099999</v>
      </c>
      <c r="H343" s="6">
        <v>3194.14976161</v>
      </c>
      <c r="I343" s="6">
        <v>1929.65468171</v>
      </c>
      <c r="J343" s="6">
        <v>1663.6866734100001</v>
      </c>
      <c r="K343" s="6">
        <v>2049.0017679400003</v>
      </c>
      <c r="L343" s="6">
        <v>2142.1996019100002</v>
      </c>
      <c r="M343" s="6">
        <v>4792.6406998699995</v>
      </c>
      <c r="N343" s="173">
        <v>2705.6237880799999</v>
      </c>
      <c r="O343" s="173">
        <v>2505.1501958600002</v>
      </c>
      <c r="P343" s="6"/>
      <c r="Q343" s="6"/>
    </row>
    <row r="344" spans="4:17" ht="15" x14ac:dyDescent="0.15">
      <c r="D344" s="4" t="s">
        <v>2</v>
      </c>
      <c r="E344" s="160">
        <v>0</v>
      </c>
      <c r="F344" s="160">
        <v>0</v>
      </c>
      <c r="G344" s="160">
        <v>0</v>
      </c>
      <c r="H344" s="160">
        <v>26.602564123500002</v>
      </c>
      <c r="I344" s="160">
        <v>18.405130175500005</v>
      </c>
      <c r="J344" s="160">
        <v>10.6657608785</v>
      </c>
      <c r="K344" s="160">
        <v>12.671884179726501</v>
      </c>
      <c r="L344" s="160">
        <v>20</v>
      </c>
      <c r="M344" s="160">
        <v>20</v>
      </c>
      <c r="N344" s="174">
        <v>20</v>
      </c>
      <c r="O344" s="173">
        <v>0</v>
      </c>
      <c r="P344" s="6"/>
      <c r="Q344" s="6"/>
    </row>
    <row r="345" spans="4:17" ht="15" x14ac:dyDescent="0.15">
      <c r="D345" s="4" t="s">
        <v>3</v>
      </c>
      <c r="E345" s="6">
        <v>1812.797</v>
      </c>
      <c r="F345" s="6">
        <v>3317.1619999999998</v>
      </c>
      <c r="G345" s="6">
        <v>2283.991</v>
      </c>
      <c r="H345" s="6">
        <v>2562.46</v>
      </c>
      <c r="I345" s="6">
        <v>2665.1289999999999</v>
      </c>
      <c r="J345" s="6">
        <v>2796.6819999999998</v>
      </c>
      <c r="K345" s="6">
        <v>3050.6640000000002</v>
      </c>
      <c r="L345" s="6">
        <v>2422.0859999999998</v>
      </c>
      <c r="M345" s="6">
        <v>2629.3020000000001</v>
      </c>
      <c r="N345" s="173">
        <v>2402.9639999999999</v>
      </c>
      <c r="O345" s="173">
        <v>1729.4190000000001</v>
      </c>
      <c r="P345" s="6"/>
      <c r="Q345" s="6"/>
    </row>
    <row r="346" spans="4:17" ht="15" x14ac:dyDescent="0.15">
      <c r="D346" s="4" t="s">
        <v>4</v>
      </c>
      <c r="E346" s="160">
        <v>114</v>
      </c>
      <c r="F346" s="160">
        <v>115</v>
      </c>
      <c r="G346" s="160">
        <v>123</v>
      </c>
      <c r="H346" s="171">
        <f>(G346+($G$346*($L$346/$G$346-1)/5))</f>
        <v>154.4</v>
      </c>
      <c r="I346" s="171">
        <f>(H346+($G$346*($L$346/$G$346-1)/5))</f>
        <v>185.8</v>
      </c>
      <c r="J346" s="171">
        <f>(I346+($G$346*($L$346/$G$346-1)/5))</f>
        <v>217.20000000000002</v>
      </c>
      <c r="K346" s="171">
        <f>(J346+($G$346*($L$346/$G$346-1)/5))</f>
        <v>248.60000000000002</v>
      </c>
      <c r="L346" s="160">
        <v>280</v>
      </c>
      <c r="M346" s="160">
        <v>251</v>
      </c>
      <c r="N346" s="174">
        <v>251</v>
      </c>
      <c r="O346" s="173">
        <v>0</v>
      </c>
      <c r="P346" s="6"/>
      <c r="Q346" s="6"/>
    </row>
    <row r="347" spans="4:17" ht="15" x14ac:dyDescent="0.15">
      <c r="D347" s="4" t="s">
        <v>5</v>
      </c>
      <c r="E347" s="6">
        <v>6052</v>
      </c>
      <c r="F347" s="6">
        <v>7550</v>
      </c>
      <c r="G347" s="6">
        <v>11336</v>
      </c>
      <c r="H347" s="6">
        <v>14284</v>
      </c>
      <c r="I347" s="6">
        <v>16770</v>
      </c>
      <c r="J347" s="6">
        <v>21138</v>
      </c>
      <c r="K347" s="6">
        <v>30773</v>
      </c>
      <c r="L347" s="6">
        <v>33184</v>
      </c>
      <c r="M347" s="6">
        <v>33278</v>
      </c>
      <c r="N347" s="173">
        <v>30309</v>
      </c>
      <c r="O347" s="173">
        <v>33370</v>
      </c>
      <c r="P347" s="6"/>
      <c r="Q347" s="6"/>
    </row>
    <row r="348" spans="4:17" ht="15" x14ac:dyDescent="0.15">
      <c r="D348" s="4" t="s">
        <v>6</v>
      </c>
      <c r="E348" s="6">
        <v>6585</v>
      </c>
      <c r="F348" s="6">
        <v>7853</v>
      </c>
      <c r="G348" s="6">
        <v>9182</v>
      </c>
      <c r="H348" s="6">
        <v>10477</v>
      </c>
      <c r="I348" s="6">
        <v>11522</v>
      </c>
      <c r="J348" s="6">
        <v>11321</v>
      </c>
      <c r="K348" s="6">
        <v>11754</v>
      </c>
      <c r="L348" s="6">
        <v>12833</v>
      </c>
      <c r="M348" s="6">
        <v>12751</v>
      </c>
      <c r="N348" s="173">
        <v>13013</v>
      </c>
      <c r="O348" s="173">
        <v>13842</v>
      </c>
      <c r="P348" s="6"/>
      <c r="Q348" s="6"/>
    </row>
    <row r="349" spans="4:17" ht="15" x14ac:dyDescent="0.15">
      <c r="D349" s="4" t="s">
        <v>7</v>
      </c>
      <c r="E349" s="160">
        <v>7967</v>
      </c>
      <c r="F349" s="160">
        <v>10425</v>
      </c>
      <c r="G349" s="160">
        <v>16805</v>
      </c>
      <c r="H349" s="160">
        <v>20414</v>
      </c>
      <c r="I349" s="160">
        <v>23013</v>
      </c>
      <c r="J349" s="160">
        <v>26737</v>
      </c>
      <c r="K349" s="160">
        <v>39139.074000000001</v>
      </c>
      <c r="L349" s="160">
        <v>49477</v>
      </c>
      <c r="M349" s="160">
        <v>63079</v>
      </c>
      <c r="N349" s="174">
        <v>63079</v>
      </c>
      <c r="O349" s="173">
        <v>0</v>
      </c>
      <c r="P349" s="6"/>
      <c r="Q349" s="6"/>
    </row>
    <row r="350" spans="4:17" ht="15" x14ac:dyDescent="0.15">
      <c r="D350" s="4" t="s">
        <v>8</v>
      </c>
      <c r="E350" s="160">
        <v>271.2</v>
      </c>
      <c r="F350" s="160">
        <v>664.3</v>
      </c>
      <c r="G350" s="160">
        <v>753.4</v>
      </c>
      <c r="H350" s="160">
        <v>2229.6210000000001</v>
      </c>
      <c r="I350" s="6">
        <v>581.14601720000007</v>
      </c>
      <c r="J350" s="6">
        <v>502.74090459999996</v>
      </c>
      <c r="K350" s="6">
        <v>617.49306899999999</v>
      </c>
      <c r="L350" s="6">
        <v>27.606000000000002</v>
      </c>
      <c r="M350" s="6">
        <v>26.818999999999999</v>
      </c>
      <c r="N350" s="173">
        <v>29.613</v>
      </c>
      <c r="O350" s="173">
        <v>0</v>
      </c>
      <c r="P350" s="6"/>
      <c r="Q350" s="6"/>
    </row>
    <row r="351" spans="4:17" ht="15" x14ac:dyDescent="0.15">
      <c r="D351" s="4" t="s">
        <v>9</v>
      </c>
      <c r="E351" s="160">
        <v>1610</v>
      </c>
      <c r="F351" s="160">
        <v>2369</v>
      </c>
      <c r="G351" s="6">
        <v>3533</v>
      </c>
      <c r="H351" s="6">
        <v>4030</v>
      </c>
      <c r="I351" s="6">
        <v>5748</v>
      </c>
      <c r="J351" s="6">
        <v>4153</v>
      </c>
      <c r="K351" s="6">
        <v>4573</v>
      </c>
      <c r="L351" s="6">
        <v>3972</v>
      </c>
      <c r="M351" s="6">
        <v>3743</v>
      </c>
      <c r="N351" s="173">
        <v>3638</v>
      </c>
      <c r="O351" s="173">
        <v>3028</v>
      </c>
      <c r="P351" s="6"/>
      <c r="Q351" s="6"/>
    </row>
    <row r="352" spans="4:17" ht="15" x14ac:dyDescent="0.15">
      <c r="D352" s="4" t="s">
        <v>10</v>
      </c>
      <c r="E352" s="6">
        <v>1101.2489999999998</v>
      </c>
      <c r="F352" s="6">
        <v>1323.172</v>
      </c>
      <c r="G352" s="6">
        <v>1599.6559999999999</v>
      </c>
      <c r="H352" s="6">
        <v>1592.9680000000001</v>
      </c>
      <c r="I352" s="6">
        <v>1225.0440000000001</v>
      </c>
      <c r="J352" s="6">
        <v>1920.2463625</v>
      </c>
      <c r="K352" s="6">
        <v>3196.144546</v>
      </c>
      <c r="L352" s="6">
        <v>2290.2463436899998</v>
      </c>
      <c r="M352" s="6">
        <v>2954.1453181100001</v>
      </c>
      <c r="N352" s="173">
        <v>4449</v>
      </c>
      <c r="O352" s="173">
        <v>5028</v>
      </c>
      <c r="P352" s="6"/>
      <c r="Q352" s="6"/>
    </row>
    <row r="353" spans="4:17" ht="15" x14ac:dyDescent="0.15">
      <c r="D353" s="4" t="s">
        <v>11</v>
      </c>
      <c r="E353" s="6">
        <v>16784</v>
      </c>
      <c r="F353" s="6">
        <v>24371</v>
      </c>
      <c r="G353" s="6">
        <v>34671</v>
      </c>
      <c r="H353" s="6">
        <v>34388</v>
      </c>
      <c r="I353" s="6">
        <v>20448</v>
      </c>
      <c r="J353" s="6">
        <v>17963</v>
      </c>
      <c r="K353" s="6">
        <v>19259</v>
      </c>
      <c r="L353" s="6">
        <v>16543</v>
      </c>
      <c r="M353" s="6">
        <v>13824</v>
      </c>
      <c r="N353" s="173">
        <v>16815</v>
      </c>
      <c r="O353" s="173"/>
      <c r="P353" s="6"/>
      <c r="Q353" s="6"/>
    </row>
    <row r="354" spans="4:17" ht="15" x14ac:dyDescent="0.15">
      <c r="D354" s="4" t="s">
        <v>12</v>
      </c>
      <c r="E354" s="160">
        <v>457</v>
      </c>
      <c r="F354" s="160">
        <v>529</v>
      </c>
      <c r="G354" s="160">
        <v>541</v>
      </c>
      <c r="H354" s="171">
        <f>(G354+($G$354*($M$354/$G$354-1)/6))</f>
        <v>512.16666666666663</v>
      </c>
      <c r="I354" s="171">
        <f>(H354+($G$354*($M$354/$G$354-1)/6))</f>
        <v>483.33333333333331</v>
      </c>
      <c r="J354" s="171">
        <f>(I354+($G$354*($M$354/$G$354-1)/6))</f>
        <v>454.5</v>
      </c>
      <c r="K354" s="171">
        <f>(J354+($G$354*($M$354/$G$354-1)/6))</f>
        <v>425.66666666666669</v>
      </c>
      <c r="L354" s="171">
        <f>(K354+($G$354*($M$354/$G$354-1)/6))</f>
        <v>396.83333333333337</v>
      </c>
      <c r="M354" s="6">
        <v>368</v>
      </c>
      <c r="N354" s="173">
        <v>247</v>
      </c>
      <c r="O354" s="173">
        <v>0</v>
      </c>
      <c r="P354" s="6"/>
      <c r="Q354" s="6"/>
    </row>
    <row r="355" spans="4:17" ht="15" x14ac:dyDescent="0.15">
      <c r="D355" s="4" t="s">
        <v>13</v>
      </c>
      <c r="E355" s="160"/>
      <c r="F355" s="160">
        <v>54</v>
      </c>
      <c r="G355" s="160">
        <v>104</v>
      </c>
      <c r="H355" s="6">
        <v>231</v>
      </c>
      <c r="I355" s="6">
        <v>224</v>
      </c>
      <c r="J355" s="6">
        <v>163</v>
      </c>
      <c r="K355" s="6">
        <v>167</v>
      </c>
      <c r="L355" s="6">
        <v>164</v>
      </c>
      <c r="M355" s="6">
        <v>145</v>
      </c>
      <c r="N355" s="173">
        <v>129</v>
      </c>
      <c r="O355" s="173">
        <v>0</v>
      </c>
      <c r="P355" s="6"/>
      <c r="Q355" s="6"/>
    </row>
    <row r="356" spans="4:17" ht="15" x14ac:dyDescent="0.15">
      <c r="D356" s="4" t="s">
        <v>14</v>
      </c>
      <c r="E356" s="6">
        <v>87411</v>
      </c>
      <c r="F356" s="6">
        <v>133744</v>
      </c>
      <c r="G356" s="6">
        <v>247715</v>
      </c>
      <c r="H356" s="6">
        <v>341947</v>
      </c>
      <c r="I356" s="6">
        <v>292015</v>
      </c>
      <c r="J356" s="6">
        <v>235167</v>
      </c>
      <c r="K356" s="6">
        <v>271438</v>
      </c>
      <c r="L356" s="6">
        <v>299946</v>
      </c>
      <c r="M356" s="6">
        <v>264999</v>
      </c>
      <c r="N356" s="173">
        <v>291038</v>
      </c>
      <c r="O356" s="173">
        <v>0</v>
      </c>
      <c r="P356" s="6"/>
      <c r="Q356" s="6"/>
    </row>
    <row r="357" spans="4:17" ht="15" x14ac:dyDescent="0.15">
      <c r="D357" s="4" t="s">
        <v>15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173">
        <v>0</v>
      </c>
      <c r="O357" s="173">
        <v>0</v>
      </c>
      <c r="P357" s="6"/>
      <c r="Q357" s="6"/>
    </row>
    <row r="358" spans="4:17" ht="15" x14ac:dyDescent="0.15">
      <c r="D358" s="4" t="s">
        <v>16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173">
        <v>0</v>
      </c>
      <c r="O358" s="173">
        <v>0</v>
      </c>
      <c r="P358" s="6"/>
      <c r="Q358" s="6"/>
    </row>
    <row r="359" spans="4:17" ht="15" x14ac:dyDescent="0.15">
      <c r="D359" s="4" t="s">
        <v>17</v>
      </c>
      <c r="E359" s="6">
        <v>24756</v>
      </c>
      <c r="F359" s="6">
        <v>26389</v>
      </c>
      <c r="G359" s="6">
        <v>27385</v>
      </c>
      <c r="H359" s="6">
        <v>29053</v>
      </c>
      <c r="I359" s="6">
        <v>18558</v>
      </c>
      <c r="J359" s="6">
        <v>9732</v>
      </c>
      <c r="K359" s="6">
        <v>15409</v>
      </c>
      <c r="L359" s="6">
        <v>12496</v>
      </c>
      <c r="M359" s="6">
        <v>13800</v>
      </c>
      <c r="N359" s="173">
        <v>15514</v>
      </c>
      <c r="O359" s="173">
        <v>21837</v>
      </c>
      <c r="P359" s="6"/>
      <c r="Q359" s="6"/>
    </row>
    <row r="360" spans="4:17" ht="15" x14ac:dyDescent="0.15">
      <c r="D360" s="4" t="s">
        <v>18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173">
        <v>0</v>
      </c>
      <c r="O360" s="173">
        <v>0</v>
      </c>
      <c r="P360" s="6"/>
      <c r="Q360" s="6"/>
    </row>
    <row r="361" spans="4:17" ht="15" x14ac:dyDescent="0.15">
      <c r="D361" s="4" t="s">
        <v>19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173">
        <v>0</v>
      </c>
      <c r="O361" s="173">
        <v>0</v>
      </c>
      <c r="P361" s="6"/>
      <c r="Q361" s="6"/>
    </row>
    <row r="362" spans="4:17" ht="15" x14ac:dyDescent="0.15">
      <c r="D362" s="4" t="s">
        <v>20</v>
      </c>
      <c r="E362" s="160"/>
      <c r="F362" s="160">
        <v>2.4</v>
      </c>
      <c r="G362" s="6">
        <v>5.58</v>
      </c>
      <c r="H362" s="6">
        <v>15.06</v>
      </c>
      <c r="I362" s="6">
        <v>3.5</v>
      </c>
      <c r="J362" s="6">
        <v>2.4300000000000002</v>
      </c>
      <c r="K362" s="6">
        <v>6.29</v>
      </c>
      <c r="L362" s="6">
        <v>7.42</v>
      </c>
      <c r="M362" s="6">
        <v>5.3360000000000003</v>
      </c>
      <c r="N362" s="173">
        <v>5.9580000000000002</v>
      </c>
      <c r="O362" s="173">
        <v>0</v>
      </c>
      <c r="P362" s="6"/>
      <c r="Q362" s="6"/>
    </row>
    <row r="363" spans="4:17" ht="15" x14ac:dyDescent="0.15">
      <c r="D363" s="4" t="s">
        <v>21</v>
      </c>
      <c r="E363" s="160">
        <v>38.200000000000003</v>
      </c>
      <c r="F363" s="6">
        <v>31.9</v>
      </c>
      <c r="G363" s="6">
        <v>50.3</v>
      </c>
      <c r="H363" s="6">
        <v>49.4</v>
      </c>
      <c r="I363" s="6">
        <v>28.4</v>
      </c>
      <c r="J363" s="6">
        <v>24.9</v>
      </c>
      <c r="K363" s="6">
        <v>33.5</v>
      </c>
      <c r="L363" s="6">
        <v>35.799999999999997</v>
      </c>
      <c r="M363" s="6">
        <v>36.299999999999997</v>
      </c>
      <c r="N363" s="173">
        <v>38.9</v>
      </c>
      <c r="O363" s="173">
        <v>39.6</v>
      </c>
      <c r="P363" s="6"/>
      <c r="Q363" s="6"/>
    </row>
    <row r="364" spans="4:17" ht="15" x14ac:dyDescent="0.15">
      <c r="D364" s="4" t="s">
        <v>22</v>
      </c>
      <c r="E364" s="160">
        <v>10746</v>
      </c>
      <c r="F364" s="160">
        <v>10916</v>
      </c>
      <c r="G364" s="160">
        <v>10766</v>
      </c>
      <c r="H364" s="160">
        <v>11090</v>
      </c>
      <c r="I364" s="160">
        <v>10146</v>
      </c>
      <c r="J364" s="160">
        <v>9771</v>
      </c>
      <c r="K364" s="160">
        <v>9276</v>
      </c>
      <c r="L364" s="160">
        <v>9036</v>
      </c>
      <c r="M364" s="160">
        <v>7883</v>
      </c>
      <c r="N364" s="173">
        <v>7085</v>
      </c>
      <c r="O364" s="173">
        <v>6504</v>
      </c>
      <c r="P364" s="6"/>
      <c r="Q364" s="6"/>
    </row>
    <row r="365" spans="4:17" ht="15" x14ac:dyDescent="0.15">
      <c r="D365" s="4" t="s">
        <v>23</v>
      </c>
      <c r="E365" s="6">
        <v>3894</v>
      </c>
      <c r="F365" s="6">
        <v>4980</v>
      </c>
      <c r="G365" s="6">
        <v>7393</v>
      </c>
      <c r="H365" s="6">
        <v>9516</v>
      </c>
      <c r="I365" s="6">
        <v>9496</v>
      </c>
      <c r="J365" s="6">
        <v>12491</v>
      </c>
      <c r="K365" s="6">
        <v>13412</v>
      </c>
      <c r="L365" s="6">
        <v>13957</v>
      </c>
      <c r="M365" s="6">
        <v>17611</v>
      </c>
      <c r="N365" s="173">
        <v>19303</v>
      </c>
      <c r="O365" s="173">
        <v>22433</v>
      </c>
      <c r="P365" s="6"/>
      <c r="Q365" s="6"/>
    </row>
    <row r="366" spans="4:17" ht="15" x14ac:dyDescent="0.15">
      <c r="D366" s="4" t="s">
        <v>24</v>
      </c>
      <c r="E366" s="160">
        <v>0</v>
      </c>
      <c r="F366" s="160">
        <v>5610</v>
      </c>
      <c r="G366" s="160">
        <v>9702</v>
      </c>
      <c r="H366" s="160">
        <v>11958.216</v>
      </c>
      <c r="I366" s="160">
        <v>6289</v>
      </c>
      <c r="J366" s="160">
        <v>6458</v>
      </c>
      <c r="K366" s="160">
        <v>8118</v>
      </c>
      <c r="L366" s="160">
        <v>10307</v>
      </c>
      <c r="M366" s="160">
        <v>12048</v>
      </c>
      <c r="N366" s="174">
        <v>12048</v>
      </c>
      <c r="O366" s="173">
        <v>0</v>
      </c>
      <c r="P366" s="6"/>
      <c r="Q366" s="6"/>
    </row>
    <row r="367" spans="4:17" ht="15" x14ac:dyDescent="0.15">
      <c r="D367" s="4" t="s">
        <v>25</v>
      </c>
      <c r="E367" s="160">
        <v>1742.595</v>
      </c>
      <c r="F367" s="160">
        <v>3334.8118043199997</v>
      </c>
      <c r="G367" s="160">
        <v>3553.0250908182647</v>
      </c>
      <c r="H367" s="160">
        <v>3611.3306537899994</v>
      </c>
      <c r="I367" s="6">
        <v>4654.6057973499992</v>
      </c>
      <c r="J367" s="6">
        <v>2886.8703666036454</v>
      </c>
      <c r="K367" s="6">
        <v>2393.4290806100003</v>
      </c>
      <c r="L367" s="6">
        <v>1952.9576303399992</v>
      </c>
      <c r="M367" s="6">
        <v>1998.8039139300008</v>
      </c>
      <c r="N367" s="173">
        <v>1849.55845138936</v>
      </c>
      <c r="O367" s="173">
        <v>1964.0262331484003</v>
      </c>
      <c r="P367" s="6"/>
      <c r="Q367" s="6"/>
    </row>
    <row r="368" spans="4:17" ht="15" x14ac:dyDescent="0.15">
      <c r="D368" s="4" t="s">
        <v>26</v>
      </c>
      <c r="E368" s="160">
        <v>243.24150589999999</v>
      </c>
      <c r="F368" s="160">
        <v>436.39322916666669</v>
      </c>
      <c r="G368" s="160">
        <v>387.99115950987721</v>
      </c>
      <c r="H368" s="171">
        <f>(G368+($G$368*($K$368/$G$368-1)/4))</f>
        <v>384.99336963240791</v>
      </c>
      <c r="I368" s="171">
        <f>(H368+($G$368*($K$368/$G$368-1)/4))</f>
        <v>381.9955797549386</v>
      </c>
      <c r="J368" s="171">
        <f>(I368+($G$368*($K$368/$G$368-1)/4))</f>
        <v>378.9977898774693</v>
      </c>
      <c r="K368" s="160">
        <v>376</v>
      </c>
      <c r="L368" s="160">
        <v>372</v>
      </c>
      <c r="M368" s="6">
        <v>0</v>
      </c>
      <c r="N368" s="173">
        <v>0</v>
      </c>
      <c r="O368" s="173">
        <v>0</v>
      </c>
      <c r="P368" s="6"/>
      <c r="Q368" s="6"/>
    </row>
    <row r="369" spans="4:33" ht="15" x14ac:dyDescent="0.15">
      <c r="D369" s="4" t="s">
        <v>27</v>
      </c>
      <c r="E369" s="6">
        <v>62563</v>
      </c>
      <c r="F369" s="6">
        <v>85125</v>
      </c>
      <c r="G369" s="6">
        <v>61204</v>
      </c>
      <c r="H369" s="6">
        <v>57756</v>
      </c>
      <c r="I369" s="6">
        <v>61204</v>
      </c>
      <c r="J369" s="6">
        <v>69210</v>
      </c>
      <c r="K369" s="6">
        <v>72801</v>
      </c>
      <c r="L369" s="6">
        <v>66944</v>
      </c>
      <c r="M369" s="6">
        <v>66649</v>
      </c>
      <c r="N369" s="173">
        <v>68394</v>
      </c>
      <c r="O369" s="173">
        <v>0</v>
      </c>
      <c r="P369" s="6"/>
      <c r="Q369" s="6"/>
    </row>
    <row r="370" spans="4:33" ht="15" x14ac:dyDescent="0.15">
      <c r="D370" s="4" t="s">
        <v>28</v>
      </c>
      <c r="E370" s="160">
        <v>40591</v>
      </c>
      <c r="F370" s="160">
        <v>47786</v>
      </c>
      <c r="G370" s="160">
        <v>67520</v>
      </c>
      <c r="H370" s="160">
        <v>351</v>
      </c>
      <c r="I370" s="160">
        <v>376</v>
      </c>
      <c r="J370" s="160">
        <v>369</v>
      </c>
      <c r="K370" s="160">
        <v>396</v>
      </c>
      <c r="L370" s="160">
        <v>342</v>
      </c>
      <c r="M370" s="160">
        <v>332</v>
      </c>
      <c r="N370" s="173">
        <v>285</v>
      </c>
      <c r="O370" s="173">
        <v>0</v>
      </c>
      <c r="P370" s="6"/>
      <c r="Q370" s="6"/>
    </row>
    <row r="371" spans="4:33" ht="15" x14ac:dyDescent="0.15">
      <c r="D371" s="4" t="s">
        <v>29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173">
        <v>0</v>
      </c>
      <c r="O371" s="173">
        <v>0</v>
      </c>
      <c r="P371" s="6"/>
      <c r="Q371" s="6"/>
    </row>
    <row r="372" spans="4:33" ht="15" x14ac:dyDescent="0.15">
      <c r="D372" s="4" t="s">
        <v>30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173">
        <v>0</v>
      </c>
      <c r="O372" s="173">
        <v>0</v>
      </c>
      <c r="P372" s="6"/>
      <c r="Q372" s="6"/>
    </row>
    <row r="373" spans="4:33" ht="15" x14ac:dyDescent="0.15">
      <c r="D373" s="7" t="s">
        <v>180</v>
      </c>
      <c r="E373" s="10">
        <v>27194</v>
      </c>
      <c r="F373" s="10">
        <v>27353.554221846141</v>
      </c>
      <c r="G373" s="10">
        <v>33083.67293925272</v>
      </c>
      <c r="H373" s="10">
        <v>39890.902706798137</v>
      </c>
      <c r="I373" s="10">
        <v>31733.904081843892</v>
      </c>
      <c r="J373" s="10">
        <v>23532.703898295476</v>
      </c>
      <c r="K373" s="10">
        <v>19552.902982305783</v>
      </c>
      <c r="L373" s="10">
        <v>19868.595314390976</v>
      </c>
      <c r="M373" s="10">
        <v>25680.997979375101</v>
      </c>
      <c r="N373" s="175">
        <v>25680.997979375101</v>
      </c>
      <c r="O373" s="220">
        <v>0</v>
      </c>
      <c r="P373" s="6"/>
      <c r="Q373" s="6"/>
    </row>
    <row r="374" spans="4:33" ht="15" x14ac:dyDescent="0.15">
      <c r="P374" s="6"/>
    </row>
    <row r="375" spans="4:33" ht="15" x14ac:dyDescent="0.15">
      <c r="P375" s="6"/>
    </row>
    <row r="376" spans="4:33" ht="15" x14ac:dyDescent="0.15">
      <c r="P376" s="6"/>
    </row>
    <row r="377" spans="4:33" ht="15" x14ac:dyDescent="0.15">
      <c r="P377" s="6"/>
    </row>
    <row r="378" spans="4:33" ht="15" x14ac:dyDescent="0.2">
      <c r="D378" s="22" t="s">
        <v>138</v>
      </c>
      <c r="P378" s="6"/>
    </row>
    <row r="379" spans="4:33" ht="15" x14ac:dyDescent="0.15">
      <c r="P379" s="6"/>
    </row>
    <row r="380" spans="4:33" ht="15" x14ac:dyDescent="0.15">
      <c r="P380" s="6"/>
    </row>
    <row r="381" spans="4:33" ht="15.75" x14ac:dyDescent="0.15">
      <c r="D381" s="267" t="s">
        <v>179</v>
      </c>
      <c r="E381" s="268"/>
      <c r="F381" s="268"/>
      <c r="G381" s="268"/>
      <c r="H381" s="268"/>
      <c r="I381" s="268"/>
      <c r="J381" s="268"/>
      <c r="K381" s="268"/>
      <c r="L381" s="268"/>
      <c r="M381" s="268"/>
      <c r="N381" s="269"/>
      <c r="O381" s="6"/>
      <c r="P381" s="6"/>
      <c r="R381" s="267" t="s">
        <v>376</v>
      </c>
      <c r="S381" s="268"/>
      <c r="T381" s="268"/>
      <c r="U381" s="268"/>
      <c r="V381" s="268"/>
      <c r="W381" s="268"/>
      <c r="X381" s="268"/>
      <c r="Y381" s="268"/>
      <c r="Z381" s="268"/>
      <c r="AA381" s="268"/>
      <c r="AB381" s="268"/>
      <c r="AC381" s="269"/>
    </row>
    <row r="382" spans="4:33" ht="15" x14ac:dyDescent="0.15">
      <c r="D382" s="25"/>
      <c r="E382" s="3">
        <v>2004</v>
      </c>
      <c r="F382" s="3">
        <f t="shared" ref="F382:O382" si="24">E382+1</f>
        <v>2005</v>
      </c>
      <c r="G382" s="3">
        <f t="shared" si="24"/>
        <v>2006</v>
      </c>
      <c r="H382" s="3">
        <f t="shared" si="24"/>
        <v>2007</v>
      </c>
      <c r="I382" s="3">
        <f t="shared" si="24"/>
        <v>2008</v>
      </c>
      <c r="J382" s="3">
        <f t="shared" si="24"/>
        <v>2009</v>
      </c>
      <c r="K382" s="3">
        <f t="shared" si="24"/>
        <v>2010</v>
      </c>
      <c r="L382" s="3">
        <f t="shared" si="24"/>
        <v>2011</v>
      </c>
      <c r="M382" s="3">
        <f t="shared" si="24"/>
        <v>2012</v>
      </c>
      <c r="N382" s="161">
        <f t="shared" si="24"/>
        <v>2013</v>
      </c>
      <c r="O382" s="161">
        <f t="shared" si="24"/>
        <v>2014</v>
      </c>
      <c r="P382" s="6"/>
      <c r="R382" s="216"/>
      <c r="S382" s="161">
        <v>2004</v>
      </c>
      <c r="T382" s="161">
        <v>2005</v>
      </c>
      <c r="U382" s="161">
        <v>2006</v>
      </c>
      <c r="V382" s="161">
        <v>2007</v>
      </c>
      <c r="W382" s="161">
        <v>2008</v>
      </c>
      <c r="X382" s="161">
        <v>2009</v>
      </c>
      <c r="Y382" s="161">
        <v>2010</v>
      </c>
      <c r="Z382" s="161">
        <v>2011</v>
      </c>
      <c r="AA382" s="161">
        <v>2012</v>
      </c>
      <c r="AB382" s="161">
        <v>2013</v>
      </c>
      <c r="AC382" s="161">
        <v>2014</v>
      </c>
      <c r="AE382" s="216"/>
      <c r="AF382" s="161">
        <v>2004</v>
      </c>
      <c r="AG382" s="161">
        <v>2005</v>
      </c>
    </row>
    <row r="383" spans="4:33" ht="15" x14ac:dyDescent="0.15">
      <c r="D383" s="4" t="s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173">
        <v>0</v>
      </c>
      <c r="O383" s="173">
        <v>0</v>
      </c>
      <c r="P383" s="6"/>
      <c r="R383" s="4" t="s">
        <v>0</v>
      </c>
      <c r="S383" s="173">
        <v>0</v>
      </c>
      <c r="T383" s="173">
        <v>0</v>
      </c>
      <c r="U383" s="173">
        <v>0</v>
      </c>
      <c r="V383" s="173">
        <v>0</v>
      </c>
      <c r="W383" s="173">
        <v>0</v>
      </c>
      <c r="X383" s="173">
        <v>0</v>
      </c>
      <c r="Y383" s="173">
        <v>0</v>
      </c>
      <c r="Z383" s="173">
        <v>0</v>
      </c>
      <c r="AA383" s="173">
        <v>0</v>
      </c>
      <c r="AB383" s="173">
        <v>0</v>
      </c>
      <c r="AC383" s="173">
        <v>0</v>
      </c>
      <c r="AE383" s="4" t="s">
        <v>0</v>
      </c>
      <c r="AF383" s="173">
        <v>0</v>
      </c>
      <c r="AG383" s="173">
        <v>0</v>
      </c>
    </row>
    <row r="384" spans="4:33" ht="15" x14ac:dyDescent="0.15">
      <c r="D384" s="4" t="s">
        <v>1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190.337368</v>
      </c>
      <c r="M384" s="6">
        <v>213.12977599999999</v>
      </c>
      <c r="N384" s="173">
        <v>355.05026800000002</v>
      </c>
      <c r="O384" s="173">
        <v>389.06995899999998</v>
      </c>
      <c r="P384" s="6"/>
      <c r="R384" s="4" t="s">
        <v>1</v>
      </c>
      <c r="S384" s="173">
        <v>0</v>
      </c>
      <c r="T384" s="173">
        <v>0</v>
      </c>
      <c r="U384" s="173">
        <v>0</v>
      </c>
      <c r="V384" s="173">
        <v>0</v>
      </c>
      <c r="W384" s="173">
        <v>0</v>
      </c>
      <c r="X384" s="173">
        <v>0</v>
      </c>
      <c r="Y384" s="173">
        <v>0</v>
      </c>
      <c r="Z384" s="173">
        <v>0</v>
      </c>
      <c r="AA384" s="173">
        <v>0</v>
      </c>
      <c r="AB384" s="173">
        <v>0</v>
      </c>
      <c r="AC384" s="173">
        <v>0</v>
      </c>
      <c r="AE384" s="4" t="s">
        <v>1</v>
      </c>
      <c r="AF384" s="173">
        <v>0</v>
      </c>
      <c r="AG384" s="173">
        <v>0</v>
      </c>
    </row>
    <row r="385" spans="4:33" ht="15" x14ac:dyDescent="0.15">
      <c r="D385" s="4" t="s">
        <v>2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173">
        <v>0</v>
      </c>
      <c r="O385" s="173">
        <v>0</v>
      </c>
      <c r="P385" s="6"/>
      <c r="R385" s="4" t="s">
        <v>2</v>
      </c>
      <c r="S385" s="173">
        <v>0</v>
      </c>
      <c r="T385" s="173">
        <v>0</v>
      </c>
      <c r="U385" s="173">
        <v>0</v>
      </c>
      <c r="V385" s="173">
        <v>0</v>
      </c>
      <c r="W385" s="173">
        <v>0</v>
      </c>
      <c r="X385" s="173">
        <v>0</v>
      </c>
      <c r="Y385" s="173">
        <v>0</v>
      </c>
      <c r="Z385" s="173">
        <v>0</v>
      </c>
      <c r="AA385" s="173">
        <v>0</v>
      </c>
      <c r="AB385" s="173">
        <v>0</v>
      </c>
      <c r="AC385" s="173">
        <v>0</v>
      </c>
      <c r="AE385" s="4" t="s">
        <v>2</v>
      </c>
      <c r="AF385" s="173">
        <v>0</v>
      </c>
      <c r="AG385" s="173">
        <v>0</v>
      </c>
    </row>
    <row r="386" spans="4:33" ht="15" x14ac:dyDescent="0.15">
      <c r="D386" s="4" t="s">
        <v>3</v>
      </c>
      <c r="E386" s="6">
        <v>7014.2629999999999</v>
      </c>
      <c r="F386" s="6">
        <v>6233.3779999999997</v>
      </c>
      <c r="G386" s="6">
        <v>6160.8440000000001</v>
      </c>
      <c r="H386" s="6">
        <v>6937.7520000000004</v>
      </c>
      <c r="I386" s="6">
        <v>2408.1028059999999</v>
      </c>
      <c r="J386" s="6">
        <v>2370.4451130000002</v>
      </c>
      <c r="K386" s="6">
        <v>2098.9998409999998</v>
      </c>
      <c r="L386" s="6">
        <v>1947.7208000000001</v>
      </c>
      <c r="M386" s="6">
        <v>1911.5647289999999</v>
      </c>
      <c r="N386" s="173">
        <v>1889.77809</v>
      </c>
      <c r="O386" s="173">
        <v>1723.8657639999999</v>
      </c>
      <c r="P386" s="6"/>
      <c r="R386" s="4" t="s">
        <v>3</v>
      </c>
      <c r="S386" s="173">
        <v>1</v>
      </c>
      <c r="T386" s="173">
        <v>1</v>
      </c>
      <c r="U386" s="173">
        <v>1</v>
      </c>
      <c r="V386" s="173">
        <v>1</v>
      </c>
      <c r="W386" s="173">
        <v>1</v>
      </c>
      <c r="X386" s="173">
        <v>1</v>
      </c>
      <c r="Y386" s="173">
        <v>2</v>
      </c>
      <c r="Z386" s="173">
        <v>2</v>
      </c>
      <c r="AA386" s="173">
        <v>2</v>
      </c>
      <c r="AB386" s="173">
        <v>2</v>
      </c>
      <c r="AC386" s="173">
        <v>0</v>
      </c>
      <c r="AE386" s="4" t="s">
        <v>3</v>
      </c>
      <c r="AF386" s="173">
        <v>0</v>
      </c>
      <c r="AG386" s="173">
        <v>0</v>
      </c>
    </row>
    <row r="387" spans="4:33" ht="15" x14ac:dyDescent="0.15">
      <c r="D387" s="4" t="s">
        <v>4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173">
        <v>0</v>
      </c>
      <c r="O387" s="173">
        <v>0</v>
      </c>
      <c r="P387" s="6"/>
      <c r="R387" s="4" t="s">
        <v>4</v>
      </c>
      <c r="S387" s="173">
        <v>0</v>
      </c>
      <c r="T387" s="173">
        <v>0</v>
      </c>
      <c r="U387" s="173">
        <v>0</v>
      </c>
      <c r="V387" s="173">
        <v>0</v>
      </c>
      <c r="W387" s="173">
        <v>0</v>
      </c>
      <c r="X387" s="173">
        <v>0</v>
      </c>
      <c r="Y387" s="173">
        <v>0</v>
      </c>
      <c r="Z387" s="173">
        <v>0</v>
      </c>
      <c r="AA387" s="173">
        <v>0</v>
      </c>
      <c r="AB387" s="173">
        <v>0</v>
      </c>
      <c r="AC387" s="173">
        <v>0</v>
      </c>
      <c r="AE387" s="4" t="s">
        <v>4</v>
      </c>
      <c r="AF387" s="173">
        <v>0</v>
      </c>
      <c r="AG387" s="173">
        <v>0</v>
      </c>
    </row>
    <row r="388" spans="4:33" ht="15" x14ac:dyDescent="0.15">
      <c r="D388" s="4" t="s">
        <v>5</v>
      </c>
      <c r="E388" s="6">
        <v>5325</v>
      </c>
      <c r="F388" s="6">
        <v>5599</v>
      </c>
      <c r="G388" s="6">
        <v>5939</v>
      </c>
      <c r="H388" s="6">
        <v>7267</v>
      </c>
      <c r="I388" s="6">
        <v>7903</v>
      </c>
      <c r="J388" s="6">
        <v>6167</v>
      </c>
      <c r="K388" s="6">
        <v>6008</v>
      </c>
      <c r="L388" s="6">
        <v>5995</v>
      </c>
      <c r="M388" s="6">
        <v>5836</v>
      </c>
      <c r="N388" s="173">
        <v>5388</v>
      </c>
      <c r="O388" s="173">
        <v>5126</v>
      </c>
      <c r="P388" s="6"/>
      <c r="R388" s="4" t="s">
        <v>5</v>
      </c>
      <c r="S388" s="173">
        <v>0</v>
      </c>
      <c r="T388" s="173">
        <v>0</v>
      </c>
      <c r="U388" s="173">
        <v>0</v>
      </c>
      <c r="V388" s="173">
        <v>0</v>
      </c>
      <c r="W388" s="173">
        <v>0</v>
      </c>
      <c r="X388" s="173">
        <v>0</v>
      </c>
      <c r="Y388" s="173">
        <v>0</v>
      </c>
      <c r="Z388" s="173">
        <v>0</v>
      </c>
      <c r="AA388" s="173">
        <v>0</v>
      </c>
      <c r="AB388" s="173">
        <v>0</v>
      </c>
      <c r="AC388" s="173">
        <v>0</v>
      </c>
      <c r="AE388" s="4" t="s">
        <v>5</v>
      </c>
      <c r="AF388" s="173">
        <v>0</v>
      </c>
      <c r="AG388" s="173">
        <v>0</v>
      </c>
    </row>
    <row r="389" spans="4:33" ht="15" x14ac:dyDescent="0.15">
      <c r="D389" s="4" t="s">
        <v>6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173">
        <v>0</v>
      </c>
      <c r="O389" s="173">
        <v>0</v>
      </c>
      <c r="P389" s="6"/>
      <c r="R389" s="4" t="s">
        <v>6</v>
      </c>
      <c r="S389" s="173">
        <v>4</v>
      </c>
      <c r="T389" s="173">
        <v>4</v>
      </c>
      <c r="U389" s="173">
        <v>3</v>
      </c>
      <c r="V389" s="173">
        <v>3</v>
      </c>
      <c r="W389" s="173">
        <v>3</v>
      </c>
      <c r="X389" s="173">
        <v>3</v>
      </c>
      <c r="Y389" s="173">
        <v>2</v>
      </c>
      <c r="Z389" s="173">
        <v>2</v>
      </c>
      <c r="AA389" s="173">
        <v>2</v>
      </c>
      <c r="AB389" s="173">
        <v>2</v>
      </c>
      <c r="AC389" s="173">
        <v>2</v>
      </c>
      <c r="AE389" s="4" t="s">
        <v>6</v>
      </c>
      <c r="AF389" s="173">
        <v>0</v>
      </c>
      <c r="AG389" s="173">
        <v>0</v>
      </c>
    </row>
    <row r="390" spans="4:33" ht="15" x14ac:dyDescent="0.15">
      <c r="D390" s="4" t="s">
        <v>7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173">
        <v>0</v>
      </c>
      <c r="O390" s="173">
        <v>0</v>
      </c>
      <c r="P390" s="6"/>
      <c r="R390" s="4" t="s">
        <v>7</v>
      </c>
      <c r="S390" s="173">
        <v>0</v>
      </c>
      <c r="T390" s="173">
        <v>0</v>
      </c>
      <c r="U390" s="173">
        <v>0</v>
      </c>
      <c r="V390" s="173">
        <v>0</v>
      </c>
      <c r="W390" s="173">
        <v>0</v>
      </c>
      <c r="X390" s="173">
        <v>0</v>
      </c>
      <c r="Y390" s="173">
        <v>0</v>
      </c>
      <c r="Z390" s="173">
        <v>0</v>
      </c>
      <c r="AA390" s="173">
        <v>0</v>
      </c>
      <c r="AB390" s="173">
        <v>0</v>
      </c>
      <c r="AC390" s="173">
        <v>0</v>
      </c>
      <c r="AE390" s="4" t="s">
        <v>7</v>
      </c>
      <c r="AF390" s="173">
        <v>0</v>
      </c>
      <c r="AG390" s="173">
        <v>0</v>
      </c>
    </row>
    <row r="391" spans="4:33" ht="15" x14ac:dyDescent="0.15">
      <c r="D391" s="4" t="s">
        <v>8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4.8639999999999999</v>
      </c>
      <c r="M391" s="6">
        <v>4.657</v>
      </c>
      <c r="N391" s="6">
        <v>5.1970000000000001</v>
      </c>
      <c r="O391" s="222">
        <v>0</v>
      </c>
      <c r="P391" s="6"/>
      <c r="R391" s="4" t="s">
        <v>8</v>
      </c>
      <c r="S391" s="173">
        <v>0</v>
      </c>
      <c r="T391" s="173">
        <v>0</v>
      </c>
      <c r="U391" s="173">
        <v>0</v>
      </c>
      <c r="V391" s="173">
        <v>0</v>
      </c>
      <c r="W391" s="173">
        <v>0</v>
      </c>
      <c r="X391" s="173">
        <v>0</v>
      </c>
      <c r="Y391" s="173">
        <v>0</v>
      </c>
      <c r="Z391" s="173">
        <v>0</v>
      </c>
      <c r="AA391" s="173">
        <v>0</v>
      </c>
      <c r="AB391" s="173">
        <v>0</v>
      </c>
      <c r="AC391" s="173">
        <v>0</v>
      </c>
      <c r="AE391" s="4" t="s">
        <v>8</v>
      </c>
      <c r="AF391" s="173">
        <v>0</v>
      </c>
      <c r="AG391" s="173">
        <v>0</v>
      </c>
    </row>
    <row r="392" spans="4:33" ht="15" x14ac:dyDescent="0.15">
      <c r="D392" s="4" t="s">
        <v>9</v>
      </c>
      <c r="E392" s="6">
        <v>167.78708</v>
      </c>
      <c r="F392" s="6">
        <v>231.561834</v>
      </c>
      <c r="G392" s="6">
        <v>250.19725099999999</v>
      </c>
      <c r="H392" s="6">
        <v>375.20322800000002</v>
      </c>
      <c r="I392" s="6">
        <v>236.50545700000001</v>
      </c>
      <c r="J392" s="6">
        <v>308.46383200000002</v>
      </c>
      <c r="K392" s="6">
        <v>377.206638</v>
      </c>
      <c r="L392" s="6">
        <v>352.82887799999997</v>
      </c>
      <c r="M392" s="6">
        <v>283.96858099999997</v>
      </c>
      <c r="N392" s="32">
        <v>283.96858099999997</v>
      </c>
      <c r="O392" s="222">
        <v>0</v>
      </c>
      <c r="P392" s="6"/>
      <c r="R392" s="4" t="s">
        <v>9</v>
      </c>
      <c r="S392" s="173">
        <v>0</v>
      </c>
      <c r="T392" s="173">
        <v>0</v>
      </c>
      <c r="U392" s="173">
        <v>0</v>
      </c>
      <c r="V392" s="173">
        <v>0</v>
      </c>
      <c r="W392" s="173">
        <v>0</v>
      </c>
      <c r="X392" s="173">
        <v>0</v>
      </c>
      <c r="Y392" s="173">
        <v>0</v>
      </c>
      <c r="Z392" s="173">
        <v>0</v>
      </c>
      <c r="AA392" s="173">
        <v>0</v>
      </c>
      <c r="AB392" s="173">
        <v>0</v>
      </c>
      <c r="AC392" s="173">
        <v>0</v>
      </c>
      <c r="AE392" s="4" t="s">
        <v>9</v>
      </c>
      <c r="AF392" s="173">
        <v>0</v>
      </c>
      <c r="AG392" s="173">
        <v>0</v>
      </c>
    </row>
    <row r="393" spans="4:33" ht="15" x14ac:dyDescent="0.15">
      <c r="D393" s="4" t="s">
        <v>10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173">
        <v>0</v>
      </c>
      <c r="O393" s="173">
        <v>0</v>
      </c>
      <c r="P393" s="6"/>
      <c r="R393" s="4" t="s">
        <v>10</v>
      </c>
      <c r="S393" s="173">
        <v>0</v>
      </c>
      <c r="T393" s="173">
        <v>0</v>
      </c>
      <c r="U393" s="173">
        <v>0</v>
      </c>
      <c r="V393" s="173">
        <v>0</v>
      </c>
      <c r="W393" s="173">
        <v>0</v>
      </c>
      <c r="X393" s="173">
        <v>0</v>
      </c>
      <c r="Y393" s="173">
        <v>0</v>
      </c>
      <c r="Z393" s="173">
        <v>0</v>
      </c>
      <c r="AA393" s="173">
        <v>0</v>
      </c>
      <c r="AB393" s="173">
        <v>0</v>
      </c>
      <c r="AC393" s="173">
        <v>0</v>
      </c>
      <c r="AE393" s="4" t="s">
        <v>10</v>
      </c>
      <c r="AF393" s="173">
        <v>0</v>
      </c>
      <c r="AG393" s="173">
        <v>0</v>
      </c>
    </row>
    <row r="394" spans="4:33" ht="15" x14ac:dyDescent="0.15">
      <c r="D394" s="4" t="s">
        <v>11</v>
      </c>
      <c r="E394" s="6">
        <v>225</v>
      </c>
      <c r="F394" s="6">
        <v>421</v>
      </c>
      <c r="G394" s="6">
        <v>609</v>
      </c>
      <c r="H394" s="6">
        <v>608</v>
      </c>
      <c r="I394" s="6">
        <v>449</v>
      </c>
      <c r="J394" s="6">
        <v>341</v>
      </c>
      <c r="K394" s="6">
        <v>417</v>
      </c>
      <c r="L394" s="6">
        <v>364</v>
      </c>
      <c r="M394" s="6">
        <v>325</v>
      </c>
      <c r="N394" s="173">
        <v>474</v>
      </c>
      <c r="O394" s="173">
        <v>0</v>
      </c>
      <c r="P394" s="6"/>
      <c r="R394" s="4" t="s">
        <v>11</v>
      </c>
      <c r="S394" s="173">
        <v>1</v>
      </c>
      <c r="T394" s="173">
        <v>1</v>
      </c>
      <c r="U394" s="173">
        <v>1</v>
      </c>
      <c r="V394" s="173">
        <v>1</v>
      </c>
      <c r="W394" s="173">
        <v>1</v>
      </c>
      <c r="X394" s="173">
        <v>0</v>
      </c>
      <c r="Y394" s="173">
        <v>0</v>
      </c>
      <c r="Z394" s="173">
        <v>0</v>
      </c>
      <c r="AA394" s="173">
        <v>0</v>
      </c>
      <c r="AB394" s="173">
        <v>0</v>
      </c>
      <c r="AC394" s="173">
        <v>0</v>
      </c>
      <c r="AE394" s="4" t="s">
        <v>11</v>
      </c>
      <c r="AF394" s="173">
        <v>0</v>
      </c>
      <c r="AG394" s="173">
        <v>0</v>
      </c>
    </row>
    <row r="395" spans="4:33" ht="15" x14ac:dyDescent="0.15">
      <c r="D395" s="4" t="s">
        <v>12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8</v>
      </c>
      <c r="N395" s="173">
        <v>6</v>
      </c>
      <c r="O395" s="173">
        <v>0</v>
      </c>
      <c r="P395" s="6"/>
      <c r="R395" s="4" t="s">
        <v>12</v>
      </c>
      <c r="S395" s="173">
        <v>1</v>
      </c>
      <c r="T395" s="173">
        <v>1</v>
      </c>
      <c r="U395" s="173">
        <v>1</v>
      </c>
      <c r="V395" s="173">
        <v>1</v>
      </c>
      <c r="W395" s="173">
        <v>1</v>
      </c>
      <c r="X395" s="173">
        <v>1</v>
      </c>
      <c r="Y395" s="173">
        <v>1</v>
      </c>
      <c r="Z395" s="173">
        <v>1</v>
      </c>
      <c r="AA395" s="173">
        <v>0</v>
      </c>
      <c r="AB395" s="173">
        <v>0</v>
      </c>
      <c r="AC395" s="173">
        <v>0</v>
      </c>
      <c r="AE395" s="4" t="s">
        <v>12</v>
      </c>
      <c r="AF395" s="173">
        <v>0</v>
      </c>
      <c r="AG395" s="173">
        <v>0</v>
      </c>
    </row>
    <row r="396" spans="4:33" ht="15" x14ac:dyDescent="0.15">
      <c r="D396" s="4" t="s">
        <v>13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173">
        <v>0</v>
      </c>
      <c r="O396" s="173">
        <v>0</v>
      </c>
      <c r="P396" s="6"/>
      <c r="R396" s="4" t="s">
        <v>13</v>
      </c>
      <c r="S396" s="173">
        <v>0</v>
      </c>
      <c r="T396" s="173">
        <v>0</v>
      </c>
      <c r="U396" s="173">
        <v>0</v>
      </c>
      <c r="V396" s="173">
        <v>0</v>
      </c>
      <c r="W396" s="173">
        <v>0</v>
      </c>
      <c r="X396" s="173">
        <v>0</v>
      </c>
      <c r="Y396" s="173">
        <v>0</v>
      </c>
      <c r="Z396" s="173">
        <v>0</v>
      </c>
      <c r="AA396" s="173">
        <v>0</v>
      </c>
      <c r="AB396" s="173">
        <v>0</v>
      </c>
      <c r="AC396" s="173">
        <v>0</v>
      </c>
      <c r="AE396" s="4" t="s">
        <v>13</v>
      </c>
      <c r="AF396" s="173">
        <v>0</v>
      </c>
      <c r="AG396" s="173">
        <v>0</v>
      </c>
    </row>
    <row r="397" spans="4:33" ht="15" x14ac:dyDescent="0.15">
      <c r="D397" s="4" t="s">
        <v>14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173">
        <v>0</v>
      </c>
      <c r="O397" s="173">
        <v>0</v>
      </c>
      <c r="P397" s="6"/>
      <c r="R397" s="4" t="s">
        <v>14</v>
      </c>
      <c r="S397" s="173">
        <v>0</v>
      </c>
      <c r="T397" s="173">
        <v>0</v>
      </c>
      <c r="U397" s="173">
        <v>0</v>
      </c>
      <c r="V397" s="173">
        <v>0</v>
      </c>
      <c r="W397" s="173">
        <v>0</v>
      </c>
      <c r="X397" s="173">
        <v>0</v>
      </c>
      <c r="Y397" s="173">
        <v>0</v>
      </c>
      <c r="Z397" s="173">
        <v>0</v>
      </c>
      <c r="AA397" s="173">
        <v>0</v>
      </c>
      <c r="AB397" s="173">
        <v>0</v>
      </c>
      <c r="AC397" s="173">
        <v>0</v>
      </c>
      <c r="AE397" s="4" t="s">
        <v>14</v>
      </c>
      <c r="AF397" s="173">
        <v>0</v>
      </c>
      <c r="AG397" s="173">
        <v>0</v>
      </c>
    </row>
    <row r="398" spans="4:33" ht="15" x14ac:dyDescent="0.15">
      <c r="D398" s="4" t="s">
        <v>15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173">
        <v>0</v>
      </c>
      <c r="O398" s="173">
        <v>0</v>
      </c>
      <c r="P398" s="6"/>
      <c r="R398" s="4" t="s">
        <v>15</v>
      </c>
      <c r="S398" s="173">
        <v>0</v>
      </c>
      <c r="T398" s="173">
        <v>0</v>
      </c>
      <c r="U398" s="173">
        <v>0</v>
      </c>
      <c r="V398" s="173">
        <v>0</v>
      </c>
      <c r="W398" s="173">
        <v>0</v>
      </c>
      <c r="X398" s="173">
        <v>0</v>
      </c>
      <c r="Y398" s="173">
        <v>0</v>
      </c>
      <c r="Z398" s="173">
        <v>0</v>
      </c>
      <c r="AA398" s="173">
        <v>0</v>
      </c>
      <c r="AB398" s="173">
        <v>0</v>
      </c>
      <c r="AC398" s="173">
        <v>0</v>
      </c>
      <c r="AE398" s="4" t="s">
        <v>15</v>
      </c>
      <c r="AF398" s="173">
        <v>0</v>
      </c>
      <c r="AG398" s="173">
        <v>0</v>
      </c>
    </row>
    <row r="399" spans="4:33" ht="15" x14ac:dyDescent="0.15">
      <c r="D399" s="4" t="s">
        <v>16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173">
        <v>0</v>
      </c>
      <c r="O399" s="173">
        <v>0</v>
      </c>
      <c r="P399" s="6"/>
      <c r="R399" s="4" t="s">
        <v>16</v>
      </c>
      <c r="S399" s="173">
        <v>0</v>
      </c>
      <c r="T399" s="173">
        <v>0</v>
      </c>
      <c r="U399" s="173">
        <v>0</v>
      </c>
      <c r="V399" s="173">
        <v>0</v>
      </c>
      <c r="W399" s="173">
        <v>0</v>
      </c>
      <c r="X399" s="173">
        <v>0</v>
      </c>
      <c r="Y399" s="173">
        <v>0</v>
      </c>
      <c r="Z399" s="173">
        <v>0</v>
      </c>
      <c r="AA399" s="173">
        <v>0</v>
      </c>
      <c r="AB399" s="173">
        <v>0</v>
      </c>
      <c r="AC399" s="173">
        <v>0</v>
      </c>
      <c r="AE399" s="4" t="s">
        <v>16</v>
      </c>
      <c r="AF399" s="173">
        <v>0</v>
      </c>
      <c r="AG399" s="173">
        <v>0</v>
      </c>
    </row>
    <row r="400" spans="4:33" ht="15" x14ac:dyDescent="0.15">
      <c r="D400" s="4" t="s">
        <v>17</v>
      </c>
      <c r="E400" s="6">
        <v>876</v>
      </c>
      <c r="F400" s="6">
        <v>2087</v>
      </c>
      <c r="G400" s="6">
        <v>2967</v>
      </c>
      <c r="H400" s="6">
        <v>2967</v>
      </c>
      <c r="I400" s="6">
        <v>1611</v>
      </c>
      <c r="J400" s="6">
        <v>1609</v>
      </c>
      <c r="K400" s="6">
        <v>1956</v>
      </c>
      <c r="L400" s="6">
        <v>1604</v>
      </c>
      <c r="M400" s="6">
        <v>2882</v>
      </c>
      <c r="N400" s="173">
        <v>3792</v>
      </c>
      <c r="O400" s="173">
        <v>4644</v>
      </c>
      <c r="P400" s="6"/>
      <c r="R400" s="4" t="s">
        <v>17</v>
      </c>
      <c r="S400" s="173">
        <v>0</v>
      </c>
      <c r="T400" s="173">
        <v>0</v>
      </c>
      <c r="U400" s="173">
        <v>0</v>
      </c>
      <c r="V400" s="173">
        <v>0</v>
      </c>
      <c r="W400" s="173">
        <v>0</v>
      </c>
      <c r="X400" s="173">
        <v>0</v>
      </c>
      <c r="Y400" s="173">
        <v>0</v>
      </c>
      <c r="Z400" s="173">
        <v>0</v>
      </c>
      <c r="AA400" s="173">
        <v>0</v>
      </c>
      <c r="AB400" s="173">
        <v>0</v>
      </c>
      <c r="AC400" s="173">
        <v>0</v>
      </c>
      <c r="AE400" s="4" t="s">
        <v>17</v>
      </c>
      <c r="AF400" s="173">
        <v>0</v>
      </c>
      <c r="AG400" s="173">
        <v>0</v>
      </c>
    </row>
    <row r="401" spans="4:33" ht="15" x14ac:dyDescent="0.15">
      <c r="D401" s="4" t="s">
        <v>18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173">
        <v>0</v>
      </c>
      <c r="O401" s="173">
        <v>0</v>
      </c>
      <c r="P401" s="6"/>
      <c r="R401" s="4" t="s">
        <v>18</v>
      </c>
      <c r="S401" s="173">
        <v>0</v>
      </c>
      <c r="T401" s="173">
        <v>0</v>
      </c>
      <c r="U401" s="173">
        <v>0</v>
      </c>
      <c r="V401" s="173">
        <v>0</v>
      </c>
      <c r="W401" s="173">
        <v>0</v>
      </c>
      <c r="X401" s="173">
        <v>0</v>
      </c>
      <c r="Y401" s="173">
        <v>0</v>
      </c>
      <c r="Z401" s="173">
        <v>0</v>
      </c>
      <c r="AA401" s="173">
        <v>0</v>
      </c>
      <c r="AB401" s="173">
        <v>0</v>
      </c>
      <c r="AC401" s="173">
        <v>0</v>
      </c>
      <c r="AE401" s="4" t="s">
        <v>18</v>
      </c>
      <c r="AF401" s="173">
        <v>0</v>
      </c>
      <c r="AG401" s="173">
        <v>0</v>
      </c>
    </row>
    <row r="402" spans="4:33" ht="15" x14ac:dyDescent="0.15">
      <c r="D402" s="4" t="s">
        <v>19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173">
        <v>0</v>
      </c>
      <c r="O402" s="173">
        <v>0</v>
      </c>
      <c r="P402" s="6"/>
      <c r="R402" s="4" t="s">
        <v>19</v>
      </c>
      <c r="S402" s="173">
        <v>0</v>
      </c>
      <c r="T402" s="173">
        <v>0</v>
      </c>
      <c r="U402" s="173">
        <v>0</v>
      </c>
      <c r="V402" s="173">
        <v>0</v>
      </c>
      <c r="W402" s="173">
        <v>0</v>
      </c>
      <c r="X402" s="173">
        <v>0</v>
      </c>
      <c r="Y402" s="173">
        <v>0</v>
      </c>
      <c r="Z402" s="173">
        <v>0</v>
      </c>
      <c r="AA402" s="173">
        <v>0</v>
      </c>
      <c r="AB402" s="173">
        <v>0</v>
      </c>
      <c r="AC402" s="173">
        <v>0</v>
      </c>
      <c r="AE402" s="4" t="s">
        <v>19</v>
      </c>
      <c r="AF402" s="173">
        <v>0</v>
      </c>
      <c r="AG402" s="173">
        <v>0</v>
      </c>
    </row>
    <row r="403" spans="4:33" ht="15" x14ac:dyDescent="0.15">
      <c r="D403" s="4" t="s">
        <v>20</v>
      </c>
      <c r="E403" s="6">
        <v>0</v>
      </c>
      <c r="F403" s="6">
        <v>0.42</v>
      </c>
      <c r="G403" s="6">
        <v>2.2400000000000002</v>
      </c>
      <c r="H403" s="6">
        <v>24.85</v>
      </c>
      <c r="I403" s="6">
        <v>19.16</v>
      </c>
      <c r="J403" s="6">
        <v>18.12</v>
      </c>
      <c r="K403" s="6">
        <v>20.079999999999998</v>
      </c>
      <c r="L403" s="6">
        <v>26.45</v>
      </c>
      <c r="M403" s="6">
        <v>30.78</v>
      </c>
      <c r="N403" s="173">
        <v>35.270000000000003</v>
      </c>
      <c r="O403" s="173">
        <v>0</v>
      </c>
      <c r="P403" s="6"/>
      <c r="R403" s="4" t="s">
        <v>20</v>
      </c>
      <c r="S403" s="173">
        <v>0</v>
      </c>
      <c r="T403" s="173">
        <v>0</v>
      </c>
      <c r="U403" s="173">
        <v>0</v>
      </c>
      <c r="V403" s="173">
        <v>0</v>
      </c>
      <c r="W403" s="173">
        <v>0</v>
      </c>
      <c r="X403" s="173">
        <v>0</v>
      </c>
      <c r="Y403" s="173">
        <v>0</v>
      </c>
      <c r="Z403" s="173">
        <v>0</v>
      </c>
      <c r="AA403" s="173">
        <v>0</v>
      </c>
      <c r="AB403" s="173">
        <v>0</v>
      </c>
      <c r="AC403" s="173">
        <v>0</v>
      </c>
      <c r="AE403" s="4" t="s">
        <v>20</v>
      </c>
      <c r="AF403" s="173">
        <v>0</v>
      </c>
      <c r="AG403" s="173">
        <v>0</v>
      </c>
    </row>
    <row r="404" spans="4:33" ht="15" x14ac:dyDescent="0.15">
      <c r="D404" s="4" t="s">
        <v>21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173">
        <v>0</v>
      </c>
      <c r="O404" s="173">
        <v>0</v>
      </c>
      <c r="P404" s="6"/>
      <c r="R404" s="4" t="s">
        <v>21</v>
      </c>
      <c r="S404" s="173">
        <v>0</v>
      </c>
      <c r="T404" s="173">
        <v>0</v>
      </c>
      <c r="U404" s="173">
        <v>0</v>
      </c>
      <c r="V404" s="173">
        <v>0</v>
      </c>
      <c r="W404" s="173">
        <v>0</v>
      </c>
      <c r="X404" s="173">
        <v>0</v>
      </c>
      <c r="Y404" s="173">
        <v>0</v>
      </c>
      <c r="Z404" s="173">
        <v>0</v>
      </c>
      <c r="AA404" s="173">
        <v>0</v>
      </c>
      <c r="AB404" s="173">
        <v>0</v>
      </c>
      <c r="AC404" s="173">
        <v>0</v>
      </c>
      <c r="AE404" s="4" t="s">
        <v>21</v>
      </c>
      <c r="AF404" s="173">
        <v>0</v>
      </c>
      <c r="AG404" s="173">
        <v>0</v>
      </c>
    </row>
    <row r="405" spans="4:33" ht="15" x14ac:dyDescent="0.15">
      <c r="D405" s="4" t="s">
        <v>22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173">
        <v>0</v>
      </c>
      <c r="O405" s="173">
        <v>0</v>
      </c>
      <c r="P405" s="6"/>
      <c r="R405" s="4" t="s">
        <v>22</v>
      </c>
      <c r="S405" s="173">
        <v>0</v>
      </c>
      <c r="T405" s="173">
        <v>0</v>
      </c>
      <c r="U405" s="173">
        <v>0</v>
      </c>
      <c r="V405" s="173">
        <v>0</v>
      </c>
      <c r="W405" s="173">
        <v>0</v>
      </c>
      <c r="X405" s="173">
        <v>0</v>
      </c>
      <c r="Y405" s="173">
        <v>0</v>
      </c>
      <c r="Z405" s="173">
        <v>0</v>
      </c>
      <c r="AA405" s="173">
        <v>0</v>
      </c>
      <c r="AB405" s="173">
        <v>0</v>
      </c>
      <c r="AC405" s="173">
        <v>0</v>
      </c>
      <c r="AE405" s="4" t="s">
        <v>22</v>
      </c>
      <c r="AF405" s="173">
        <v>0</v>
      </c>
      <c r="AG405" s="173">
        <v>0</v>
      </c>
    </row>
    <row r="406" spans="4:33" ht="15" x14ac:dyDescent="0.15">
      <c r="D406" s="4" t="s">
        <v>23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173">
        <v>0</v>
      </c>
      <c r="O406" s="173">
        <v>0</v>
      </c>
      <c r="P406" s="6"/>
      <c r="R406" s="4" t="s">
        <v>23</v>
      </c>
      <c r="S406" s="173">
        <v>0</v>
      </c>
      <c r="T406" s="173">
        <v>0</v>
      </c>
      <c r="U406" s="173">
        <v>0</v>
      </c>
      <c r="V406" s="173">
        <v>0</v>
      </c>
      <c r="W406" s="173">
        <v>0</v>
      </c>
      <c r="X406" s="173">
        <v>0</v>
      </c>
      <c r="Y406" s="173">
        <v>0</v>
      </c>
      <c r="Z406" s="173">
        <v>0</v>
      </c>
      <c r="AA406" s="173">
        <v>0</v>
      </c>
      <c r="AB406" s="173">
        <v>0</v>
      </c>
      <c r="AC406" s="173">
        <v>0</v>
      </c>
      <c r="AE406" s="4" t="s">
        <v>23</v>
      </c>
      <c r="AF406" s="173">
        <v>0</v>
      </c>
      <c r="AG406" s="173">
        <v>0</v>
      </c>
    </row>
    <row r="407" spans="4:33" ht="15" x14ac:dyDescent="0.15">
      <c r="D407" s="4" t="s">
        <v>24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173">
        <v>0</v>
      </c>
      <c r="O407" s="173">
        <v>0</v>
      </c>
      <c r="P407" s="6"/>
      <c r="R407" s="4" t="s">
        <v>24</v>
      </c>
      <c r="S407" s="173">
        <v>0</v>
      </c>
      <c r="T407" s="173">
        <v>0</v>
      </c>
      <c r="U407" s="173">
        <v>0</v>
      </c>
      <c r="V407" s="173">
        <v>0</v>
      </c>
      <c r="W407" s="173">
        <v>0</v>
      </c>
      <c r="X407" s="173">
        <v>0</v>
      </c>
      <c r="Y407" s="173">
        <v>0</v>
      </c>
      <c r="Z407" s="173">
        <v>0</v>
      </c>
      <c r="AA407" s="173">
        <v>0</v>
      </c>
      <c r="AB407" s="173">
        <v>0</v>
      </c>
      <c r="AC407" s="173">
        <v>0</v>
      </c>
      <c r="AE407" s="4" t="s">
        <v>24</v>
      </c>
      <c r="AF407" s="173">
        <v>0</v>
      </c>
      <c r="AG407" s="173">
        <v>0</v>
      </c>
    </row>
    <row r="408" spans="4:33" ht="15" x14ac:dyDescent="0.15">
      <c r="D408" s="4" t="s">
        <v>25</v>
      </c>
      <c r="E408" s="6">
        <v>0</v>
      </c>
      <c r="F408" s="6">
        <v>0</v>
      </c>
      <c r="G408" s="6">
        <v>0</v>
      </c>
      <c r="H408" s="6">
        <v>211.57646288999968</v>
      </c>
      <c r="I408" s="6">
        <v>118.76754801999959</v>
      </c>
      <c r="J408" s="6">
        <v>349.37394164000034</v>
      </c>
      <c r="K408" s="6">
        <v>380.05074158999923</v>
      </c>
      <c r="L408" s="6">
        <v>357.06657312000061</v>
      </c>
      <c r="M408" s="6">
        <v>217.9208404332494</v>
      </c>
      <c r="N408" s="173">
        <v>256.03828198176052</v>
      </c>
      <c r="O408" s="173">
        <v>256.15589847000001</v>
      </c>
      <c r="P408" s="6"/>
      <c r="R408" s="4" t="s">
        <v>25</v>
      </c>
      <c r="S408" s="173">
        <v>0</v>
      </c>
      <c r="T408" s="173">
        <v>1</v>
      </c>
      <c r="U408" s="173">
        <v>1</v>
      </c>
      <c r="V408" s="173">
        <v>1</v>
      </c>
      <c r="W408" s="173">
        <v>1</v>
      </c>
      <c r="X408" s="173">
        <v>1</v>
      </c>
      <c r="Y408" s="173">
        <v>1</v>
      </c>
      <c r="Z408" s="173">
        <v>1</v>
      </c>
      <c r="AA408" s="173">
        <v>1</v>
      </c>
      <c r="AB408" s="173">
        <v>0</v>
      </c>
      <c r="AC408" s="173">
        <v>0</v>
      </c>
      <c r="AE408" s="4" t="s">
        <v>25</v>
      </c>
      <c r="AF408" s="173">
        <v>0</v>
      </c>
      <c r="AG408" s="173">
        <v>0</v>
      </c>
    </row>
    <row r="409" spans="4:33" ht="15" x14ac:dyDescent="0.15">
      <c r="D409" s="4" t="s">
        <v>26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173">
        <v>0</v>
      </c>
      <c r="O409" s="173">
        <v>0</v>
      </c>
      <c r="P409" s="6"/>
      <c r="R409" s="4" t="s">
        <v>26</v>
      </c>
      <c r="S409" s="173">
        <v>0</v>
      </c>
      <c r="T409" s="173">
        <v>0</v>
      </c>
      <c r="U409" s="173">
        <v>0</v>
      </c>
      <c r="V409" s="173">
        <v>0</v>
      </c>
      <c r="W409" s="173">
        <v>0</v>
      </c>
      <c r="X409" s="173">
        <v>0</v>
      </c>
      <c r="Y409" s="173">
        <v>0</v>
      </c>
      <c r="Z409" s="173">
        <v>0</v>
      </c>
      <c r="AA409" s="173">
        <v>0</v>
      </c>
      <c r="AB409" s="173">
        <v>0</v>
      </c>
      <c r="AC409" s="173">
        <v>0</v>
      </c>
      <c r="AE409" s="4" t="s">
        <v>26</v>
      </c>
      <c r="AF409" s="173">
        <v>0</v>
      </c>
      <c r="AG409" s="173">
        <v>0</v>
      </c>
    </row>
    <row r="410" spans="4:33" ht="15" x14ac:dyDescent="0.15">
      <c r="D410" s="4" t="s">
        <v>27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173">
        <v>0</v>
      </c>
      <c r="O410" s="173">
        <v>0</v>
      </c>
      <c r="P410" s="6"/>
      <c r="R410" s="4" t="s">
        <v>27</v>
      </c>
      <c r="S410" s="173">
        <v>0</v>
      </c>
      <c r="T410" s="173">
        <v>0</v>
      </c>
      <c r="U410" s="173">
        <v>0</v>
      </c>
      <c r="V410" s="173">
        <v>0</v>
      </c>
      <c r="W410" s="173">
        <v>0</v>
      </c>
      <c r="X410" s="173">
        <v>0</v>
      </c>
      <c r="Y410" s="173">
        <v>0</v>
      </c>
      <c r="Z410" s="173">
        <v>0</v>
      </c>
      <c r="AA410" s="173">
        <v>0</v>
      </c>
      <c r="AB410" s="173">
        <v>0</v>
      </c>
      <c r="AC410" s="173">
        <v>0</v>
      </c>
      <c r="AE410" s="4" t="s">
        <v>27</v>
      </c>
      <c r="AF410" s="173">
        <v>0</v>
      </c>
      <c r="AG410" s="173">
        <v>0</v>
      </c>
    </row>
    <row r="411" spans="4:33" ht="15" x14ac:dyDescent="0.15">
      <c r="D411" s="4" t="s">
        <v>28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173">
        <v>18</v>
      </c>
      <c r="O411" s="173">
        <v>0</v>
      </c>
      <c r="P411" s="6"/>
      <c r="R411" s="4" t="s">
        <v>28</v>
      </c>
      <c r="S411" s="173">
        <v>0</v>
      </c>
      <c r="T411" s="173">
        <v>0</v>
      </c>
      <c r="U411" s="173">
        <v>0</v>
      </c>
      <c r="V411" s="173">
        <v>0</v>
      </c>
      <c r="W411" s="173">
        <v>0</v>
      </c>
      <c r="X411" s="173">
        <v>0</v>
      </c>
      <c r="Y411" s="173">
        <v>0</v>
      </c>
      <c r="Z411" s="173">
        <v>0</v>
      </c>
      <c r="AA411" s="173">
        <v>0</v>
      </c>
      <c r="AB411" s="173">
        <v>0</v>
      </c>
      <c r="AC411" s="173">
        <v>0</v>
      </c>
      <c r="AE411" s="4" t="s">
        <v>28</v>
      </c>
      <c r="AF411" s="173">
        <v>0</v>
      </c>
      <c r="AG411" s="173">
        <v>0</v>
      </c>
    </row>
    <row r="412" spans="4:33" ht="15" x14ac:dyDescent="0.15">
      <c r="D412" s="4" t="s">
        <v>29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173">
        <v>0</v>
      </c>
      <c r="O412" s="173">
        <v>0</v>
      </c>
      <c r="P412" s="6"/>
      <c r="R412" s="4" t="s">
        <v>29</v>
      </c>
      <c r="S412" s="173">
        <v>0</v>
      </c>
      <c r="T412" s="173">
        <v>0</v>
      </c>
      <c r="U412" s="173">
        <v>0</v>
      </c>
      <c r="V412" s="173">
        <v>0</v>
      </c>
      <c r="W412" s="173">
        <v>0</v>
      </c>
      <c r="X412" s="173">
        <v>0</v>
      </c>
      <c r="Y412" s="173">
        <v>0</v>
      </c>
      <c r="Z412" s="173">
        <v>0</v>
      </c>
      <c r="AA412" s="173">
        <v>0</v>
      </c>
      <c r="AB412" s="173">
        <v>0</v>
      </c>
      <c r="AC412" s="173">
        <v>0</v>
      </c>
      <c r="AE412" s="4" t="s">
        <v>29</v>
      </c>
      <c r="AF412" s="173">
        <v>0</v>
      </c>
      <c r="AG412" s="173">
        <v>0</v>
      </c>
    </row>
    <row r="413" spans="4:33" ht="15" x14ac:dyDescent="0.15">
      <c r="D413" s="4" t="s">
        <v>30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173">
        <v>0</v>
      </c>
      <c r="O413" s="173">
        <v>0</v>
      </c>
      <c r="P413" s="6"/>
      <c r="R413" s="4" t="s">
        <v>30</v>
      </c>
      <c r="S413" s="173">
        <v>0</v>
      </c>
      <c r="T413" s="173">
        <v>0</v>
      </c>
      <c r="U413" s="173">
        <v>0</v>
      </c>
      <c r="V413" s="173">
        <v>0</v>
      </c>
      <c r="W413" s="173">
        <v>0</v>
      </c>
      <c r="X413" s="173">
        <v>0</v>
      </c>
      <c r="Y413" s="173">
        <v>0</v>
      </c>
      <c r="Z413" s="173">
        <v>0</v>
      </c>
      <c r="AA413" s="173">
        <v>0</v>
      </c>
      <c r="AB413" s="173">
        <v>0</v>
      </c>
      <c r="AC413" s="173">
        <v>0</v>
      </c>
      <c r="AE413" s="4" t="s">
        <v>30</v>
      </c>
      <c r="AF413" s="173">
        <v>0</v>
      </c>
      <c r="AG413" s="173">
        <v>0</v>
      </c>
    </row>
    <row r="414" spans="4:33" ht="15" x14ac:dyDescent="0.15">
      <c r="D414" s="7" t="s">
        <v>180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82">
        <v>0</v>
      </c>
      <c r="O414" s="182">
        <v>0</v>
      </c>
      <c r="P414" s="6"/>
      <c r="R414" s="7" t="s">
        <v>180</v>
      </c>
      <c r="S414" s="182">
        <v>0</v>
      </c>
      <c r="T414" s="182">
        <v>0</v>
      </c>
      <c r="U414" s="182">
        <v>0</v>
      </c>
      <c r="V414" s="182">
        <v>0</v>
      </c>
      <c r="W414" s="182">
        <v>0</v>
      </c>
      <c r="X414" s="182">
        <v>0</v>
      </c>
      <c r="Y414" s="182">
        <v>0</v>
      </c>
      <c r="Z414" s="182">
        <v>0</v>
      </c>
      <c r="AA414" s="182">
        <v>0</v>
      </c>
      <c r="AB414" s="182">
        <v>0</v>
      </c>
      <c r="AC414" s="182">
        <v>0</v>
      </c>
      <c r="AE414" s="7" t="s">
        <v>180</v>
      </c>
      <c r="AF414" s="182">
        <v>0</v>
      </c>
      <c r="AG414" s="182">
        <v>0</v>
      </c>
    </row>
    <row r="415" spans="4:33" ht="15" x14ac:dyDescent="0.15">
      <c r="P415" s="6"/>
    </row>
    <row r="416" spans="4:33" ht="15" x14ac:dyDescent="0.15">
      <c r="P416" s="6"/>
    </row>
    <row r="417" spans="4:16" ht="15.75" x14ac:dyDescent="0.15">
      <c r="D417" s="267" t="s">
        <v>150</v>
      </c>
      <c r="E417" s="268"/>
      <c r="F417" s="268"/>
      <c r="G417" s="268"/>
      <c r="H417" s="268"/>
      <c r="I417" s="268"/>
      <c r="J417" s="268"/>
      <c r="K417" s="268"/>
      <c r="L417" s="268"/>
      <c r="M417" s="268"/>
      <c r="N417" s="269"/>
      <c r="O417" s="6"/>
      <c r="P417" s="6"/>
    </row>
    <row r="418" spans="4:16" ht="15" x14ac:dyDescent="0.15">
      <c r="D418" s="2">
        <v>328</v>
      </c>
      <c r="E418" s="3">
        <v>2004</v>
      </c>
      <c r="F418" s="3">
        <f t="shared" ref="F418:O418" si="25">E418+1</f>
        <v>2005</v>
      </c>
      <c r="G418" s="3">
        <f t="shared" si="25"/>
        <v>2006</v>
      </c>
      <c r="H418" s="3">
        <f t="shared" si="25"/>
        <v>2007</v>
      </c>
      <c r="I418" s="3">
        <f t="shared" si="25"/>
        <v>2008</v>
      </c>
      <c r="J418" s="3">
        <f t="shared" si="25"/>
        <v>2009</v>
      </c>
      <c r="K418" s="3">
        <f t="shared" si="25"/>
        <v>2010</v>
      </c>
      <c r="L418" s="3">
        <f t="shared" si="25"/>
        <v>2011</v>
      </c>
      <c r="M418" s="3">
        <f t="shared" si="25"/>
        <v>2012</v>
      </c>
      <c r="N418" s="161">
        <f t="shared" si="25"/>
        <v>2013</v>
      </c>
      <c r="O418" s="161">
        <f t="shared" si="25"/>
        <v>2014</v>
      </c>
      <c r="P418" s="6"/>
    </row>
    <row r="419" spans="4:16" ht="15" x14ac:dyDescent="0.15">
      <c r="D419" s="4" t="s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173">
        <v>0</v>
      </c>
      <c r="O419" s="173">
        <v>0</v>
      </c>
      <c r="P419" s="6"/>
    </row>
    <row r="420" spans="4:16" ht="15" x14ac:dyDescent="0.15">
      <c r="D420" s="4" t="s">
        <v>1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68.049886000000001</v>
      </c>
      <c r="M420" s="6">
        <v>196.40823700000001</v>
      </c>
      <c r="N420" s="173">
        <v>57.394533000000003</v>
      </c>
      <c r="O420" s="173">
        <v>29.105118000000001</v>
      </c>
      <c r="P420" s="6"/>
    </row>
    <row r="421" spans="4:16" ht="15" x14ac:dyDescent="0.15">
      <c r="D421" s="4" t="s">
        <v>2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173">
        <v>0</v>
      </c>
      <c r="O421" s="173">
        <v>0</v>
      </c>
      <c r="P421" s="6"/>
    </row>
    <row r="422" spans="4:16" ht="15" x14ac:dyDescent="0.15">
      <c r="D422" s="4" t="s">
        <v>3</v>
      </c>
      <c r="E422" s="160">
        <v>0</v>
      </c>
      <c r="F422" s="160">
        <v>0</v>
      </c>
      <c r="G422" s="160">
        <v>0</v>
      </c>
      <c r="H422" s="160">
        <v>0</v>
      </c>
      <c r="I422" s="160">
        <v>2142</v>
      </c>
      <c r="J422" s="160">
        <v>2224.4</v>
      </c>
      <c r="K422" s="160">
        <v>1947.8</v>
      </c>
      <c r="L422" s="160">
        <v>1776.6</v>
      </c>
      <c r="M422" s="160">
        <v>1728.2</v>
      </c>
      <c r="N422" s="173">
        <v>0</v>
      </c>
      <c r="O422" s="173">
        <v>0</v>
      </c>
      <c r="P422" s="6"/>
    </row>
    <row r="423" spans="4:16" ht="15" x14ac:dyDescent="0.15">
      <c r="D423" s="4" t="s">
        <v>4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173">
        <v>0</v>
      </c>
      <c r="O423" s="173">
        <v>0</v>
      </c>
      <c r="P423" s="6"/>
    </row>
    <row r="424" spans="4:16" ht="15" x14ac:dyDescent="0.15">
      <c r="D424" s="4" t="s">
        <v>5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173">
        <v>0</v>
      </c>
      <c r="O424" s="173">
        <v>0</v>
      </c>
      <c r="P424" s="6"/>
    </row>
    <row r="425" spans="4:16" ht="15" x14ac:dyDescent="0.15">
      <c r="D425" s="4" t="s">
        <v>6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173">
        <v>0</v>
      </c>
      <c r="O425" s="173">
        <v>0</v>
      </c>
      <c r="P425" s="6"/>
    </row>
    <row r="426" spans="4:16" ht="15" x14ac:dyDescent="0.15">
      <c r="D426" s="4" t="s">
        <v>7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173">
        <v>0</v>
      </c>
      <c r="O426" s="173">
        <v>0</v>
      </c>
      <c r="P426" s="6"/>
    </row>
    <row r="427" spans="4:16" ht="15" x14ac:dyDescent="0.15">
      <c r="D427" s="4" t="s">
        <v>8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173">
        <v>0</v>
      </c>
      <c r="O427" s="173">
        <v>0</v>
      </c>
      <c r="P427" s="6"/>
    </row>
    <row r="428" spans="4:16" ht="15" x14ac:dyDescent="0.15">
      <c r="D428" s="4" t="s">
        <v>9</v>
      </c>
      <c r="E428" s="6">
        <v>586.53200800000002</v>
      </c>
      <c r="F428" s="6">
        <v>35.768743519999994</v>
      </c>
      <c r="G428" s="6">
        <v>724.82411000000002</v>
      </c>
      <c r="H428" s="6">
        <v>1046.3991765000001</v>
      </c>
      <c r="I428" s="6">
        <v>687.96387900000002</v>
      </c>
      <c r="J428" s="6">
        <v>460.67640399999999</v>
      </c>
      <c r="K428" s="6">
        <v>905.24641499999996</v>
      </c>
      <c r="L428" s="6">
        <v>849.35288200000002</v>
      </c>
      <c r="M428" s="6">
        <v>1202.724919</v>
      </c>
      <c r="N428" s="173">
        <v>0</v>
      </c>
      <c r="O428" s="173">
        <v>0</v>
      </c>
      <c r="P428" s="6"/>
    </row>
    <row r="429" spans="4:16" ht="15" x14ac:dyDescent="0.15">
      <c r="D429" s="4" t="s">
        <v>10</v>
      </c>
      <c r="E429" s="6">
        <v>71</v>
      </c>
      <c r="F429" s="6">
        <v>60</v>
      </c>
      <c r="G429" s="6">
        <v>74</v>
      </c>
      <c r="H429" s="6">
        <v>196</v>
      </c>
      <c r="I429" s="6">
        <v>376</v>
      </c>
      <c r="J429" s="6">
        <v>474</v>
      </c>
      <c r="K429" s="6">
        <v>619</v>
      </c>
      <c r="L429" s="6">
        <v>628</v>
      </c>
      <c r="M429" s="6">
        <v>412</v>
      </c>
      <c r="N429" s="173">
        <v>611</v>
      </c>
      <c r="O429" s="173">
        <v>500</v>
      </c>
      <c r="P429" s="6"/>
    </row>
    <row r="430" spans="4:16" ht="15" x14ac:dyDescent="0.15">
      <c r="D430" s="4" t="s">
        <v>11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173">
        <v>0</v>
      </c>
      <c r="O430" s="173">
        <v>0</v>
      </c>
      <c r="P430" s="6"/>
    </row>
    <row r="431" spans="4:16" ht="15" x14ac:dyDescent="0.15">
      <c r="D431" s="4" t="s">
        <v>12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173">
        <v>0</v>
      </c>
      <c r="O431" s="173">
        <v>0</v>
      </c>
      <c r="P431" s="6"/>
    </row>
    <row r="432" spans="4:16" ht="15" x14ac:dyDescent="0.15">
      <c r="D432" s="4" t="s">
        <v>13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173">
        <v>0</v>
      </c>
      <c r="O432" s="173">
        <v>0</v>
      </c>
      <c r="P432" s="6"/>
    </row>
    <row r="433" spans="4:16" ht="15" x14ac:dyDescent="0.15">
      <c r="D433" s="4" t="s">
        <v>14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173">
        <v>0</v>
      </c>
      <c r="O433" s="173">
        <v>0</v>
      </c>
      <c r="P433" s="6"/>
    </row>
    <row r="434" spans="4:16" ht="15" x14ac:dyDescent="0.15">
      <c r="D434" s="4" t="s">
        <v>15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173">
        <v>0</v>
      </c>
      <c r="O434" s="173">
        <v>0</v>
      </c>
      <c r="P434" s="6"/>
    </row>
    <row r="435" spans="4:16" ht="15" x14ac:dyDescent="0.15">
      <c r="D435" s="4" t="s">
        <v>16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173">
        <v>0</v>
      </c>
      <c r="O435" s="173">
        <v>0</v>
      </c>
      <c r="P435" s="6"/>
    </row>
    <row r="436" spans="4:16" ht="15" x14ac:dyDescent="0.15">
      <c r="D436" s="4" t="s">
        <v>17</v>
      </c>
      <c r="E436" s="6">
        <v>4790</v>
      </c>
      <c r="F436" s="6">
        <v>6708</v>
      </c>
      <c r="G436" s="6">
        <v>1996</v>
      </c>
      <c r="H436" s="6">
        <v>12430</v>
      </c>
      <c r="I436" s="6">
        <v>6470</v>
      </c>
      <c r="J436" s="6">
        <v>13424</v>
      </c>
      <c r="K436" s="6">
        <v>12671</v>
      </c>
      <c r="L436" s="6">
        <v>10567</v>
      </c>
      <c r="M436" s="6">
        <v>10501</v>
      </c>
      <c r="N436" s="173">
        <v>13279</v>
      </c>
      <c r="O436" s="173">
        <v>0</v>
      </c>
      <c r="P436" s="6"/>
    </row>
    <row r="437" spans="4:16" ht="15" x14ac:dyDescent="0.15">
      <c r="D437" s="4" t="s">
        <v>18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173">
        <v>0</v>
      </c>
      <c r="O437" s="173">
        <v>0</v>
      </c>
      <c r="P437" s="6"/>
    </row>
    <row r="438" spans="4:16" ht="15" x14ac:dyDescent="0.15">
      <c r="D438" s="4" t="s">
        <v>19</v>
      </c>
      <c r="E438" s="160">
        <v>7106</v>
      </c>
      <c r="F438" s="160">
        <v>8700</v>
      </c>
      <c r="G438" s="160">
        <v>9859</v>
      </c>
      <c r="H438" s="160">
        <v>9838</v>
      </c>
      <c r="I438" s="160">
        <v>8740</v>
      </c>
      <c r="J438" s="160">
        <v>14886</v>
      </c>
      <c r="K438" s="160">
        <v>18027</v>
      </c>
      <c r="L438" s="160">
        <v>11471</v>
      </c>
      <c r="M438" s="160">
        <v>17238</v>
      </c>
      <c r="N438" s="173">
        <v>0</v>
      </c>
      <c r="O438" s="173">
        <v>0</v>
      </c>
      <c r="P438" s="6"/>
    </row>
    <row r="439" spans="4:16" ht="15" x14ac:dyDescent="0.15">
      <c r="D439" s="4" t="s">
        <v>20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173">
        <v>0</v>
      </c>
      <c r="O439" s="173">
        <v>0</v>
      </c>
      <c r="P439" s="6"/>
    </row>
    <row r="440" spans="4:16" ht="15" x14ac:dyDescent="0.15">
      <c r="D440" s="4" t="s">
        <v>21</v>
      </c>
      <c r="E440" s="6">
        <v>0</v>
      </c>
      <c r="F440" s="6">
        <v>0</v>
      </c>
      <c r="G440" s="6">
        <v>0</v>
      </c>
      <c r="H440" s="160">
        <v>10</v>
      </c>
      <c r="I440" s="160">
        <v>8</v>
      </c>
      <c r="J440" s="160">
        <v>28.8</v>
      </c>
      <c r="K440" s="160">
        <v>51.2</v>
      </c>
      <c r="L440" s="160">
        <v>106.2</v>
      </c>
      <c r="M440" s="160">
        <v>145</v>
      </c>
      <c r="N440" s="173">
        <v>0</v>
      </c>
      <c r="O440" s="173">
        <v>0</v>
      </c>
      <c r="P440" s="6"/>
    </row>
    <row r="441" spans="4:16" ht="15" x14ac:dyDescent="0.15">
      <c r="D441" s="4" t="s">
        <v>22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173">
        <v>0</v>
      </c>
      <c r="O441" s="173">
        <v>0</v>
      </c>
      <c r="P441" s="6"/>
    </row>
    <row r="442" spans="4:16" ht="15" x14ac:dyDescent="0.15">
      <c r="D442" s="4" t="s">
        <v>23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173">
        <v>0</v>
      </c>
      <c r="O442" s="173">
        <v>0</v>
      </c>
      <c r="P442" s="6"/>
    </row>
    <row r="443" spans="4:16" ht="15" x14ac:dyDescent="0.15">
      <c r="D443" s="4" t="s">
        <v>24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173">
        <v>0</v>
      </c>
      <c r="O443" s="173">
        <v>0</v>
      </c>
      <c r="P443" s="6"/>
    </row>
    <row r="444" spans="4:16" ht="15" x14ac:dyDescent="0.15">
      <c r="D444" s="4" t="s">
        <v>25</v>
      </c>
      <c r="E444" s="160">
        <v>40970.471729999997</v>
      </c>
      <c r="F444" s="160">
        <v>74336.804000000004</v>
      </c>
      <c r="G444" s="160">
        <v>89091.237059999999</v>
      </c>
      <c r="H444" s="160">
        <v>88586.654949999996</v>
      </c>
      <c r="I444" s="160">
        <v>58241.721589999994</v>
      </c>
      <c r="J444" s="160">
        <v>47695.205009999998</v>
      </c>
      <c r="K444" s="160">
        <v>44035</v>
      </c>
      <c r="L444" s="160">
        <v>34375.838349999998</v>
      </c>
      <c r="M444" s="160">
        <v>28497</v>
      </c>
      <c r="N444" s="173">
        <v>0</v>
      </c>
      <c r="O444" s="173">
        <v>0</v>
      </c>
      <c r="P444" s="6"/>
    </row>
    <row r="445" spans="4:16" ht="15" x14ac:dyDescent="0.15">
      <c r="D445" s="4" t="s">
        <v>26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160">
        <v>174</v>
      </c>
      <c r="M445" s="6">
        <v>0</v>
      </c>
      <c r="N445" s="173">
        <v>0</v>
      </c>
      <c r="O445" s="173">
        <v>0</v>
      </c>
      <c r="P445" s="6"/>
    </row>
    <row r="446" spans="4:16" ht="15" x14ac:dyDescent="0.15">
      <c r="D446" s="4" t="s">
        <v>27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173">
        <v>0</v>
      </c>
      <c r="O446" s="173">
        <v>0</v>
      </c>
      <c r="P446" s="6"/>
    </row>
    <row r="447" spans="4:16" ht="15" x14ac:dyDescent="0.15">
      <c r="D447" s="4" t="s">
        <v>28</v>
      </c>
      <c r="E447" s="6">
        <v>0</v>
      </c>
      <c r="F447" s="6">
        <v>0</v>
      </c>
      <c r="G447" s="6">
        <v>0</v>
      </c>
      <c r="H447" s="160">
        <v>1.7000000000000001E-2</v>
      </c>
      <c r="I447" s="160">
        <v>1</v>
      </c>
      <c r="J447" s="160">
        <v>2</v>
      </c>
      <c r="K447" s="160">
        <v>17</v>
      </c>
      <c r="L447" s="160">
        <v>0.1</v>
      </c>
      <c r="M447" s="6">
        <v>0</v>
      </c>
      <c r="N447" s="173">
        <v>0</v>
      </c>
      <c r="O447" s="173">
        <v>0</v>
      </c>
      <c r="P447" s="6"/>
    </row>
    <row r="448" spans="4:16" ht="15" x14ac:dyDescent="0.15">
      <c r="D448" s="4" t="s">
        <v>29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173">
        <v>0</v>
      </c>
      <c r="O448" s="173">
        <v>0</v>
      </c>
      <c r="P448" s="6"/>
    </row>
    <row r="449" spans="4:16" ht="15" x14ac:dyDescent="0.15">
      <c r="D449" s="4" t="s">
        <v>30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173">
        <v>0</v>
      </c>
      <c r="O449" s="173">
        <v>0</v>
      </c>
      <c r="P449" s="6"/>
    </row>
    <row r="450" spans="4:16" ht="15" x14ac:dyDescent="0.15">
      <c r="D450" s="7" t="s">
        <v>180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82">
        <v>0</v>
      </c>
      <c r="O450" s="182">
        <v>0</v>
      </c>
      <c r="P450" s="6"/>
    </row>
    <row r="451" spans="4:16" ht="15" x14ac:dyDescent="0.15">
      <c r="P451" s="6"/>
    </row>
    <row r="452" spans="4:16" ht="15" x14ac:dyDescent="0.15">
      <c r="P452" s="6"/>
    </row>
    <row r="453" spans="4:16" ht="18.75" x14ac:dyDescent="0.15">
      <c r="D453" s="166" t="s">
        <v>151</v>
      </c>
      <c r="E453" s="183"/>
      <c r="F453" s="183"/>
      <c r="G453" s="183"/>
      <c r="H453" s="183"/>
      <c r="I453" s="183"/>
      <c r="J453" s="183"/>
      <c r="K453" s="183"/>
      <c r="L453" s="183"/>
      <c r="M453" s="183"/>
      <c r="N453" s="184"/>
      <c r="P453" s="6"/>
    </row>
    <row r="454" spans="4:16" ht="15" x14ac:dyDescent="0.15">
      <c r="D454" s="2"/>
      <c r="E454" s="3">
        <v>2004</v>
      </c>
      <c r="F454" s="3">
        <f t="shared" ref="F454:N454" si="26">E454+1</f>
        <v>2005</v>
      </c>
      <c r="G454" s="3">
        <f t="shared" si="26"/>
        <v>2006</v>
      </c>
      <c r="H454" s="3">
        <f t="shared" si="26"/>
        <v>2007</v>
      </c>
      <c r="I454" s="3">
        <f t="shared" si="26"/>
        <v>2008</v>
      </c>
      <c r="J454" s="3">
        <f t="shared" si="26"/>
        <v>2009</v>
      </c>
      <c r="K454" s="3">
        <f t="shared" si="26"/>
        <v>2010</v>
      </c>
      <c r="L454" s="3">
        <f t="shared" si="26"/>
        <v>2011</v>
      </c>
      <c r="M454" s="3">
        <f t="shared" si="26"/>
        <v>2012</v>
      </c>
      <c r="N454" s="161">
        <f t="shared" si="26"/>
        <v>2013</v>
      </c>
      <c r="P454" s="6"/>
    </row>
    <row r="455" spans="4:16" ht="15" x14ac:dyDescent="0.15">
      <c r="D455" s="4" t="s">
        <v>0</v>
      </c>
      <c r="E455" s="30">
        <f t="shared" ref="E455:L455" si="27">E154+E383+E419</f>
        <v>6165</v>
      </c>
      <c r="F455" s="30">
        <f t="shared" si="27"/>
        <v>7124</v>
      </c>
      <c r="G455" s="30">
        <f t="shared" si="27"/>
        <v>7183</v>
      </c>
      <c r="H455" s="30">
        <f t="shared" si="27"/>
        <v>7206</v>
      </c>
      <c r="I455" s="30">
        <f t="shared" si="27"/>
        <v>7362</v>
      </c>
      <c r="J455" s="30">
        <f t="shared" si="27"/>
        <v>7416</v>
      </c>
      <c r="K455" s="30">
        <f t="shared" si="27"/>
        <v>7552</v>
      </c>
      <c r="L455" s="30">
        <f t="shared" si="27"/>
        <v>6988</v>
      </c>
      <c r="M455" s="6">
        <v>0</v>
      </c>
      <c r="N455" s="173">
        <v>0</v>
      </c>
      <c r="P455" s="6"/>
    </row>
    <row r="456" spans="4:16" ht="15" x14ac:dyDescent="0.15">
      <c r="D456" s="4" t="s">
        <v>1</v>
      </c>
      <c r="E456" s="30">
        <f t="shared" ref="E456:K470" si="28">E155+E384+E420</f>
        <v>19929</v>
      </c>
      <c r="F456" s="30">
        <f t="shared" si="28"/>
        <v>25255</v>
      </c>
      <c r="G456" s="30">
        <f t="shared" si="28"/>
        <v>20488</v>
      </c>
      <c r="H456" s="30">
        <f t="shared" si="28"/>
        <v>21916.163044019999</v>
      </c>
      <c r="I456" s="30">
        <f t="shared" si="28"/>
        <v>19450</v>
      </c>
      <c r="J456" s="30">
        <f t="shared" si="28"/>
        <v>18404</v>
      </c>
      <c r="K456" s="30">
        <f t="shared" si="28"/>
        <v>19141.226578999998</v>
      </c>
      <c r="L456" s="6">
        <v>18725.379893000001</v>
      </c>
      <c r="M456" s="6">
        <v>21380.372537950003</v>
      </c>
      <c r="N456" s="173">
        <v>16578.243974429999</v>
      </c>
      <c r="P456" s="6"/>
    </row>
    <row r="457" spans="4:16" ht="15" x14ac:dyDescent="0.15">
      <c r="D457" s="4" t="s">
        <v>2</v>
      </c>
      <c r="E457" s="30">
        <f t="shared" si="28"/>
        <v>101.08</v>
      </c>
      <c r="F457" s="30">
        <f t="shared" si="28"/>
        <v>150</v>
      </c>
      <c r="G457" s="30">
        <f t="shared" si="28"/>
        <v>186</v>
      </c>
      <c r="H457" s="30">
        <f t="shared" si="28"/>
        <v>228.94597540999996</v>
      </c>
      <c r="I457" s="30">
        <f t="shared" si="28"/>
        <v>250.02178183775436</v>
      </c>
      <c r="J457" s="30">
        <f t="shared" si="28"/>
        <v>201.91481007880162</v>
      </c>
      <c r="K457" s="30">
        <f t="shared" si="28"/>
        <v>225.66846485994</v>
      </c>
      <c r="L457" s="30">
        <f>L156+L385+L421</f>
        <v>232</v>
      </c>
      <c r="M457" s="30">
        <f>M156+M385+M421</f>
        <v>245</v>
      </c>
      <c r="N457" s="162">
        <f>N156+N385+N421</f>
        <v>306</v>
      </c>
      <c r="P457" s="6"/>
    </row>
    <row r="458" spans="4:16" ht="15" x14ac:dyDescent="0.15">
      <c r="D458" s="4" t="s">
        <v>3</v>
      </c>
      <c r="E458" s="6">
        <v>37249.154000000002</v>
      </c>
      <c r="F458" s="6">
        <v>36006.474000000002</v>
      </c>
      <c r="G458" s="6">
        <v>34233.307000000001</v>
      </c>
      <c r="H458" s="6">
        <v>35647.034</v>
      </c>
      <c r="I458" s="6">
        <v>32015.071822000002</v>
      </c>
      <c r="J458" s="6">
        <v>31790.56753</v>
      </c>
      <c r="K458" s="6">
        <v>32227.929768000002</v>
      </c>
      <c r="L458" s="6">
        <v>32509.562376000002</v>
      </c>
      <c r="M458" s="6">
        <v>33037.357785</v>
      </c>
      <c r="N458" s="173">
        <v>34555.126187000002</v>
      </c>
      <c r="P458" s="6"/>
    </row>
    <row r="459" spans="4:16" ht="15" x14ac:dyDescent="0.15">
      <c r="D459" s="4" t="s">
        <v>4</v>
      </c>
      <c r="E459" s="30">
        <f t="shared" si="28"/>
        <v>266</v>
      </c>
      <c r="F459" s="30">
        <f t="shared" si="28"/>
        <v>274</v>
      </c>
      <c r="G459" s="30">
        <f t="shared" si="28"/>
        <v>294</v>
      </c>
      <c r="H459" s="30">
        <f t="shared" si="28"/>
        <v>322</v>
      </c>
      <c r="I459" s="30">
        <f t="shared" si="28"/>
        <v>341</v>
      </c>
      <c r="J459" s="30">
        <f t="shared" si="28"/>
        <v>353</v>
      </c>
      <c r="K459" s="30">
        <f t="shared" si="28"/>
        <v>376</v>
      </c>
      <c r="L459" s="30">
        <f>L158+L387+L423</f>
        <v>385</v>
      </c>
      <c r="M459" s="30">
        <f>M158+M387+M423</f>
        <v>357</v>
      </c>
      <c r="N459" s="162">
        <f>N158+N387+N423</f>
        <v>319.2</v>
      </c>
      <c r="P459" s="6"/>
    </row>
    <row r="460" spans="4:16" ht="15" x14ac:dyDescent="0.15">
      <c r="D460" s="4" t="s">
        <v>5</v>
      </c>
      <c r="E460" s="6">
        <v>44201</v>
      </c>
      <c r="F460" s="6">
        <v>44854</v>
      </c>
      <c r="G460" s="6">
        <v>47233</v>
      </c>
      <c r="H460" s="6">
        <v>54120</v>
      </c>
      <c r="I460" s="6">
        <v>56889</v>
      </c>
      <c r="J460" s="6">
        <v>60208</v>
      </c>
      <c r="K460" s="6">
        <v>71765</v>
      </c>
      <c r="L460" s="6">
        <v>72009</v>
      </c>
      <c r="M460" s="6">
        <v>72056</v>
      </c>
      <c r="N460" s="173">
        <v>71577</v>
      </c>
      <c r="P460" s="6"/>
    </row>
    <row r="461" spans="4:16" ht="15" x14ac:dyDescent="0.15">
      <c r="D461" s="4" t="s">
        <v>6</v>
      </c>
      <c r="E461" s="6">
        <v>70343</v>
      </c>
      <c r="F461" s="6">
        <v>75244</v>
      </c>
      <c r="G461" s="6">
        <v>78455</v>
      </c>
      <c r="H461" s="6">
        <v>78967</v>
      </c>
      <c r="I461" s="6">
        <v>79585</v>
      </c>
      <c r="J461" s="6">
        <v>85248</v>
      </c>
      <c r="K461" s="6">
        <v>90355</v>
      </c>
      <c r="L461" s="6">
        <v>86801</v>
      </c>
      <c r="M461" s="6">
        <v>87340</v>
      </c>
      <c r="N461" s="173">
        <v>90826</v>
      </c>
      <c r="P461" s="6"/>
    </row>
    <row r="462" spans="4:16" ht="15" x14ac:dyDescent="0.15">
      <c r="D462" s="4" t="s">
        <v>7</v>
      </c>
      <c r="E462" s="30">
        <f t="shared" si="28"/>
        <v>75465</v>
      </c>
      <c r="F462" s="30">
        <f t="shared" si="28"/>
        <v>80986</v>
      </c>
      <c r="G462" s="30">
        <f t="shared" si="28"/>
        <v>90260.634999999995</v>
      </c>
      <c r="H462" s="30">
        <f t="shared" si="28"/>
        <v>98384.036999999997</v>
      </c>
      <c r="I462" s="30">
        <f t="shared" si="28"/>
        <v>108411.51300000001</v>
      </c>
      <c r="J462" s="30">
        <f t="shared" si="28"/>
        <v>103277.825</v>
      </c>
      <c r="K462" s="30">
        <f t="shared" si="28"/>
        <v>111247.19500000001</v>
      </c>
      <c r="L462" s="30">
        <f>L161+L390+L426</f>
        <v>117949.26</v>
      </c>
      <c r="M462" s="30">
        <f>M161+M390+M426</f>
        <v>124110.463</v>
      </c>
      <c r="N462" s="162">
        <f>N161+N390+N426</f>
        <v>126289.035</v>
      </c>
      <c r="P462" s="6"/>
    </row>
    <row r="463" spans="4:16" ht="15" x14ac:dyDescent="0.15">
      <c r="D463" s="4" t="s">
        <v>8</v>
      </c>
      <c r="E463" s="6">
        <v>806.3</v>
      </c>
      <c r="F463" s="6">
        <v>1264.2</v>
      </c>
      <c r="G463" s="6">
        <v>1546.8</v>
      </c>
      <c r="H463" s="6">
        <v>1913.2</v>
      </c>
      <c r="I463" s="6">
        <v>1273.6300000000001</v>
      </c>
      <c r="J463" s="6">
        <v>1156.54</v>
      </c>
      <c r="K463" s="6">
        <v>1233.22</v>
      </c>
      <c r="L463" s="6">
        <v>65.900000000000006</v>
      </c>
      <c r="M463" s="6">
        <v>66.5</v>
      </c>
      <c r="N463" s="173">
        <v>72.772999999999996</v>
      </c>
      <c r="P463" s="6"/>
    </row>
    <row r="464" spans="4:16" ht="15" x14ac:dyDescent="0.15">
      <c r="D464" s="4" t="s">
        <v>9</v>
      </c>
      <c r="E464" s="6">
        <v>20196.898024319999</v>
      </c>
      <c r="F464" s="6">
        <v>20767.975355399998</v>
      </c>
      <c r="G464" s="6">
        <v>24235.843841870003</v>
      </c>
      <c r="H464" s="6">
        <v>24871.381133499995</v>
      </c>
      <c r="I464" s="6">
        <v>28168.01068711</v>
      </c>
      <c r="J464" s="6">
        <v>29840.555436970011</v>
      </c>
      <c r="K464" s="6">
        <v>28554.959239520005</v>
      </c>
      <c r="L464" s="6">
        <v>30940.711267949991</v>
      </c>
      <c r="M464" s="6">
        <v>28097.921550519997</v>
      </c>
      <c r="N464" s="172">
        <v>28097.921550519997</v>
      </c>
      <c r="P464" s="6"/>
    </row>
    <row r="465" spans="4:16" ht="15" x14ac:dyDescent="0.15">
      <c r="D465" s="4" t="s">
        <v>10</v>
      </c>
      <c r="E465" s="6">
        <v>10428</v>
      </c>
      <c r="F465" s="6">
        <v>11311</v>
      </c>
      <c r="G465" s="6">
        <v>11880</v>
      </c>
      <c r="H465" s="6">
        <v>12114</v>
      </c>
      <c r="I465" s="6">
        <v>12924</v>
      </c>
      <c r="J465" s="6">
        <v>13327</v>
      </c>
      <c r="K465" s="6">
        <v>15841</v>
      </c>
      <c r="L465" s="6">
        <v>15163</v>
      </c>
      <c r="M465" s="6">
        <v>16451</v>
      </c>
      <c r="N465" s="173">
        <v>18316</v>
      </c>
      <c r="P465" s="6"/>
    </row>
    <row r="466" spans="4:16" ht="15" x14ac:dyDescent="0.15">
      <c r="D466" s="4" t="s">
        <v>11</v>
      </c>
      <c r="E466" s="6">
        <v>105341</v>
      </c>
      <c r="F466" s="6">
        <v>120668</v>
      </c>
      <c r="G466" s="6">
        <v>140203</v>
      </c>
      <c r="H466" s="6">
        <v>137080</v>
      </c>
      <c r="I466" s="6">
        <v>122368</v>
      </c>
      <c r="J466" s="6">
        <v>137923</v>
      </c>
      <c r="K466" s="6">
        <v>143837</v>
      </c>
      <c r="L466" s="6">
        <v>124473</v>
      </c>
      <c r="M466" s="6">
        <v>113576</v>
      </c>
      <c r="N466" s="173">
        <v>119308</v>
      </c>
      <c r="P466" s="6"/>
    </row>
    <row r="467" spans="4:16" ht="15" x14ac:dyDescent="0.15">
      <c r="D467" s="4" t="s">
        <v>12</v>
      </c>
      <c r="E467" s="30">
        <f t="shared" si="28"/>
        <v>1729</v>
      </c>
      <c r="F467" s="30">
        <f t="shared" si="28"/>
        <v>1935</v>
      </c>
      <c r="G467" s="30">
        <f t="shared" si="28"/>
        <v>2311</v>
      </c>
      <c r="H467" s="30">
        <f t="shared" si="28"/>
        <v>2515</v>
      </c>
      <c r="I467" s="30">
        <f t="shared" si="28"/>
        <v>2489</v>
      </c>
      <c r="J467" s="30">
        <f t="shared" si="28"/>
        <v>2500</v>
      </c>
      <c r="K467" s="30">
        <f t="shared" si="28"/>
        <v>2307</v>
      </c>
      <c r="L467" s="30">
        <f>L166+L395+L431</f>
        <v>2155</v>
      </c>
      <c r="M467" s="6">
        <v>1939</v>
      </c>
      <c r="N467" s="173">
        <v>1681</v>
      </c>
      <c r="P467" s="6"/>
    </row>
    <row r="468" spans="4:16" ht="15" x14ac:dyDescent="0.15">
      <c r="D468" s="4" t="s">
        <v>13</v>
      </c>
      <c r="E468" s="6">
        <v>1569</v>
      </c>
      <c r="F468" s="6">
        <v>1895</v>
      </c>
      <c r="G468" s="6">
        <v>2165</v>
      </c>
      <c r="H468" s="6">
        <v>2482</v>
      </c>
      <c r="I468" s="6">
        <v>2545</v>
      </c>
      <c r="J468" s="6">
        <v>2488</v>
      </c>
      <c r="K468" s="6">
        <v>2457</v>
      </c>
      <c r="L468" s="6">
        <v>2431</v>
      </c>
      <c r="M468" s="6">
        <v>2461</v>
      </c>
      <c r="N468" s="173">
        <v>2538</v>
      </c>
      <c r="P468" s="6"/>
    </row>
    <row r="469" spans="4:16" ht="15" x14ac:dyDescent="0.15">
      <c r="D469" s="4" t="s">
        <v>14</v>
      </c>
      <c r="E469" s="6">
        <v>243715</v>
      </c>
      <c r="F469" s="6">
        <v>302115</v>
      </c>
      <c r="G469" s="6">
        <v>420650</v>
      </c>
      <c r="H469" s="6">
        <v>508680</v>
      </c>
      <c r="I469" s="6">
        <v>461683</v>
      </c>
      <c r="J469" s="6">
        <v>411056</v>
      </c>
      <c r="K469" s="6">
        <v>442474</v>
      </c>
      <c r="L469" s="6">
        <v>439544</v>
      </c>
      <c r="M469" s="6">
        <v>399039</v>
      </c>
      <c r="N469" s="173">
        <v>432717</v>
      </c>
      <c r="P469" s="6"/>
    </row>
    <row r="470" spans="4:16" ht="15" x14ac:dyDescent="0.15">
      <c r="D470" s="4" t="s">
        <v>15</v>
      </c>
      <c r="E470" s="30">
        <f t="shared" si="28"/>
        <v>7930</v>
      </c>
      <c r="F470" s="30">
        <f t="shared" si="28"/>
        <v>9739</v>
      </c>
      <c r="G470" s="30">
        <f t="shared" si="28"/>
        <v>12327</v>
      </c>
      <c r="H470" s="30">
        <f t="shared" si="28"/>
        <v>14594</v>
      </c>
      <c r="I470" s="30">
        <f t="shared" si="28"/>
        <v>10097</v>
      </c>
      <c r="J470" s="30">
        <f t="shared" si="28"/>
        <v>9346</v>
      </c>
      <c r="K470" s="30">
        <f t="shared" si="28"/>
        <v>9688</v>
      </c>
      <c r="L470" s="30">
        <f>L169+L398+L434</f>
        <v>8485</v>
      </c>
      <c r="M470" s="30">
        <f>M169+M398+M434</f>
        <v>8150</v>
      </c>
      <c r="N470" s="162">
        <f>N169+N398+N434</f>
        <v>8739</v>
      </c>
      <c r="P470" s="6"/>
    </row>
    <row r="471" spans="4:16" ht="15" x14ac:dyDescent="0.15">
      <c r="D471" s="4" t="s">
        <v>16</v>
      </c>
      <c r="E471" s="6">
        <v>2563</v>
      </c>
      <c r="F471" s="6">
        <v>2775</v>
      </c>
      <c r="G471" s="6">
        <v>2849</v>
      </c>
      <c r="H471" s="6">
        <v>2998</v>
      </c>
      <c r="I471" s="6">
        <v>3052</v>
      </c>
      <c r="J471" s="6">
        <v>3273</v>
      </c>
      <c r="K471" s="6">
        <v>3385</v>
      </c>
      <c r="L471" s="6">
        <v>3394</v>
      </c>
      <c r="M471" s="6">
        <v>3452</v>
      </c>
      <c r="N471" s="173">
        <v>3642</v>
      </c>
      <c r="P471" s="6"/>
    </row>
    <row r="472" spans="4:16" ht="15" x14ac:dyDescent="0.15">
      <c r="D472" s="4" t="s">
        <v>17</v>
      </c>
      <c r="E472" s="6">
        <v>71293</v>
      </c>
      <c r="F472" s="6">
        <v>82266</v>
      </c>
      <c r="G472" s="6">
        <v>74340</v>
      </c>
      <c r="H472" s="6">
        <v>76836</v>
      </c>
      <c r="I472" s="6">
        <v>62646</v>
      </c>
      <c r="J472" s="6">
        <v>96149</v>
      </c>
      <c r="K472" s="6">
        <v>104741</v>
      </c>
      <c r="L472" s="6">
        <v>86040</v>
      </c>
      <c r="M472" s="6">
        <v>83098</v>
      </c>
      <c r="N472" s="172">
        <v>83098</v>
      </c>
      <c r="P472" s="6"/>
    </row>
    <row r="473" spans="4:16" ht="15" x14ac:dyDescent="0.15">
      <c r="D473" s="4" t="s">
        <v>18</v>
      </c>
      <c r="E473" s="30">
        <f t="shared" ref="E473:H484" si="29">E172+E401+E437</f>
        <v>2300</v>
      </c>
      <c r="F473" s="30">
        <f t="shared" si="29"/>
        <v>4020</v>
      </c>
      <c r="G473" s="30">
        <f t="shared" si="29"/>
        <v>6560</v>
      </c>
      <c r="H473" s="30">
        <f t="shared" si="29"/>
        <v>6620</v>
      </c>
      <c r="I473" s="30">
        <f t="shared" ref="I473:N474" si="30">I172+I401+I437</f>
        <v>5610</v>
      </c>
      <c r="J473" s="30">
        <f t="shared" si="30"/>
        <v>8450</v>
      </c>
      <c r="K473" s="30">
        <f t="shared" si="30"/>
        <v>8860</v>
      </c>
      <c r="L473" s="6">
        <v>53</v>
      </c>
      <c r="M473" s="6">
        <v>40</v>
      </c>
      <c r="N473" s="173">
        <v>14</v>
      </c>
      <c r="P473" s="6"/>
    </row>
    <row r="474" spans="4:16" ht="15" x14ac:dyDescent="0.15">
      <c r="D474" s="4" t="s">
        <v>19</v>
      </c>
      <c r="E474" s="30">
        <f t="shared" si="29"/>
        <v>7471</v>
      </c>
      <c r="F474" s="30">
        <f t="shared" si="29"/>
        <v>9165</v>
      </c>
      <c r="G474" s="30">
        <f t="shared" si="29"/>
        <v>10344</v>
      </c>
      <c r="H474" s="30">
        <f t="shared" si="29"/>
        <v>10357</v>
      </c>
      <c r="I474" s="30">
        <f t="shared" si="30"/>
        <v>9910</v>
      </c>
      <c r="J474" s="30">
        <f t="shared" si="30"/>
        <v>15985</v>
      </c>
      <c r="K474" s="30">
        <f t="shared" si="30"/>
        <v>19362</v>
      </c>
      <c r="L474" s="30">
        <f t="shared" si="30"/>
        <v>12341</v>
      </c>
      <c r="M474" s="30">
        <f t="shared" si="30"/>
        <v>18299</v>
      </c>
      <c r="N474" s="162">
        <f t="shared" si="30"/>
        <v>1259</v>
      </c>
      <c r="P474" s="6"/>
    </row>
    <row r="475" spans="4:16" ht="15" x14ac:dyDescent="0.15">
      <c r="D475" s="4" t="s">
        <v>20</v>
      </c>
      <c r="E475" s="6">
        <v>8.98</v>
      </c>
      <c r="F475" s="6">
        <v>16.809999999999999</v>
      </c>
      <c r="G475" s="6">
        <v>25.56</v>
      </c>
      <c r="H475" s="6">
        <v>61.53</v>
      </c>
      <c r="I475" s="6">
        <v>52.86</v>
      </c>
      <c r="J475" s="6">
        <v>45.96</v>
      </c>
      <c r="K475" s="6">
        <v>52.91</v>
      </c>
      <c r="L475" s="6">
        <v>51.31</v>
      </c>
      <c r="M475" s="6">
        <v>55.24</v>
      </c>
      <c r="N475" s="173">
        <v>62.69</v>
      </c>
      <c r="P475" s="6"/>
    </row>
    <row r="476" spans="4:16" ht="15" x14ac:dyDescent="0.15">
      <c r="D476" s="4" t="s">
        <v>21</v>
      </c>
      <c r="E476" s="30">
        <f t="shared" si="29"/>
        <v>129</v>
      </c>
      <c r="F476" s="30">
        <f t="shared" si="29"/>
        <v>141.9</v>
      </c>
      <c r="G476" s="30">
        <f t="shared" si="29"/>
        <v>170.1</v>
      </c>
      <c r="H476" s="30">
        <f t="shared" si="29"/>
        <v>237.9</v>
      </c>
      <c r="I476" s="30">
        <f t="shared" ref="I476:N479" si="31">I175+I404+I440</f>
        <v>189.3</v>
      </c>
      <c r="J476" s="30">
        <f t="shared" si="31"/>
        <v>221.5</v>
      </c>
      <c r="K476" s="30">
        <f t="shared" si="31"/>
        <v>275.3</v>
      </c>
      <c r="L476" s="30">
        <f t="shared" si="31"/>
        <v>315.39999999999998</v>
      </c>
      <c r="M476" s="30">
        <f t="shared" si="31"/>
        <v>314.8</v>
      </c>
      <c r="N476" s="173">
        <v>193.1</v>
      </c>
      <c r="P476" s="6"/>
    </row>
    <row r="477" spans="4:16" ht="15" x14ac:dyDescent="0.15">
      <c r="D477" s="4" t="s">
        <v>22</v>
      </c>
      <c r="E477" s="30">
        <f t="shared" si="29"/>
        <v>25136</v>
      </c>
      <c r="F477" s="30">
        <f t="shared" si="29"/>
        <v>24824</v>
      </c>
      <c r="G477" s="30">
        <f t="shared" si="29"/>
        <v>25730</v>
      </c>
      <c r="H477" s="30">
        <f t="shared" si="29"/>
        <v>26464</v>
      </c>
      <c r="I477" s="30">
        <f t="shared" si="31"/>
        <v>26446</v>
      </c>
      <c r="J477" s="30">
        <f t="shared" si="31"/>
        <v>24401</v>
      </c>
      <c r="K477" s="30">
        <f t="shared" si="31"/>
        <v>21586</v>
      </c>
      <c r="L477" s="30">
        <f t="shared" si="31"/>
        <v>21910</v>
      </c>
      <c r="M477" s="30">
        <f t="shared" si="31"/>
        <v>18985</v>
      </c>
      <c r="N477" s="172">
        <v>18985</v>
      </c>
      <c r="P477" s="6"/>
    </row>
    <row r="478" spans="4:16" ht="15" x14ac:dyDescent="0.15">
      <c r="D478" s="4" t="s">
        <v>23</v>
      </c>
      <c r="E478" s="30">
        <f t="shared" si="29"/>
        <v>53021</v>
      </c>
      <c r="F478" s="30">
        <f t="shared" si="29"/>
        <v>60560</v>
      </c>
      <c r="G478" s="30">
        <f t="shared" si="29"/>
        <v>59891</v>
      </c>
      <c r="H478" s="30">
        <f t="shared" si="29"/>
        <v>67106</v>
      </c>
      <c r="I478" s="30">
        <f t="shared" si="31"/>
        <v>65489</v>
      </c>
      <c r="J478" s="30">
        <f t="shared" si="31"/>
        <v>62315</v>
      </c>
      <c r="K478" s="30">
        <f t="shared" si="31"/>
        <v>67091</v>
      </c>
      <c r="L478" s="30">
        <f t="shared" si="31"/>
        <v>72077</v>
      </c>
      <c r="M478" s="30">
        <f t="shared" si="31"/>
        <v>82431</v>
      </c>
      <c r="N478" s="162">
        <f t="shared" si="31"/>
        <v>81303</v>
      </c>
      <c r="P478" s="6"/>
    </row>
    <row r="479" spans="4:16" ht="15" x14ac:dyDescent="0.15">
      <c r="D479" s="4" t="s">
        <v>24</v>
      </c>
      <c r="E479" s="30">
        <f t="shared" si="29"/>
        <v>12575</v>
      </c>
      <c r="F479" s="30">
        <f t="shared" si="29"/>
        <v>15324</v>
      </c>
      <c r="G479" s="30">
        <f t="shared" si="29"/>
        <v>21109</v>
      </c>
      <c r="H479" s="30">
        <f t="shared" si="29"/>
        <v>25513</v>
      </c>
      <c r="I479" s="30">
        <f t="shared" si="31"/>
        <v>38985</v>
      </c>
      <c r="J479" s="30">
        <f t="shared" si="31"/>
        <v>30281</v>
      </c>
      <c r="K479" s="30">
        <f t="shared" si="31"/>
        <v>31409</v>
      </c>
      <c r="L479" s="30">
        <f t="shared" si="31"/>
        <v>31812</v>
      </c>
      <c r="M479" s="30">
        <f t="shared" si="31"/>
        <v>36348</v>
      </c>
      <c r="N479" s="162">
        <f t="shared" si="31"/>
        <v>31241</v>
      </c>
      <c r="P479" s="6"/>
    </row>
    <row r="480" spans="4:16" ht="15" x14ac:dyDescent="0.15">
      <c r="D480" s="4" t="s">
        <v>25</v>
      </c>
      <c r="E480" s="6">
        <v>6249.7738818643802</v>
      </c>
      <c r="F480" s="6">
        <v>9136.3070541813504</v>
      </c>
      <c r="G480" s="6">
        <v>8761.5427230922396</v>
      </c>
      <c r="H480" s="6">
        <v>9369.2861344800021</v>
      </c>
      <c r="I480" s="6">
        <v>11004.749640600012</v>
      </c>
      <c r="J480" s="6">
        <v>10383.915513079999</v>
      </c>
      <c r="K480" s="6">
        <v>12171.780290649693</v>
      </c>
      <c r="L480" s="6">
        <v>7535.7358965614494</v>
      </c>
      <c r="M480" s="6">
        <v>6923.9085362653514</v>
      </c>
      <c r="N480" s="173">
        <v>9246.6630396565233</v>
      </c>
      <c r="P480" s="6"/>
    </row>
    <row r="481" spans="4:16" ht="15" x14ac:dyDescent="0.15">
      <c r="D481" s="4" t="s">
        <v>26</v>
      </c>
      <c r="E481" s="30">
        <f t="shared" si="29"/>
        <v>554.57802389283995</v>
      </c>
      <c r="F481" s="30">
        <f t="shared" si="29"/>
        <v>849.94819064000001</v>
      </c>
      <c r="G481" s="30">
        <f t="shared" si="29"/>
        <v>890.26</v>
      </c>
      <c r="H481" s="30">
        <f t="shared" si="29"/>
        <v>1493.13</v>
      </c>
      <c r="I481" s="30">
        <f t="shared" ref="I481:N481" si="32">I180+I409+I445</f>
        <v>1868</v>
      </c>
      <c r="J481" s="30">
        <f t="shared" si="32"/>
        <v>970</v>
      </c>
      <c r="K481" s="30">
        <f t="shared" si="32"/>
        <v>1665.66</v>
      </c>
      <c r="L481" s="30">
        <f t="shared" si="32"/>
        <v>1912.3</v>
      </c>
      <c r="M481" s="30">
        <f t="shared" si="32"/>
        <v>1506.7</v>
      </c>
      <c r="N481" s="162">
        <f t="shared" si="32"/>
        <v>1634.29</v>
      </c>
      <c r="P481" s="6"/>
    </row>
    <row r="482" spans="4:16" ht="15" x14ac:dyDescent="0.15">
      <c r="D482" s="4" t="s">
        <v>27</v>
      </c>
      <c r="E482" s="6">
        <v>112357</v>
      </c>
      <c r="F482" s="6">
        <v>139777</v>
      </c>
      <c r="G482" s="6">
        <v>142998</v>
      </c>
      <c r="H482" s="6">
        <v>161954</v>
      </c>
      <c r="I482" s="6">
        <v>170412</v>
      </c>
      <c r="J482" s="6">
        <v>193360</v>
      </c>
      <c r="K482" s="6">
        <v>211785</v>
      </c>
      <c r="L482" s="6">
        <v>209724</v>
      </c>
      <c r="M482" s="6">
        <v>183833</v>
      </c>
      <c r="N482" s="173">
        <v>200972</v>
      </c>
      <c r="P482" s="6"/>
    </row>
    <row r="483" spans="4:16" ht="15" x14ac:dyDescent="0.15">
      <c r="D483" s="4" t="s">
        <v>28</v>
      </c>
      <c r="E483" s="30">
        <f t="shared" si="29"/>
        <v>102588</v>
      </c>
      <c r="F483" s="30">
        <f t="shared" si="29"/>
        <v>111393</v>
      </c>
      <c r="G483" s="30">
        <f t="shared" si="29"/>
        <v>129562</v>
      </c>
      <c r="H483" s="30">
        <f t="shared" si="29"/>
        <v>609.01700000000005</v>
      </c>
      <c r="I483" s="30">
        <f t="shared" ref="I483:N484" si="33">I182+I411+I447</f>
        <v>643</v>
      </c>
      <c r="J483" s="30">
        <f t="shared" si="33"/>
        <v>632</v>
      </c>
      <c r="K483" s="30">
        <f t="shared" si="33"/>
        <v>673</v>
      </c>
      <c r="L483" s="30">
        <f t="shared" si="33"/>
        <v>581.1</v>
      </c>
      <c r="M483" s="30">
        <f t="shared" si="33"/>
        <v>579</v>
      </c>
      <c r="N483" s="173">
        <v>553</v>
      </c>
      <c r="P483" s="6"/>
    </row>
    <row r="484" spans="4:16" ht="15" x14ac:dyDescent="0.15">
      <c r="D484" s="4" t="s">
        <v>29</v>
      </c>
      <c r="E484" s="30">
        <f t="shared" si="29"/>
        <v>19434</v>
      </c>
      <c r="F484" s="30">
        <f t="shared" si="29"/>
        <v>22031</v>
      </c>
      <c r="G484" s="30">
        <f t="shared" si="29"/>
        <v>25332</v>
      </c>
      <c r="H484" s="30">
        <f t="shared" si="29"/>
        <v>28818</v>
      </c>
      <c r="I484" s="30">
        <f t="shared" si="33"/>
        <v>33313</v>
      </c>
      <c r="J484" s="30">
        <f t="shared" si="33"/>
        <v>1062</v>
      </c>
      <c r="K484" s="30">
        <f t="shared" si="33"/>
        <v>1126</v>
      </c>
      <c r="L484" s="30">
        <f t="shared" si="33"/>
        <v>1145</v>
      </c>
      <c r="M484" s="30">
        <f t="shared" si="33"/>
        <v>1166</v>
      </c>
      <c r="N484" s="162">
        <f t="shared" si="33"/>
        <v>1234</v>
      </c>
      <c r="P484" s="6"/>
    </row>
    <row r="485" spans="4:16" ht="15" x14ac:dyDescent="0.15">
      <c r="D485" s="4" t="s">
        <v>30</v>
      </c>
      <c r="E485" s="6">
        <v>1223.951</v>
      </c>
      <c r="F485" s="6">
        <v>1242</v>
      </c>
      <c r="G485" s="6">
        <v>1386</v>
      </c>
      <c r="H485" s="6">
        <v>1331</v>
      </c>
      <c r="I485" s="6">
        <v>1576</v>
      </c>
      <c r="J485" s="6">
        <v>1807</v>
      </c>
      <c r="K485" s="6">
        <v>2181</v>
      </c>
      <c r="L485" s="6">
        <v>2686</v>
      </c>
      <c r="M485" s="6">
        <v>2711</v>
      </c>
      <c r="N485" s="173">
        <v>3395</v>
      </c>
      <c r="P485" s="6"/>
    </row>
    <row r="486" spans="4:16" ht="15" x14ac:dyDescent="0.15">
      <c r="D486" s="7" t="s">
        <v>180</v>
      </c>
      <c r="E486" s="10">
        <v>119824.26000000001</v>
      </c>
      <c r="F486" s="10">
        <v>132642.58000000002</v>
      </c>
      <c r="G486" s="10">
        <v>151970.19500000001</v>
      </c>
      <c r="H486" s="10">
        <v>202051.35500000001</v>
      </c>
      <c r="I486" s="10">
        <v>148356.685</v>
      </c>
      <c r="J486" s="10">
        <v>132933.89291911697</v>
      </c>
      <c r="K486" s="10">
        <v>124230.55100000001</v>
      </c>
      <c r="L486" s="10">
        <v>129813.59382999635</v>
      </c>
      <c r="M486" s="10">
        <v>134824.61713366699</v>
      </c>
      <c r="N486" s="182">
        <v>134877.21801275638</v>
      </c>
      <c r="P486" s="6"/>
    </row>
    <row r="487" spans="4:16" ht="15" x14ac:dyDescent="0.15">
      <c r="P487" s="6"/>
    </row>
    <row r="488" spans="4:16" ht="15" x14ac:dyDescent="0.15">
      <c r="P488" s="6"/>
    </row>
    <row r="489" spans="4:16" ht="15" x14ac:dyDescent="0.2">
      <c r="D489" s="20" t="s">
        <v>139</v>
      </c>
      <c r="P489" s="6"/>
    </row>
    <row r="490" spans="4:16" ht="15" x14ac:dyDescent="0.15">
      <c r="P490" s="6"/>
    </row>
    <row r="491" spans="4:16" ht="15" x14ac:dyDescent="0.15">
      <c r="P491" s="6"/>
    </row>
    <row r="492" spans="4:16" ht="18.75" x14ac:dyDescent="0.15">
      <c r="D492" s="185" t="s">
        <v>152</v>
      </c>
      <c r="E492" s="167"/>
      <c r="F492" s="167"/>
      <c r="G492" s="167"/>
      <c r="H492" s="167"/>
      <c r="I492" s="167"/>
      <c r="J492" s="167"/>
      <c r="K492" s="167"/>
      <c r="L492" s="167"/>
      <c r="M492" s="205"/>
      <c r="N492" s="168"/>
      <c r="P492" s="6"/>
    </row>
    <row r="493" spans="4:16" ht="15" x14ac:dyDescent="0.15">
      <c r="D493" s="2">
        <v>373</v>
      </c>
      <c r="E493" s="3">
        <v>2004</v>
      </c>
      <c r="F493" s="3">
        <f t="shared" ref="F493:O493" si="34">E493+1</f>
        <v>2005</v>
      </c>
      <c r="G493" s="3">
        <f t="shared" si="34"/>
        <v>2006</v>
      </c>
      <c r="H493" s="3">
        <f t="shared" si="34"/>
        <v>2007</v>
      </c>
      <c r="I493" s="3">
        <f t="shared" si="34"/>
        <v>2008</v>
      </c>
      <c r="J493" s="3">
        <f t="shared" si="34"/>
        <v>2009</v>
      </c>
      <c r="K493" s="3">
        <f t="shared" si="34"/>
        <v>2010</v>
      </c>
      <c r="L493" s="3">
        <f t="shared" si="34"/>
        <v>2011</v>
      </c>
      <c r="M493" s="3">
        <f t="shared" si="34"/>
        <v>2012</v>
      </c>
      <c r="N493" s="161">
        <f t="shared" si="34"/>
        <v>2013</v>
      </c>
      <c r="O493" s="161">
        <f t="shared" si="34"/>
        <v>2014</v>
      </c>
      <c r="P493" s="6"/>
    </row>
    <row r="494" spans="4:16" ht="15" x14ac:dyDescent="0.15">
      <c r="D494" s="4" t="s">
        <v>0</v>
      </c>
      <c r="E494" s="6">
        <v>27293</v>
      </c>
      <c r="F494" s="6">
        <v>28777</v>
      </c>
      <c r="G494" s="6">
        <v>25790</v>
      </c>
      <c r="H494" s="6">
        <v>23034</v>
      </c>
      <c r="I494" s="6">
        <v>22518</v>
      </c>
      <c r="J494" s="6">
        <v>21488</v>
      </c>
      <c r="K494" s="6">
        <v>23102</v>
      </c>
      <c r="L494" s="6">
        <v>20859</v>
      </c>
      <c r="M494" s="6">
        <v>18514</v>
      </c>
      <c r="N494" s="173">
        <v>16364</v>
      </c>
      <c r="O494" s="173">
        <v>0</v>
      </c>
      <c r="P494" s="6"/>
    </row>
    <row r="495" spans="4:16" ht="15" x14ac:dyDescent="0.15">
      <c r="D495" s="4" t="s">
        <v>1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173">
        <v>0</v>
      </c>
      <c r="O495" s="173">
        <v>0</v>
      </c>
      <c r="P495" s="6"/>
    </row>
    <row r="496" spans="4:16" ht="15" x14ac:dyDescent="0.15">
      <c r="D496" s="4" t="s">
        <v>2</v>
      </c>
      <c r="E496" s="160">
        <v>0</v>
      </c>
      <c r="F496" s="160">
        <v>0</v>
      </c>
      <c r="G496" s="160">
        <v>0</v>
      </c>
      <c r="H496" s="160">
        <v>125.45257365000001</v>
      </c>
      <c r="I496" s="160">
        <v>118.86437531886216</v>
      </c>
      <c r="J496" s="160">
        <v>81.002045151620308</v>
      </c>
      <c r="K496" s="160">
        <v>90.969901871665542</v>
      </c>
      <c r="L496" s="6">
        <v>0</v>
      </c>
      <c r="M496" s="6">
        <v>0</v>
      </c>
      <c r="N496" s="173">
        <v>0</v>
      </c>
      <c r="O496" s="173">
        <v>0</v>
      </c>
      <c r="P496" s="6"/>
    </row>
    <row r="497" spans="4:16" ht="15" x14ac:dyDescent="0.15">
      <c r="D497" s="4" t="s">
        <v>3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467.142</v>
      </c>
      <c r="L497" s="6">
        <v>503.14400000000001</v>
      </c>
      <c r="M497" s="6">
        <v>466.35599999999999</v>
      </c>
      <c r="N497" s="173">
        <v>437.12700000000001</v>
      </c>
      <c r="O497" s="173">
        <v>456.65800000000002</v>
      </c>
      <c r="P497" s="6"/>
    </row>
    <row r="498" spans="4:16" ht="15" x14ac:dyDescent="0.15">
      <c r="D498" s="4" t="s">
        <v>4</v>
      </c>
      <c r="E498" s="160">
        <v>35</v>
      </c>
      <c r="F498" s="160">
        <v>40</v>
      </c>
      <c r="G498" s="160">
        <v>47</v>
      </c>
      <c r="H498" s="171">
        <f>(G498+($G$498*($M$498/$G$498-1)/6))</f>
        <v>46</v>
      </c>
      <c r="I498" s="171">
        <f>(H498+($G$498*($M$498/$G$498-1)/6))</f>
        <v>45</v>
      </c>
      <c r="J498" s="171">
        <f>(I498+($G$498*($M$498/$G$498-1)/6))</f>
        <v>44</v>
      </c>
      <c r="K498" s="171">
        <f>(J498+($G$498*($M$498/$G$498-1)/6))</f>
        <v>43</v>
      </c>
      <c r="L498" s="171">
        <f>(K498+($G$498*($M$498/$G$498-1)/6))</f>
        <v>42</v>
      </c>
      <c r="M498" s="160">
        <v>41</v>
      </c>
      <c r="N498" s="174">
        <v>41</v>
      </c>
      <c r="O498" s="173">
        <v>0</v>
      </c>
      <c r="P498" s="6"/>
    </row>
    <row r="499" spans="4:16" ht="15" x14ac:dyDescent="0.15">
      <c r="D499" s="4" t="s">
        <v>5</v>
      </c>
      <c r="E499" s="6">
        <v>13789.56</v>
      </c>
      <c r="F499" s="6">
        <v>12724.493</v>
      </c>
      <c r="G499" s="6">
        <v>15083.079</v>
      </c>
      <c r="H499" s="6">
        <v>18956.264999999999</v>
      </c>
      <c r="I499" s="6">
        <v>20296</v>
      </c>
      <c r="J499" s="6">
        <v>23339</v>
      </c>
      <c r="K499" s="6">
        <v>33031</v>
      </c>
      <c r="L499" s="6">
        <v>32418</v>
      </c>
      <c r="M499" s="6">
        <v>29925</v>
      </c>
      <c r="N499" s="173">
        <v>28051</v>
      </c>
      <c r="O499" s="173">
        <v>28913</v>
      </c>
      <c r="P499" s="6"/>
    </row>
    <row r="500" spans="4:16" ht="15" x14ac:dyDescent="0.15">
      <c r="D500" s="4" t="s">
        <v>6</v>
      </c>
      <c r="E500" s="6">
        <v>18825</v>
      </c>
      <c r="F500" s="6">
        <v>14747</v>
      </c>
      <c r="G500" s="6">
        <v>18085</v>
      </c>
      <c r="H500" s="6">
        <v>18323</v>
      </c>
      <c r="I500" s="6">
        <v>19258</v>
      </c>
      <c r="J500" s="6">
        <v>25548</v>
      </c>
      <c r="K500" s="6">
        <v>32074</v>
      </c>
      <c r="L500" s="6">
        <v>27948</v>
      </c>
      <c r="M500" s="6">
        <v>28024</v>
      </c>
      <c r="N500" s="173">
        <v>30349</v>
      </c>
      <c r="O500" s="173">
        <v>33848</v>
      </c>
      <c r="P500" s="6"/>
    </row>
    <row r="501" spans="4:16" ht="15" x14ac:dyDescent="0.15">
      <c r="D501" s="4" t="s">
        <v>7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173">
        <v>0</v>
      </c>
      <c r="O501" s="173">
        <v>0</v>
      </c>
      <c r="P501" s="6"/>
    </row>
    <row r="502" spans="4:16" ht="15" x14ac:dyDescent="0.15">
      <c r="D502" s="4" t="s">
        <v>8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173">
        <v>0</v>
      </c>
      <c r="O502" s="173">
        <v>0</v>
      </c>
      <c r="P502" s="6"/>
    </row>
    <row r="503" spans="4:16" ht="15" x14ac:dyDescent="0.15">
      <c r="D503" s="4" t="s">
        <v>9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173">
        <v>0</v>
      </c>
      <c r="O503" s="173">
        <v>0</v>
      </c>
      <c r="P503" s="6"/>
    </row>
    <row r="504" spans="4:16" ht="15" x14ac:dyDescent="0.15">
      <c r="D504" s="4" t="s">
        <v>10</v>
      </c>
      <c r="E504" s="160">
        <v>160</v>
      </c>
      <c r="F504" s="160">
        <v>225</v>
      </c>
      <c r="G504" s="160">
        <v>194</v>
      </c>
      <c r="H504" s="160">
        <v>267</v>
      </c>
      <c r="I504" s="160">
        <v>300</v>
      </c>
      <c r="J504" s="160">
        <v>268</v>
      </c>
      <c r="K504" s="160">
        <v>225</v>
      </c>
      <c r="L504" s="160">
        <v>257</v>
      </c>
      <c r="M504" s="160">
        <v>274</v>
      </c>
      <c r="N504" s="174">
        <v>274</v>
      </c>
      <c r="O504" s="173">
        <v>0</v>
      </c>
      <c r="P504" s="6"/>
    </row>
    <row r="505" spans="4:16" ht="15" x14ac:dyDescent="0.15">
      <c r="D505" s="4" t="s">
        <v>11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173">
        <v>0</v>
      </c>
      <c r="O505" s="173">
        <v>0</v>
      </c>
      <c r="P505" s="6"/>
    </row>
    <row r="506" spans="4:16" ht="15" x14ac:dyDescent="0.15">
      <c r="D506" s="4" t="s">
        <v>12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173">
        <v>0</v>
      </c>
      <c r="O506" s="173">
        <v>0</v>
      </c>
      <c r="P506" s="6"/>
    </row>
    <row r="507" spans="4:16" ht="15" x14ac:dyDescent="0.15">
      <c r="D507" s="4" t="s">
        <v>13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501</v>
      </c>
      <c r="L507" s="6">
        <v>524</v>
      </c>
      <c r="M507" s="6">
        <v>595</v>
      </c>
      <c r="N507" s="173">
        <v>731</v>
      </c>
      <c r="O507" s="173">
        <v>0</v>
      </c>
      <c r="P507" s="6"/>
    </row>
    <row r="508" spans="4:16" ht="15" x14ac:dyDescent="0.15">
      <c r="D508" s="4" t="s">
        <v>14</v>
      </c>
      <c r="E508" s="6">
        <v>0</v>
      </c>
      <c r="F508" s="6">
        <v>0</v>
      </c>
      <c r="G508" s="160">
        <v>53316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173">
        <v>0</v>
      </c>
      <c r="O508" s="173">
        <v>0</v>
      </c>
      <c r="P508" s="6"/>
    </row>
    <row r="509" spans="4:16" ht="15" x14ac:dyDescent="0.15">
      <c r="D509" s="4" t="s">
        <v>15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173">
        <v>0</v>
      </c>
      <c r="O509" s="173">
        <v>0</v>
      </c>
      <c r="P509" s="6"/>
    </row>
    <row r="510" spans="4:16" ht="15" x14ac:dyDescent="0.15">
      <c r="D510" s="4" t="s">
        <v>16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173">
        <v>0</v>
      </c>
      <c r="O510" s="173">
        <v>0</v>
      </c>
      <c r="P510" s="6"/>
    </row>
    <row r="511" spans="4:16" ht="15" x14ac:dyDescent="0.15">
      <c r="D511" s="4" t="s">
        <v>17</v>
      </c>
      <c r="E511" s="6">
        <v>50343</v>
      </c>
      <c r="F511" s="6">
        <v>56327.99</v>
      </c>
      <c r="G511" s="6">
        <v>51967.311000000009</v>
      </c>
      <c r="H511" s="6">
        <v>44027.456999999995</v>
      </c>
      <c r="I511" s="6">
        <v>37796.343999999997</v>
      </c>
      <c r="J511" s="6">
        <v>60047.760999999999</v>
      </c>
      <c r="K511" s="6">
        <v>64527.341999999997</v>
      </c>
      <c r="L511" s="6">
        <v>45575.160999999993</v>
      </c>
      <c r="M511" s="6">
        <v>44077.262999999999</v>
      </c>
      <c r="N511" s="173">
        <v>56592</v>
      </c>
      <c r="O511" s="173">
        <v>78542</v>
      </c>
      <c r="P511" s="6"/>
    </row>
    <row r="512" spans="4:16" ht="15" x14ac:dyDescent="0.15">
      <c r="D512" s="4" t="s">
        <v>18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173">
        <v>0</v>
      </c>
      <c r="O512" s="173">
        <v>0</v>
      </c>
      <c r="P512" s="6"/>
    </row>
    <row r="513" spans="4:19" ht="15" x14ac:dyDescent="0.15">
      <c r="D513" s="4" t="s">
        <v>19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173">
        <v>0</v>
      </c>
      <c r="O513" s="173">
        <v>0</v>
      </c>
      <c r="P513" s="6"/>
    </row>
    <row r="514" spans="4:19" ht="15" x14ac:dyDescent="0.15">
      <c r="D514" s="4" t="s">
        <v>20</v>
      </c>
      <c r="E514" s="6">
        <v>0</v>
      </c>
      <c r="F514" s="6">
        <v>0</v>
      </c>
      <c r="G514" s="6">
        <v>0</v>
      </c>
      <c r="H514" s="6">
        <v>0</v>
      </c>
      <c r="I514" s="6">
        <v>21.77</v>
      </c>
      <c r="J514" s="6">
        <v>17.37</v>
      </c>
      <c r="K514" s="6">
        <v>0</v>
      </c>
      <c r="L514" s="6">
        <v>0</v>
      </c>
      <c r="M514" s="6">
        <v>0</v>
      </c>
      <c r="N514" s="173">
        <v>0</v>
      </c>
      <c r="O514" s="173">
        <v>0</v>
      </c>
      <c r="P514" s="6"/>
    </row>
    <row r="515" spans="4:19" ht="15" x14ac:dyDescent="0.15">
      <c r="D515" s="4" t="s">
        <v>21</v>
      </c>
      <c r="E515" s="6">
        <v>0</v>
      </c>
      <c r="F515" s="6">
        <v>11.6</v>
      </c>
      <c r="G515" s="6">
        <v>14.8</v>
      </c>
      <c r="H515" s="6">
        <v>17.5</v>
      </c>
      <c r="I515" s="6">
        <v>16.5</v>
      </c>
      <c r="J515" s="6">
        <v>20.6</v>
      </c>
      <c r="K515" s="6">
        <v>19</v>
      </c>
      <c r="L515" s="6">
        <v>18.899999999999999</v>
      </c>
      <c r="M515" s="6">
        <v>15.8</v>
      </c>
      <c r="N515" s="173">
        <v>10</v>
      </c>
      <c r="O515" s="173">
        <v>17.5</v>
      </c>
      <c r="P515" s="6"/>
    </row>
    <row r="516" spans="4:19" ht="15" x14ac:dyDescent="0.15">
      <c r="D516" s="4" t="s">
        <v>22</v>
      </c>
      <c r="E516" s="160">
        <v>10846</v>
      </c>
      <c r="F516" s="160">
        <v>10465</v>
      </c>
      <c r="G516" s="160">
        <v>11316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173">
        <v>0</v>
      </c>
      <c r="O516" s="173">
        <v>0</v>
      </c>
      <c r="P516" s="6"/>
    </row>
    <row r="517" spans="4:19" ht="15" x14ac:dyDescent="0.15">
      <c r="D517" s="4" t="s">
        <v>23</v>
      </c>
      <c r="E517" s="6">
        <v>16087</v>
      </c>
      <c r="F517" s="6">
        <v>22873</v>
      </c>
      <c r="G517" s="6">
        <v>20877</v>
      </c>
      <c r="H517" s="6">
        <v>15803</v>
      </c>
      <c r="I517" s="6">
        <v>5911</v>
      </c>
      <c r="J517" s="6">
        <v>6488</v>
      </c>
      <c r="K517" s="6">
        <v>6306</v>
      </c>
      <c r="L517" s="6">
        <v>6330</v>
      </c>
      <c r="M517" s="6">
        <v>6712</v>
      </c>
      <c r="N517" s="173">
        <v>8516</v>
      </c>
      <c r="O517" s="173">
        <v>9120</v>
      </c>
      <c r="P517" s="6"/>
    </row>
    <row r="518" spans="4:19" ht="15" x14ac:dyDescent="0.15">
      <c r="D518" s="4" t="s">
        <v>24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173">
        <v>0</v>
      </c>
      <c r="O518" s="173">
        <v>0</v>
      </c>
      <c r="P518" s="6"/>
    </row>
    <row r="519" spans="4:19" ht="15" x14ac:dyDescent="0.15">
      <c r="D519" s="4" t="s">
        <v>25</v>
      </c>
      <c r="E519" s="160">
        <v>3952.1309368291318</v>
      </c>
      <c r="F519" s="160">
        <v>6051.1379729042128</v>
      </c>
      <c r="G519" s="160">
        <v>5601.7481407342048</v>
      </c>
      <c r="H519" s="160">
        <v>6278.331175536664</v>
      </c>
      <c r="I519" s="6">
        <v>8594.1977279899966</v>
      </c>
      <c r="J519" s="6">
        <v>7768.6973816147301</v>
      </c>
      <c r="K519" s="6">
        <v>9373.0025408318324</v>
      </c>
      <c r="L519" s="6">
        <v>5447.6330591325814</v>
      </c>
      <c r="M519" s="6">
        <v>5133.1628015918013</v>
      </c>
      <c r="N519" s="173">
        <v>7105.2677360344205</v>
      </c>
      <c r="O519" s="173">
        <v>7322.342678480828</v>
      </c>
      <c r="P519" s="6"/>
    </row>
    <row r="520" spans="4:19" ht="15" x14ac:dyDescent="0.15">
      <c r="D520" s="4" t="s">
        <v>26</v>
      </c>
      <c r="E520" s="160">
        <v>414.73136929999998</v>
      </c>
      <c r="F520" s="160">
        <v>162</v>
      </c>
      <c r="G520" s="160">
        <v>183.34692213117478</v>
      </c>
      <c r="H520" s="171">
        <f>(G520+($G$520*($K$520/$G$520-1)/4))</f>
        <v>169.91019159838109</v>
      </c>
      <c r="I520" s="171">
        <f>(H520+($G$520*($K$520/$G$520-1)/4))</f>
        <v>156.4734610655874</v>
      </c>
      <c r="J520" s="171">
        <f>(I520+($G$520*($K$520/$G$520-1)/4))</f>
        <v>143.03673053279371</v>
      </c>
      <c r="K520" s="160">
        <v>129.6</v>
      </c>
      <c r="L520" s="160">
        <v>224</v>
      </c>
      <c r="M520" s="6">
        <v>0</v>
      </c>
      <c r="N520" s="173">
        <v>0</v>
      </c>
      <c r="O520" s="173">
        <v>0</v>
      </c>
      <c r="P520" s="6"/>
    </row>
    <row r="521" spans="4:19" ht="15" x14ac:dyDescent="0.15">
      <c r="D521" s="4" t="s">
        <v>27</v>
      </c>
      <c r="E521" s="6">
        <v>24556</v>
      </c>
      <c r="F521" s="6">
        <v>43014</v>
      </c>
      <c r="G521" s="6">
        <v>38710</v>
      </c>
      <c r="H521" s="6">
        <v>38814</v>
      </c>
      <c r="I521" s="6">
        <v>42001</v>
      </c>
      <c r="J521" s="6">
        <v>46537</v>
      </c>
      <c r="K521" s="6">
        <v>62330</v>
      </c>
      <c r="L521" s="6">
        <v>44877</v>
      </c>
      <c r="M521" s="6">
        <v>33812</v>
      </c>
      <c r="N521" s="173">
        <v>42025</v>
      </c>
      <c r="O521" s="173">
        <v>0</v>
      </c>
      <c r="P521" s="6"/>
    </row>
    <row r="522" spans="4:19" ht="15" x14ac:dyDescent="0.15">
      <c r="D522" s="4" t="s">
        <v>28</v>
      </c>
      <c r="E522" s="160">
        <v>25954</v>
      </c>
      <c r="F522" s="160">
        <v>24758</v>
      </c>
      <c r="G522" s="160">
        <v>28975</v>
      </c>
      <c r="H522" s="160">
        <v>186</v>
      </c>
      <c r="I522" s="160">
        <v>132</v>
      </c>
      <c r="J522" s="160">
        <v>84</v>
      </c>
      <c r="K522" s="160">
        <v>90</v>
      </c>
      <c r="L522" s="160">
        <v>82</v>
      </c>
      <c r="M522" s="160">
        <v>98</v>
      </c>
      <c r="N522" s="174">
        <v>98</v>
      </c>
      <c r="O522" s="173">
        <v>0</v>
      </c>
      <c r="P522" s="6"/>
    </row>
    <row r="523" spans="4:19" ht="15" x14ac:dyDescent="0.15">
      <c r="D523" s="4" t="s">
        <v>29</v>
      </c>
      <c r="E523" s="160">
        <v>5674</v>
      </c>
      <c r="F523" s="160">
        <v>7188.8</v>
      </c>
      <c r="G523" s="171">
        <v>9155.1266034580694</v>
      </c>
      <c r="H523" s="171">
        <v>11121.453206916138</v>
      </c>
      <c r="I523" s="171">
        <v>13087.779810374206</v>
      </c>
      <c r="J523" s="160">
        <v>401</v>
      </c>
      <c r="K523" s="160">
        <v>418</v>
      </c>
      <c r="L523" s="160">
        <v>428</v>
      </c>
      <c r="M523" s="160">
        <v>470</v>
      </c>
      <c r="N523" s="174">
        <v>470</v>
      </c>
      <c r="O523" s="173">
        <v>0</v>
      </c>
      <c r="P523" s="6"/>
    </row>
    <row r="524" spans="4:19" ht="15" x14ac:dyDescent="0.15">
      <c r="D524" s="4" t="s">
        <v>30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173">
        <v>0</v>
      </c>
      <c r="O524" s="173">
        <v>0</v>
      </c>
      <c r="P524" s="6"/>
    </row>
    <row r="525" spans="4:19" ht="15" x14ac:dyDescent="0.15">
      <c r="D525" s="7" t="s">
        <v>180</v>
      </c>
      <c r="E525" s="19">
        <v>49244</v>
      </c>
      <c r="F525" s="10">
        <v>64494.277999999998</v>
      </c>
      <c r="G525" s="10">
        <v>78445.081000000006</v>
      </c>
      <c r="H525" s="10">
        <v>93106.558000000005</v>
      </c>
      <c r="I525" s="10">
        <v>74606.375220031739</v>
      </c>
      <c r="J525" s="10">
        <v>55489.249859596399</v>
      </c>
      <c r="K525" s="10">
        <v>58360.971036121213</v>
      </c>
      <c r="L525" s="10">
        <v>60527.407731769286</v>
      </c>
      <c r="M525" s="10">
        <v>64815.1169531427</v>
      </c>
      <c r="N525" s="175">
        <v>64815.1169531427</v>
      </c>
      <c r="O525" s="220">
        <v>0</v>
      </c>
      <c r="P525" s="6"/>
    </row>
    <row r="526" spans="4:19" ht="15" x14ac:dyDescent="0.15">
      <c r="P526" s="6"/>
    </row>
    <row r="527" spans="4:19" ht="15" x14ac:dyDescent="0.15">
      <c r="P527" s="6"/>
      <c r="S527" s="33"/>
    </row>
    <row r="528" spans="4:19" ht="15" x14ac:dyDescent="0.15">
      <c r="P528" s="6"/>
      <c r="S528" s="33"/>
    </row>
    <row r="529" spans="4:18" ht="18.75" x14ac:dyDescent="0.15">
      <c r="D529" s="187" t="s">
        <v>153</v>
      </c>
      <c r="E529" s="177"/>
      <c r="F529" s="177"/>
      <c r="G529" s="177"/>
      <c r="H529" s="177"/>
      <c r="I529" s="177"/>
      <c r="J529" s="177"/>
      <c r="K529" s="177"/>
      <c r="L529" s="177"/>
      <c r="M529" s="177"/>
      <c r="N529" s="178"/>
      <c r="O529" s="205"/>
      <c r="P529" s="6"/>
      <c r="Q529" s="215"/>
      <c r="R529" s="215"/>
    </row>
    <row r="530" spans="4:18" ht="15" x14ac:dyDescent="0.15">
      <c r="D530" s="2">
        <v>365</v>
      </c>
      <c r="E530" s="3">
        <v>2004</v>
      </c>
      <c r="F530" s="3">
        <f t="shared" ref="F530:O530" si="35">E530+1</f>
        <v>2005</v>
      </c>
      <c r="G530" s="3">
        <f t="shared" si="35"/>
        <v>2006</v>
      </c>
      <c r="H530" s="3">
        <f t="shared" si="35"/>
        <v>2007</v>
      </c>
      <c r="I530" s="3">
        <f t="shared" si="35"/>
        <v>2008</v>
      </c>
      <c r="J530" s="3">
        <f t="shared" si="35"/>
        <v>2009</v>
      </c>
      <c r="K530" s="3">
        <f t="shared" si="35"/>
        <v>2010</v>
      </c>
      <c r="L530" s="3">
        <f t="shared" si="35"/>
        <v>2011</v>
      </c>
      <c r="M530" s="3">
        <f t="shared" si="35"/>
        <v>2012</v>
      </c>
      <c r="N530" s="161">
        <f t="shared" si="35"/>
        <v>2013</v>
      </c>
      <c r="O530" s="161">
        <f t="shared" si="35"/>
        <v>2014</v>
      </c>
      <c r="P530" s="6"/>
    </row>
    <row r="531" spans="4:18" ht="15" x14ac:dyDescent="0.15">
      <c r="D531" s="4" t="s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173">
        <v>0</v>
      </c>
      <c r="O531" s="173">
        <v>0</v>
      </c>
      <c r="P531" s="6"/>
    </row>
    <row r="532" spans="4:18" ht="15" x14ac:dyDescent="0.15">
      <c r="D532" s="4" t="s">
        <v>1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173">
        <v>0</v>
      </c>
      <c r="O532" s="173">
        <v>0</v>
      </c>
      <c r="P532" s="6"/>
    </row>
    <row r="533" spans="4:18" ht="15" x14ac:dyDescent="0.15">
      <c r="D533" s="4" t="s">
        <v>2</v>
      </c>
      <c r="E533" s="160">
        <v>0</v>
      </c>
      <c r="F533" s="160">
        <v>0</v>
      </c>
      <c r="G533" s="160">
        <v>0</v>
      </c>
      <c r="H533" s="160">
        <v>39.838736331347505</v>
      </c>
      <c r="I533" s="160">
        <v>38.448562484737295</v>
      </c>
      <c r="J533" s="160">
        <v>31.941849925563691</v>
      </c>
      <c r="K533" s="160">
        <v>38.070673559850597</v>
      </c>
      <c r="L533" s="6">
        <v>0</v>
      </c>
      <c r="M533" s="6">
        <v>0</v>
      </c>
      <c r="N533" s="173">
        <v>0</v>
      </c>
      <c r="O533" s="173">
        <v>0</v>
      </c>
      <c r="P533" s="6"/>
    </row>
    <row r="534" spans="4:18" ht="15" x14ac:dyDescent="0.15">
      <c r="D534" s="4" t="s">
        <v>3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467.142</v>
      </c>
      <c r="L534" s="6">
        <v>503.14400000000001</v>
      </c>
      <c r="M534" s="6">
        <v>466.35599999999999</v>
      </c>
      <c r="N534" s="173">
        <v>437.12700000000001</v>
      </c>
      <c r="O534" s="173">
        <v>456.65800000000002</v>
      </c>
      <c r="P534" s="6"/>
    </row>
    <row r="535" spans="4:18" ht="15" x14ac:dyDescent="0.15">
      <c r="D535" s="4" t="s">
        <v>4</v>
      </c>
      <c r="E535" s="160">
        <v>32</v>
      </c>
      <c r="F535" s="160">
        <v>35.197189692349227</v>
      </c>
      <c r="G535" s="160">
        <v>44.936217908193434</v>
      </c>
      <c r="H535" s="160">
        <v>59</v>
      </c>
      <c r="I535" s="160">
        <v>54</v>
      </c>
      <c r="J535" s="160">
        <v>47</v>
      </c>
      <c r="K535" s="160">
        <v>53</v>
      </c>
      <c r="L535" s="160">
        <v>46</v>
      </c>
      <c r="M535" s="160">
        <v>34</v>
      </c>
      <c r="N535" s="174">
        <v>34</v>
      </c>
      <c r="O535" s="173">
        <v>0</v>
      </c>
      <c r="P535" s="6"/>
    </row>
    <row r="536" spans="4:18" ht="15" x14ac:dyDescent="0.15">
      <c r="D536" s="4" t="s">
        <v>5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173">
        <v>0</v>
      </c>
      <c r="O536" s="173">
        <v>0</v>
      </c>
      <c r="P536" s="6"/>
    </row>
    <row r="537" spans="4:18" ht="15" x14ac:dyDescent="0.15">
      <c r="D537" s="4" t="s">
        <v>6</v>
      </c>
      <c r="E537" s="6">
        <v>14544</v>
      </c>
      <c r="F537" s="6">
        <v>10243</v>
      </c>
      <c r="G537" s="6">
        <v>13665</v>
      </c>
      <c r="H537" s="6">
        <v>13927</v>
      </c>
      <c r="I537" s="6">
        <v>14970</v>
      </c>
      <c r="J537" s="6">
        <v>20456</v>
      </c>
      <c r="K537" s="6">
        <v>25718</v>
      </c>
      <c r="L537" s="6">
        <v>22283</v>
      </c>
      <c r="M537" s="6">
        <v>22316</v>
      </c>
      <c r="N537" s="173">
        <v>25287</v>
      </c>
      <c r="O537" s="173">
        <v>27744</v>
      </c>
      <c r="P537" s="6"/>
    </row>
    <row r="538" spans="4:18" ht="15" x14ac:dyDescent="0.15">
      <c r="D538" s="4" t="s">
        <v>7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173">
        <v>0</v>
      </c>
      <c r="O538" s="173">
        <v>0</v>
      </c>
      <c r="P538" s="6"/>
    </row>
    <row r="539" spans="4:18" ht="15" x14ac:dyDescent="0.15">
      <c r="D539" s="4" t="s">
        <v>8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173">
        <v>0</v>
      </c>
      <c r="O539" s="173">
        <v>0</v>
      </c>
      <c r="P539" s="6"/>
    </row>
    <row r="540" spans="4:18" ht="15" x14ac:dyDescent="0.15">
      <c r="D540" s="4" t="s">
        <v>9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173">
        <v>0</v>
      </c>
      <c r="O540" s="173">
        <v>0</v>
      </c>
      <c r="P540" s="6"/>
    </row>
    <row r="541" spans="4:18" ht="15" x14ac:dyDescent="0.15">
      <c r="D541" s="4" t="s">
        <v>10</v>
      </c>
      <c r="E541" s="160">
        <v>129</v>
      </c>
      <c r="F541" s="160">
        <v>195</v>
      </c>
      <c r="G541" s="160">
        <v>162</v>
      </c>
      <c r="H541" s="160">
        <v>225</v>
      </c>
      <c r="I541" s="160">
        <v>267</v>
      </c>
      <c r="J541" s="160">
        <v>222</v>
      </c>
      <c r="K541" s="160">
        <v>175</v>
      </c>
      <c r="L541" s="160">
        <v>175</v>
      </c>
      <c r="M541" s="160">
        <v>216</v>
      </c>
      <c r="N541" s="174">
        <v>216</v>
      </c>
      <c r="O541" s="173">
        <v>0</v>
      </c>
      <c r="P541" s="6"/>
    </row>
    <row r="542" spans="4:18" ht="15" x14ac:dyDescent="0.15">
      <c r="D542" s="4" t="s">
        <v>11</v>
      </c>
      <c r="E542" s="160">
        <v>43066</v>
      </c>
      <c r="F542" s="160">
        <v>49154</v>
      </c>
      <c r="G542" s="160">
        <v>61111</v>
      </c>
      <c r="H542" s="160">
        <v>52427</v>
      </c>
      <c r="I542" s="160">
        <v>49010</v>
      </c>
      <c r="J542" s="160">
        <v>55432</v>
      </c>
      <c r="K542" s="6">
        <v>0</v>
      </c>
      <c r="L542" s="6">
        <v>0</v>
      </c>
      <c r="M542" s="6">
        <v>0</v>
      </c>
      <c r="N542" s="173">
        <v>0</v>
      </c>
      <c r="O542" s="173">
        <v>0</v>
      </c>
      <c r="P542" s="6"/>
    </row>
    <row r="543" spans="4:18" ht="15" x14ac:dyDescent="0.15">
      <c r="D543" s="4" t="s">
        <v>12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173">
        <v>0</v>
      </c>
      <c r="O543" s="173">
        <v>0</v>
      </c>
      <c r="P543" s="6"/>
    </row>
    <row r="544" spans="4:18" ht="15" x14ac:dyDescent="0.15">
      <c r="D544" s="4" t="s">
        <v>13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173">
        <v>0</v>
      </c>
      <c r="O544" s="173">
        <v>0</v>
      </c>
      <c r="P544" s="6"/>
    </row>
    <row r="545" spans="4:16" ht="15" x14ac:dyDescent="0.15">
      <c r="D545" s="4" t="s">
        <v>14</v>
      </c>
      <c r="E545" s="6">
        <v>0</v>
      </c>
      <c r="F545" s="6">
        <v>0</v>
      </c>
      <c r="G545" s="160">
        <v>53316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173">
        <v>0</v>
      </c>
      <c r="O545" s="173">
        <v>0</v>
      </c>
      <c r="P545" s="6"/>
    </row>
    <row r="546" spans="4:16" ht="15" x14ac:dyDescent="0.15">
      <c r="D546" s="4" t="s">
        <v>15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173">
        <v>0</v>
      </c>
      <c r="O546" s="173">
        <v>0</v>
      </c>
      <c r="P546" s="6"/>
    </row>
    <row r="547" spans="4:16" ht="15" x14ac:dyDescent="0.15">
      <c r="D547" s="4" t="s">
        <v>16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173">
        <v>0</v>
      </c>
      <c r="O547" s="173">
        <v>0</v>
      </c>
      <c r="P547" s="6"/>
    </row>
    <row r="548" spans="4:16" ht="15" x14ac:dyDescent="0.15">
      <c r="D548" s="4" t="s">
        <v>17</v>
      </c>
      <c r="E548" s="6">
        <v>47415</v>
      </c>
      <c r="F548" s="6">
        <v>53043.466</v>
      </c>
      <c r="G548" s="6">
        <v>49041.971000000005</v>
      </c>
      <c r="H548" s="6">
        <v>42126.637999999999</v>
      </c>
      <c r="I548" s="6">
        <v>35748.177999999993</v>
      </c>
      <c r="J548" s="6">
        <v>58636.794000000002</v>
      </c>
      <c r="K548" s="6">
        <v>62352.091</v>
      </c>
      <c r="L548" s="6">
        <v>43522.587999999996</v>
      </c>
      <c r="M548" s="6">
        <v>41575.769999999997</v>
      </c>
      <c r="N548" s="173">
        <v>54291</v>
      </c>
      <c r="O548" s="173">
        <v>75903</v>
      </c>
      <c r="P548" s="6"/>
    </row>
    <row r="549" spans="4:16" ht="15" x14ac:dyDescent="0.15">
      <c r="D549" s="4" t="s">
        <v>18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173">
        <v>0</v>
      </c>
      <c r="O549" s="173">
        <v>0</v>
      </c>
      <c r="P549" s="6"/>
    </row>
    <row r="550" spans="4:16" ht="15" x14ac:dyDescent="0.15">
      <c r="D550" s="4" t="s">
        <v>19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173">
        <v>0</v>
      </c>
      <c r="O550" s="173">
        <v>0</v>
      </c>
      <c r="P550" s="6"/>
    </row>
    <row r="551" spans="4:16" ht="15" x14ac:dyDescent="0.15">
      <c r="D551" s="4" t="s">
        <v>20</v>
      </c>
      <c r="E551" s="6">
        <v>0</v>
      </c>
      <c r="F551" s="6">
        <v>0</v>
      </c>
      <c r="G551" s="6">
        <v>0</v>
      </c>
      <c r="H551" s="6">
        <v>0</v>
      </c>
      <c r="I551" s="6">
        <v>6.32</v>
      </c>
      <c r="J551" s="6">
        <v>8.56</v>
      </c>
      <c r="K551" s="6">
        <v>0</v>
      </c>
      <c r="L551" s="6">
        <v>0</v>
      </c>
      <c r="M551" s="6">
        <v>0</v>
      </c>
      <c r="N551" s="173">
        <v>0</v>
      </c>
      <c r="O551" s="173">
        <v>0</v>
      </c>
      <c r="P551" s="6"/>
    </row>
    <row r="552" spans="4:16" ht="15" x14ac:dyDescent="0.15">
      <c r="D552" s="4" t="s">
        <v>21</v>
      </c>
      <c r="E552" s="6">
        <v>0</v>
      </c>
      <c r="F552" s="6">
        <v>11.5</v>
      </c>
      <c r="G552" s="6">
        <v>14.5</v>
      </c>
      <c r="H552" s="6">
        <v>17.399999999999999</v>
      </c>
      <c r="I552" s="6">
        <v>16.399999999999999</v>
      </c>
      <c r="J552" s="6">
        <v>19.8</v>
      </c>
      <c r="K552" s="6">
        <v>18.3</v>
      </c>
      <c r="L552" s="6">
        <v>18.2</v>
      </c>
      <c r="M552" s="6">
        <v>15.1</v>
      </c>
      <c r="N552" s="173">
        <v>9.1</v>
      </c>
      <c r="O552" s="173">
        <v>16.600000000000001</v>
      </c>
      <c r="P552" s="6"/>
    </row>
    <row r="553" spans="4:16" ht="15" x14ac:dyDescent="0.15">
      <c r="D553" s="4" t="s">
        <v>22</v>
      </c>
      <c r="E553" s="160">
        <v>7610</v>
      </c>
      <c r="F553" s="160">
        <v>8095</v>
      </c>
      <c r="G553" s="160">
        <v>8153</v>
      </c>
      <c r="H553" s="160">
        <v>7164</v>
      </c>
      <c r="I553" s="160">
        <v>7143</v>
      </c>
      <c r="J553" s="160">
        <v>5257</v>
      </c>
      <c r="K553" s="160">
        <v>4474</v>
      </c>
      <c r="L553" s="160">
        <v>3948.75</v>
      </c>
      <c r="M553" s="160">
        <v>3076.75</v>
      </c>
      <c r="N553" s="173">
        <v>2248.3939999999998</v>
      </c>
      <c r="O553" s="173">
        <v>1886</v>
      </c>
      <c r="P553" s="6"/>
    </row>
    <row r="554" spans="4:16" ht="15" x14ac:dyDescent="0.15">
      <c r="D554" s="4" t="s">
        <v>23</v>
      </c>
      <c r="E554" s="6">
        <v>14647</v>
      </c>
      <c r="F554" s="6">
        <v>21798</v>
      </c>
      <c r="G554" s="6">
        <v>16767</v>
      </c>
      <c r="H554" s="6">
        <v>13778</v>
      </c>
      <c r="I554" s="6">
        <v>4608</v>
      </c>
      <c r="J554" s="6">
        <v>5527</v>
      </c>
      <c r="K554" s="6">
        <v>5474</v>
      </c>
      <c r="L554" s="6">
        <v>5474</v>
      </c>
      <c r="M554" s="6">
        <v>5746</v>
      </c>
      <c r="N554" s="173">
        <v>7547</v>
      </c>
      <c r="O554" s="173">
        <v>8113</v>
      </c>
      <c r="P554" s="6"/>
    </row>
    <row r="555" spans="4:16" ht="15" x14ac:dyDescent="0.15">
      <c r="D555" s="4" t="s">
        <v>24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173">
        <v>0</v>
      </c>
      <c r="O555" s="173">
        <v>0</v>
      </c>
      <c r="P555" s="6"/>
    </row>
    <row r="556" spans="4:16" ht="15" x14ac:dyDescent="0.15">
      <c r="D556" s="4" t="s">
        <v>25</v>
      </c>
      <c r="E556" s="160">
        <v>3216.9509368291315</v>
      </c>
      <c r="F556" s="160">
        <v>4573.9749742899075</v>
      </c>
      <c r="G556" s="160">
        <v>4908.0413398843857</v>
      </c>
      <c r="H556" s="160">
        <v>5353.7837216961898</v>
      </c>
      <c r="I556" s="6">
        <v>8260.8822090099966</v>
      </c>
      <c r="J556" s="6">
        <v>7190.98179904473</v>
      </c>
      <c r="K556" s="6">
        <v>8412.7407846518327</v>
      </c>
      <c r="L556" s="6">
        <v>5131.3163431090716</v>
      </c>
      <c r="M556" s="6">
        <v>4894.9630562504808</v>
      </c>
      <c r="N556" s="173">
        <v>6194.6285851889197</v>
      </c>
      <c r="O556" s="173">
        <v>5435.4641863975176</v>
      </c>
      <c r="P556" s="6"/>
    </row>
    <row r="557" spans="4:16" ht="15" x14ac:dyDescent="0.15">
      <c r="D557" s="4" t="s">
        <v>26</v>
      </c>
      <c r="E557" s="160">
        <v>398.6409539</v>
      </c>
      <c r="F557" s="160">
        <v>152</v>
      </c>
      <c r="G557" s="160">
        <v>173.52909921670675</v>
      </c>
      <c r="H557" s="171">
        <f>(G557+($G$557*($K$557/$G$557-1)/4))</f>
        <v>157.94682441253008</v>
      </c>
      <c r="I557" s="171">
        <f>(H557+($G$557*($K$557/$G$557-1)/4))</f>
        <v>142.3645496083534</v>
      </c>
      <c r="J557" s="171">
        <f>(I557+($G$557*($K$557/$G$557-1)/4))</f>
        <v>126.78227480417671</v>
      </c>
      <c r="K557" s="160">
        <v>111.2</v>
      </c>
      <c r="L557" s="160">
        <v>157</v>
      </c>
      <c r="M557" s="6">
        <v>0</v>
      </c>
      <c r="N557" s="173">
        <v>0</v>
      </c>
      <c r="O557" s="173">
        <v>0</v>
      </c>
      <c r="P557" s="6"/>
    </row>
    <row r="558" spans="4:16" ht="15" x14ac:dyDescent="0.15">
      <c r="D558" s="4" t="s">
        <v>27</v>
      </c>
      <c r="E558" s="6">
        <v>7289</v>
      </c>
      <c r="F558" s="6">
        <v>25115</v>
      </c>
      <c r="G558" s="6">
        <v>20397</v>
      </c>
      <c r="H558" s="6">
        <v>21206</v>
      </c>
      <c r="I558" s="6">
        <v>24123</v>
      </c>
      <c r="J558" s="6">
        <v>30017</v>
      </c>
      <c r="K558" s="6">
        <v>34969</v>
      </c>
      <c r="L558" s="6">
        <v>27080</v>
      </c>
      <c r="M558" s="6">
        <v>15908</v>
      </c>
      <c r="N558" s="173">
        <v>21575</v>
      </c>
      <c r="O558" s="173">
        <v>0</v>
      </c>
      <c r="P558" s="6"/>
    </row>
    <row r="559" spans="4:16" ht="15" x14ac:dyDescent="0.15">
      <c r="D559" s="4" t="s">
        <v>28</v>
      </c>
      <c r="E559" s="160">
        <v>13282</v>
      </c>
      <c r="F559" s="160">
        <v>12175</v>
      </c>
      <c r="G559" s="160">
        <v>7390</v>
      </c>
      <c r="H559" s="160">
        <v>49</v>
      </c>
      <c r="I559" s="160">
        <v>40</v>
      </c>
      <c r="J559" s="160">
        <v>41</v>
      </c>
      <c r="K559" s="160">
        <v>38</v>
      </c>
      <c r="L559" s="160">
        <v>41</v>
      </c>
      <c r="M559" s="160">
        <v>64</v>
      </c>
      <c r="N559" s="188">
        <v>64</v>
      </c>
      <c r="O559" s="173">
        <v>0</v>
      </c>
      <c r="P559" s="6"/>
    </row>
    <row r="560" spans="4:16" ht="15" x14ac:dyDescent="0.15">
      <c r="D560" s="4" t="s">
        <v>29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160">
        <v>413</v>
      </c>
      <c r="L560" s="160">
        <v>423</v>
      </c>
      <c r="M560" s="160">
        <v>464</v>
      </c>
      <c r="N560" s="174">
        <v>464</v>
      </c>
      <c r="O560" s="173">
        <v>0</v>
      </c>
      <c r="P560" s="6"/>
    </row>
    <row r="561" spans="4:18" ht="15" x14ac:dyDescent="0.15">
      <c r="D561" s="4" t="s">
        <v>30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173">
        <v>0</v>
      </c>
      <c r="O561" s="173">
        <v>0</v>
      </c>
      <c r="P561" s="6"/>
    </row>
    <row r="562" spans="4:18" ht="15" x14ac:dyDescent="0.15">
      <c r="D562" s="7" t="s">
        <v>180</v>
      </c>
      <c r="E562" s="10">
        <v>43673</v>
      </c>
      <c r="F562" s="10">
        <v>56796.591</v>
      </c>
      <c r="G562" s="10">
        <v>66584.748000000007</v>
      </c>
      <c r="H562" s="10">
        <v>80076.437999999995</v>
      </c>
      <c r="I562" s="10">
        <v>61231.944220031735</v>
      </c>
      <c r="J562" s="10">
        <v>43684.030859596402</v>
      </c>
      <c r="K562" s="10">
        <v>44393.177246082152</v>
      </c>
      <c r="L562" s="10">
        <v>44500.561300128662</v>
      </c>
      <c r="M562" s="10">
        <v>46519.874732927899</v>
      </c>
      <c r="N562" s="175">
        <v>46519.874732927899</v>
      </c>
      <c r="O562" s="220">
        <v>0</v>
      </c>
      <c r="P562" s="6"/>
    </row>
    <row r="563" spans="4:18" ht="15" x14ac:dyDescent="0.15">
      <c r="P563" s="6"/>
    </row>
    <row r="564" spans="4:18" ht="15" x14ac:dyDescent="0.15">
      <c r="P564" s="6"/>
    </row>
    <row r="565" spans="4:18" ht="15" x14ac:dyDescent="0.15">
      <c r="P565" s="6"/>
    </row>
    <row r="566" spans="4:18" ht="18.75" x14ac:dyDescent="0.15">
      <c r="D566" s="187" t="s">
        <v>154</v>
      </c>
      <c r="E566" s="177"/>
      <c r="F566" s="177"/>
      <c r="G566" s="177"/>
      <c r="H566" s="177"/>
      <c r="I566" s="177"/>
      <c r="J566" s="177"/>
      <c r="K566" s="177"/>
      <c r="L566" s="177"/>
      <c r="M566" s="177"/>
      <c r="N566" s="178"/>
      <c r="O566" s="6"/>
      <c r="P566" s="6"/>
      <c r="Q566" s="215"/>
      <c r="R566" s="215"/>
    </row>
    <row r="567" spans="4:18" ht="15" x14ac:dyDescent="0.15">
      <c r="D567" s="2">
        <v>369</v>
      </c>
      <c r="E567" s="3">
        <v>2004</v>
      </c>
      <c r="F567" s="3">
        <f t="shared" ref="F567:O567" si="36">E567+1</f>
        <v>2005</v>
      </c>
      <c r="G567" s="3">
        <f t="shared" si="36"/>
        <v>2006</v>
      </c>
      <c r="H567" s="3">
        <f t="shared" si="36"/>
        <v>2007</v>
      </c>
      <c r="I567" s="3">
        <f t="shared" si="36"/>
        <v>2008</v>
      </c>
      <c r="J567" s="3">
        <f t="shared" si="36"/>
        <v>2009</v>
      </c>
      <c r="K567" s="3">
        <f t="shared" si="36"/>
        <v>2010</v>
      </c>
      <c r="L567" s="3">
        <f t="shared" si="36"/>
        <v>2011</v>
      </c>
      <c r="M567" s="3">
        <f t="shared" si="36"/>
        <v>2012</v>
      </c>
      <c r="N567" s="161">
        <f t="shared" si="36"/>
        <v>2013</v>
      </c>
      <c r="O567" s="161">
        <f t="shared" si="36"/>
        <v>2014</v>
      </c>
      <c r="P567" s="6"/>
    </row>
    <row r="568" spans="4:18" ht="15" x14ac:dyDescent="0.15">
      <c r="D568" s="4" t="s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173">
        <v>0</v>
      </c>
      <c r="O568" s="173">
        <v>0</v>
      </c>
      <c r="P568" s="6"/>
    </row>
    <row r="569" spans="4:18" ht="15" x14ac:dyDescent="0.15">
      <c r="D569" s="4" t="s">
        <v>1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173">
        <v>0</v>
      </c>
      <c r="O569" s="173">
        <v>0</v>
      </c>
      <c r="P569" s="6"/>
    </row>
    <row r="570" spans="4:18" ht="15" x14ac:dyDescent="0.15">
      <c r="D570" s="4" t="s">
        <v>2</v>
      </c>
      <c r="E570" s="160">
        <v>0</v>
      </c>
      <c r="F570" s="160">
        <v>0</v>
      </c>
      <c r="G570" s="160">
        <v>0</v>
      </c>
      <c r="H570" s="160">
        <v>62.156881017999993</v>
      </c>
      <c r="I570" s="160">
        <v>60.773247465000011</v>
      </c>
      <c r="J570" s="160">
        <v>36.623274063432703</v>
      </c>
      <c r="K570" s="160">
        <v>36.189849770904445</v>
      </c>
      <c r="L570" s="6">
        <v>0</v>
      </c>
      <c r="M570" s="6">
        <v>0</v>
      </c>
      <c r="N570" s="173">
        <v>0</v>
      </c>
      <c r="O570" s="173">
        <v>0</v>
      </c>
      <c r="P570" s="6"/>
    </row>
    <row r="571" spans="4:18" ht="15" x14ac:dyDescent="0.15">
      <c r="D571" s="4" t="s">
        <v>3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173">
        <v>0</v>
      </c>
      <c r="O571" s="173">
        <v>0</v>
      </c>
      <c r="P571" s="6"/>
    </row>
    <row r="572" spans="4:18" ht="15" x14ac:dyDescent="0.15">
      <c r="D572" s="4" t="s">
        <v>4</v>
      </c>
      <c r="E572" s="160">
        <v>3</v>
      </c>
      <c r="F572" s="160">
        <v>5</v>
      </c>
      <c r="G572" s="160">
        <v>2</v>
      </c>
      <c r="H572" s="171">
        <f>5.87246955547833*ECO!R14</f>
        <v>3.4369802567348016</v>
      </c>
      <c r="I572" s="171">
        <v>8.2859283880234269</v>
      </c>
      <c r="J572" s="171">
        <v>10.69938722056852</v>
      </c>
      <c r="K572" s="171">
        <v>13.112846053113612</v>
      </c>
      <c r="L572" s="171">
        <v>15.526304885658705</v>
      </c>
      <c r="M572" s="160">
        <v>7</v>
      </c>
      <c r="N572" s="174">
        <v>7</v>
      </c>
      <c r="O572" s="173">
        <v>0</v>
      </c>
      <c r="P572" s="6"/>
    </row>
    <row r="573" spans="4:18" ht="15" x14ac:dyDescent="0.15">
      <c r="D573" s="4" t="s">
        <v>5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173">
        <v>0</v>
      </c>
      <c r="O573" s="173">
        <v>0</v>
      </c>
      <c r="P573" s="6"/>
    </row>
    <row r="574" spans="4:18" ht="15" x14ac:dyDescent="0.15">
      <c r="D574" s="4" t="s">
        <v>6</v>
      </c>
      <c r="E574" s="6">
        <v>4281</v>
      </c>
      <c r="F574" s="6">
        <v>4503</v>
      </c>
      <c r="G574" s="6">
        <v>4420</v>
      </c>
      <c r="H574" s="6">
        <v>4396</v>
      </c>
      <c r="I574" s="6">
        <v>4288</v>
      </c>
      <c r="J574" s="6">
        <v>5093</v>
      </c>
      <c r="K574" s="6">
        <v>6355</v>
      </c>
      <c r="L574" s="6">
        <v>5666</v>
      </c>
      <c r="M574" s="6">
        <v>5709</v>
      </c>
      <c r="N574" s="173">
        <v>5062</v>
      </c>
      <c r="O574" s="173">
        <v>6104</v>
      </c>
      <c r="P574" s="6"/>
    </row>
    <row r="575" spans="4:18" ht="15" x14ac:dyDescent="0.15">
      <c r="D575" s="4" t="s">
        <v>7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173">
        <v>0</v>
      </c>
      <c r="O575" s="173">
        <v>0</v>
      </c>
      <c r="P575" s="6"/>
    </row>
    <row r="576" spans="4:18" ht="15" x14ac:dyDescent="0.15">
      <c r="D576" s="4" t="s">
        <v>8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173">
        <v>0</v>
      </c>
      <c r="O576" s="173">
        <v>0</v>
      </c>
      <c r="P576" s="6"/>
    </row>
    <row r="577" spans="4:16" ht="15" x14ac:dyDescent="0.15">
      <c r="D577" s="4" t="s">
        <v>9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173">
        <v>0</v>
      </c>
      <c r="O577" s="173">
        <v>0</v>
      </c>
      <c r="P577" s="6"/>
    </row>
    <row r="578" spans="4:16" ht="15" x14ac:dyDescent="0.15">
      <c r="D578" s="4" t="s">
        <v>10</v>
      </c>
      <c r="E578" s="160">
        <v>31</v>
      </c>
      <c r="F578" s="160">
        <v>30</v>
      </c>
      <c r="G578" s="160">
        <v>32</v>
      </c>
      <c r="H578" s="160">
        <v>42</v>
      </c>
      <c r="I578" s="160">
        <v>33</v>
      </c>
      <c r="J578" s="160">
        <v>46</v>
      </c>
      <c r="K578" s="160">
        <v>50</v>
      </c>
      <c r="L578" s="160">
        <v>82</v>
      </c>
      <c r="M578" s="160">
        <v>58</v>
      </c>
      <c r="N578" s="174">
        <v>58</v>
      </c>
      <c r="O578" s="173">
        <v>0</v>
      </c>
      <c r="P578" s="6"/>
    </row>
    <row r="579" spans="4:16" ht="15" x14ac:dyDescent="0.15">
      <c r="D579" s="4" t="s">
        <v>11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173">
        <v>0</v>
      </c>
      <c r="O579" s="173">
        <v>0</v>
      </c>
      <c r="P579" s="6"/>
    </row>
    <row r="580" spans="4:16" ht="15" x14ac:dyDescent="0.15">
      <c r="D580" s="4" t="s">
        <v>12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173">
        <v>0</v>
      </c>
      <c r="O580" s="173">
        <v>0</v>
      </c>
      <c r="P580" s="6"/>
    </row>
    <row r="581" spans="4:16" ht="15" x14ac:dyDescent="0.15">
      <c r="D581" s="4" t="s">
        <v>13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173">
        <v>0</v>
      </c>
      <c r="O581" s="173">
        <v>0</v>
      </c>
      <c r="P581" s="6"/>
    </row>
    <row r="582" spans="4:16" ht="15" x14ac:dyDescent="0.15">
      <c r="D582" s="4" t="s">
        <v>14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173">
        <v>0</v>
      </c>
      <c r="O582" s="173">
        <v>0</v>
      </c>
      <c r="P582" s="6"/>
    </row>
    <row r="583" spans="4:16" ht="15" x14ac:dyDescent="0.15">
      <c r="D583" s="4" t="s">
        <v>15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173">
        <v>0</v>
      </c>
      <c r="O583" s="173">
        <v>0</v>
      </c>
      <c r="P583" s="6"/>
    </row>
    <row r="584" spans="4:16" ht="15" x14ac:dyDescent="0.15">
      <c r="D584" s="4" t="s">
        <v>16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173">
        <v>0</v>
      </c>
      <c r="O584" s="173">
        <v>0</v>
      </c>
      <c r="P584" s="6"/>
    </row>
    <row r="585" spans="4:16" ht="15" x14ac:dyDescent="0.15">
      <c r="D585" s="4" t="s">
        <v>17</v>
      </c>
      <c r="E585" s="6">
        <v>2928</v>
      </c>
      <c r="F585" s="6">
        <v>3284.5239999999994</v>
      </c>
      <c r="G585" s="6">
        <v>2925.3399999999997</v>
      </c>
      <c r="H585" s="6">
        <v>1900.819</v>
      </c>
      <c r="I585" s="6">
        <v>2048.1660000000002</v>
      </c>
      <c r="J585" s="6">
        <v>1410.9670000000001</v>
      </c>
      <c r="K585" s="6">
        <v>2175.2510000000002</v>
      </c>
      <c r="L585" s="6">
        <v>2052.5729999999999</v>
      </c>
      <c r="M585" s="6">
        <v>2501.4929999999995</v>
      </c>
      <c r="N585" s="173">
        <v>2301</v>
      </c>
      <c r="O585" s="173">
        <v>2639</v>
      </c>
      <c r="P585" s="6"/>
    </row>
    <row r="586" spans="4:16" ht="15" x14ac:dyDescent="0.15">
      <c r="D586" s="4" t="s">
        <v>18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173">
        <v>0</v>
      </c>
      <c r="O586" s="173">
        <v>0</v>
      </c>
      <c r="P586" s="6"/>
    </row>
    <row r="587" spans="4:16" ht="15" x14ac:dyDescent="0.15">
      <c r="D587" s="4" t="s">
        <v>19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173">
        <v>0</v>
      </c>
      <c r="O587" s="173">
        <v>0</v>
      </c>
      <c r="P587" s="6"/>
    </row>
    <row r="588" spans="4:16" ht="15" x14ac:dyDescent="0.15">
      <c r="D588" s="4" t="s">
        <v>20</v>
      </c>
      <c r="E588" s="6">
        <v>0</v>
      </c>
      <c r="F588" s="6">
        <v>0</v>
      </c>
      <c r="G588" s="6">
        <v>0</v>
      </c>
      <c r="H588" s="6">
        <v>0</v>
      </c>
      <c r="I588" s="6">
        <v>15.45</v>
      </c>
      <c r="J588" s="6">
        <v>8.81</v>
      </c>
      <c r="K588" s="6">
        <v>0</v>
      </c>
      <c r="L588" s="6">
        <v>0</v>
      </c>
      <c r="M588" s="6">
        <v>0</v>
      </c>
      <c r="N588" s="173">
        <v>0</v>
      </c>
      <c r="O588" s="173">
        <v>0</v>
      </c>
      <c r="P588" s="6"/>
    </row>
    <row r="589" spans="4:16" ht="15" x14ac:dyDescent="0.15">
      <c r="D589" s="4" t="s">
        <v>21</v>
      </c>
      <c r="E589" s="6">
        <v>0</v>
      </c>
      <c r="F589" s="6">
        <v>0.1</v>
      </c>
      <c r="G589" s="6">
        <v>0.2</v>
      </c>
      <c r="H589" s="6">
        <v>7.0000000000000007E-2</v>
      </c>
      <c r="I589" s="6">
        <v>0.06</v>
      </c>
      <c r="J589" s="6">
        <v>0.8</v>
      </c>
      <c r="K589" s="6">
        <v>0.7</v>
      </c>
      <c r="L589" s="6">
        <v>0.8</v>
      </c>
      <c r="M589" s="6">
        <v>0.7</v>
      </c>
      <c r="N589" s="173">
        <v>0.9</v>
      </c>
      <c r="O589" s="173">
        <v>0.9</v>
      </c>
      <c r="P589" s="6"/>
    </row>
    <row r="590" spans="4:16" ht="15" x14ac:dyDescent="0.15">
      <c r="D590" s="4" t="s">
        <v>22</v>
      </c>
      <c r="E590" s="160">
        <v>3236</v>
      </c>
      <c r="F590" s="160">
        <v>2370</v>
      </c>
      <c r="G590" s="160">
        <v>3163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173">
        <v>0</v>
      </c>
      <c r="O590" s="173">
        <v>0</v>
      </c>
      <c r="P590" s="6"/>
    </row>
    <row r="591" spans="4:16" ht="15" x14ac:dyDescent="0.15">
      <c r="D591" s="4" t="s">
        <v>23</v>
      </c>
      <c r="E591" s="6">
        <v>1440</v>
      </c>
      <c r="F591" s="6">
        <v>1075</v>
      </c>
      <c r="G591" s="6">
        <v>4110</v>
      </c>
      <c r="H591" s="6">
        <v>2025</v>
      </c>
      <c r="I591" s="6">
        <v>1303</v>
      </c>
      <c r="J591" s="6">
        <v>961</v>
      </c>
      <c r="K591" s="6">
        <v>832</v>
      </c>
      <c r="L591" s="6">
        <v>856</v>
      </c>
      <c r="M591" s="6">
        <v>966</v>
      </c>
      <c r="N591" s="173">
        <v>969</v>
      </c>
      <c r="O591" s="173">
        <v>1007</v>
      </c>
      <c r="P591" s="6"/>
    </row>
    <row r="592" spans="4:16" ht="15" x14ac:dyDescent="0.15">
      <c r="D592" s="4" t="s">
        <v>24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173">
        <v>0</v>
      </c>
      <c r="O592" s="173">
        <v>0</v>
      </c>
      <c r="P592" s="6"/>
    </row>
    <row r="593" spans="4:16" ht="15" x14ac:dyDescent="0.15">
      <c r="D593" s="4" t="s">
        <v>25</v>
      </c>
      <c r="E593" s="160">
        <v>735.18</v>
      </c>
      <c r="F593" s="160">
        <v>1477.1629986143059</v>
      </c>
      <c r="G593" s="160">
        <v>693.70680084981905</v>
      </c>
      <c r="H593" s="160">
        <v>924.54745384047453</v>
      </c>
      <c r="I593" s="6">
        <v>333.31551898000009</v>
      </c>
      <c r="J593" s="6">
        <v>577.71558257000015</v>
      </c>
      <c r="K593" s="6">
        <v>960.26175617999991</v>
      </c>
      <c r="L593" s="6">
        <v>316.31671602351003</v>
      </c>
      <c r="M593" s="6">
        <v>238.1997453413201</v>
      </c>
      <c r="N593" s="173">
        <v>910.63915084550058</v>
      </c>
      <c r="O593" s="173">
        <v>1886.8784920833102</v>
      </c>
      <c r="P593" s="6"/>
    </row>
    <row r="594" spans="4:16" ht="15" x14ac:dyDescent="0.15">
      <c r="D594" s="4" t="s">
        <v>26</v>
      </c>
      <c r="E594" s="160">
        <v>139.62654430000001</v>
      </c>
      <c r="F594" s="160">
        <v>5</v>
      </c>
      <c r="G594" s="160">
        <v>8.5128722365026359</v>
      </c>
      <c r="H594" s="171">
        <f>(G594+($G$594*($K$594/$G$594-1)/4))</f>
        <v>10.984654177376976</v>
      </c>
      <c r="I594" s="171">
        <f>(H594+($G$594*($K$594/$G$594-1)/4))</f>
        <v>13.456436118251316</v>
      </c>
      <c r="J594" s="171">
        <f>(I594+($G$594*($K$594/$G$594-1)/4))</f>
        <v>15.928218059125657</v>
      </c>
      <c r="K594" s="160">
        <v>18.399999999999999</v>
      </c>
      <c r="L594" s="160">
        <v>67</v>
      </c>
      <c r="M594" s="6">
        <v>0</v>
      </c>
      <c r="N594" s="173">
        <v>0</v>
      </c>
      <c r="O594" s="173">
        <v>0</v>
      </c>
      <c r="P594" s="6"/>
    </row>
    <row r="595" spans="4:16" ht="15" x14ac:dyDescent="0.15">
      <c r="D595" s="4" t="s">
        <v>27</v>
      </c>
      <c r="E595" s="6">
        <v>17267</v>
      </c>
      <c r="F595" s="6">
        <v>17899</v>
      </c>
      <c r="G595" s="6">
        <v>18313</v>
      </c>
      <c r="H595" s="6">
        <v>17608</v>
      </c>
      <c r="I595" s="6">
        <v>17877</v>
      </c>
      <c r="J595" s="6">
        <v>16515</v>
      </c>
      <c r="K595" s="6">
        <v>25964</v>
      </c>
      <c r="L595" s="6">
        <v>15940</v>
      </c>
      <c r="M595" s="6">
        <v>17478</v>
      </c>
      <c r="N595" s="173">
        <v>20450</v>
      </c>
      <c r="O595" s="173">
        <v>0</v>
      </c>
      <c r="P595" s="6"/>
    </row>
    <row r="596" spans="4:16" ht="15" x14ac:dyDescent="0.15">
      <c r="D596" s="4" t="s">
        <v>28</v>
      </c>
      <c r="E596" s="160">
        <v>12658</v>
      </c>
      <c r="F596" s="160">
        <v>12576</v>
      </c>
      <c r="G596" s="160">
        <v>21583</v>
      </c>
      <c r="H596" s="160">
        <v>137</v>
      </c>
      <c r="I596" s="160">
        <v>92</v>
      </c>
      <c r="J596" s="160">
        <v>43</v>
      </c>
      <c r="K596" s="160">
        <v>52</v>
      </c>
      <c r="L596" s="160">
        <v>41</v>
      </c>
      <c r="M596" s="160">
        <v>34</v>
      </c>
      <c r="N596" s="174">
        <v>34</v>
      </c>
      <c r="O596" s="173">
        <v>0</v>
      </c>
      <c r="P596" s="6"/>
    </row>
    <row r="597" spans="4:16" ht="15" x14ac:dyDescent="0.15">
      <c r="D597" s="4" t="s">
        <v>29</v>
      </c>
      <c r="E597" s="160">
        <v>0</v>
      </c>
      <c r="F597" s="160">
        <v>0</v>
      </c>
      <c r="G597" s="160">
        <v>0</v>
      </c>
      <c r="H597" s="160">
        <v>0</v>
      </c>
      <c r="I597" s="160">
        <v>0</v>
      </c>
      <c r="J597" s="160">
        <v>0</v>
      </c>
      <c r="K597" s="160">
        <v>5</v>
      </c>
      <c r="L597" s="160">
        <v>5</v>
      </c>
      <c r="M597" s="160">
        <v>6</v>
      </c>
      <c r="N597" s="174">
        <v>6</v>
      </c>
      <c r="O597" s="173">
        <v>0</v>
      </c>
      <c r="P597" s="6"/>
    </row>
    <row r="598" spans="4:16" ht="15" x14ac:dyDescent="0.15">
      <c r="D598" s="4" t="s">
        <v>30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173">
        <v>0</v>
      </c>
      <c r="O598" s="173">
        <v>0</v>
      </c>
      <c r="P598" s="6"/>
    </row>
    <row r="599" spans="4:16" ht="15" x14ac:dyDescent="0.15">
      <c r="D599" s="7" t="s">
        <v>180</v>
      </c>
      <c r="E599" s="10">
        <v>5571</v>
      </c>
      <c r="F599" s="10">
        <v>7697.6869999999999</v>
      </c>
      <c r="G599" s="10">
        <v>11860.333000000001</v>
      </c>
      <c r="H599" s="10">
        <v>13030.12</v>
      </c>
      <c r="I599" s="10">
        <v>13374.431</v>
      </c>
      <c r="J599" s="10">
        <v>11805.218999999999</v>
      </c>
      <c r="K599" s="10">
        <v>13967.793790039063</v>
      </c>
      <c r="L599" s="10">
        <v>16026.846431640624</v>
      </c>
      <c r="M599" s="10">
        <v>18295.242220214801</v>
      </c>
      <c r="N599" s="175">
        <v>18295.242220214801</v>
      </c>
      <c r="O599" s="220">
        <v>0</v>
      </c>
      <c r="P599" s="6"/>
    </row>
  </sheetData>
  <mergeCells count="5">
    <mergeCell ref="D417:N417"/>
    <mergeCell ref="D7:O7"/>
    <mergeCell ref="D381:N381"/>
    <mergeCell ref="R381:AC381"/>
    <mergeCell ref="D188:O188"/>
  </mergeCells>
  <conditionalFormatting sqref="E9:L9 E11:M11 E13:M13 E16 E21:L21 E24:J24 E27:K27 E28:M28 E31:M31 E33:M33 E34:G34 E37:M38 E35:M35 E523:F523 E455:N486 E44:N75 E82:N113 E118:N149 E559:M559 E154:N185 E30 E560:N562 S383:AC414 AF383:AG414 E190:Q200 E342:O373 E304:O335 E266:O297 E228:O259 E383:O414 E419:O450 E494:O522 J523:O523 E524:O525 E531:O558 O559:O562 E568:O599 E201:O221 Q201:Q221 Q343:Q373 Q304:Q335 Q267:Q297 Q228:Q259 P201:P301 O566 O264 P303:P599 N340:O340 O381 O417">
    <cfRule type="cellIs" dxfId="263" priority="18" operator="equal">
      <formula>0</formula>
    </cfRule>
  </conditionalFormatting>
  <conditionalFormatting sqref="E10:M10 M9 E12:M12 E14:M15 E17:M20 E22:M23 M21 E25:M26 E29:M29 E32:M32 E36:M36 H34:M34 E39:M40 F16:M16 F30:M30 K24:O24 N9:O40">
    <cfRule type="cellIs" dxfId="262" priority="2" operator="equal">
      <formula>0</formula>
    </cfRule>
  </conditionalFormatting>
  <conditionalFormatting sqref="G523:I523">
    <cfRule type="cellIs" dxfId="261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49" fitToHeight="10" orientation="landscape" r:id="rId1"/>
  <headerFooter>
    <oddHeader>&amp;L&amp;F&amp;R&amp;A</oddHeader>
    <oddFooter>&amp;R&amp;P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D3:Z268"/>
  <sheetViews>
    <sheetView topLeftCell="A217" zoomScale="85" zoomScaleNormal="85" workbookViewId="0">
      <selection activeCell="E230" sqref="E230"/>
    </sheetView>
  </sheetViews>
  <sheetFormatPr defaultRowHeight="10.5" x14ac:dyDescent="0.15"/>
  <cols>
    <col min="4" max="15" width="13" customWidth="1"/>
  </cols>
  <sheetData>
    <row r="3" spans="4:15" ht="18.75" x14ac:dyDescent="0.15">
      <c r="D3" s="1" t="s">
        <v>136</v>
      </c>
    </row>
    <row r="4" spans="4:15" x14ac:dyDescent="0.15">
      <c r="D4" s="170" t="s">
        <v>32</v>
      </c>
    </row>
    <row r="5" spans="4:15" x14ac:dyDescent="0.15">
      <c r="N5" s="29"/>
    </row>
    <row r="6" spans="4:15" ht="18.75" x14ac:dyDescent="0.2">
      <c r="D6" s="176" t="s">
        <v>155</v>
      </c>
      <c r="E6" s="189"/>
      <c r="F6" s="189"/>
      <c r="G6" s="189"/>
      <c r="H6" s="189"/>
      <c r="I6" s="189"/>
      <c r="J6" s="189"/>
      <c r="K6" s="189"/>
      <c r="L6" s="189"/>
      <c r="M6" s="189"/>
      <c r="N6" s="190" t="s">
        <v>370</v>
      </c>
      <c r="O6" s="191"/>
    </row>
    <row r="7" spans="4:15" ht="15" x14ac:dyDescent="0.15">
      <c r="D7" s="2">
        <v>344</v>
      </c>
      <c r="E7" s="3">
        <v>2004</v>
      </c>
      <c r="F7" s="3">
        <f t="shared" ref="F7:O7" si="0">E7+1</f>
        <v>2005</v>
      </c>
      <c r="G7" s="3">
        <f t="shared" si="0"/>
        <v>2006</v>
      </c>
      <c r="H7" s="3">
        <f t="shared" si="0"/>
        <v>2007</v>
      </c>
      <c r="I7" s="3">
        <f t="shared" si="0"/>
        <v>2008</v>
      </c>
      <c r="J7" s="3">
        <f t="shared" si="0"/>
        <v>2009</v>
      </c>
      <c r="K7" s="3">
        <f t="shared" si="0"/>
        <v>2010</v>
      </c>
      <c r="L7" s="3">
        <f t="shared" si="0"/>
        <v>2011</v>
      </c>
      <c r="M7" s="3">
        <f t="shared" si="0"/>
        <v>2012</v>
      </c>
      <c r="N7" s="3">
        <f t="shared" si="0"/>
        <v>2013</v>
      </c>
      <c r="O7" s="161">
        <f t="shared" si="0"/>
        <v>2014</v>
      </c>
    </row>
    <row r="8" spans="4:15" ht="15" x14ac:dyDescent="0.15">
      <c r="D8" s="4" t="s">
        <v>0</v>
      </c>
      <c r="E8" s="160">
        <v>3323</v>
      </c>
      <c r="F8" s="160">
        <v>3435</v>
      </c>
      <c r="G8" s="160">
        <v>3970</v>
      </c>
      <c r="H8" s="160">
        <v>4937</v>
      </c>
      <c r="I8" s="160">
        <v>5460</v>
      </c>
      <c r="J8" s="160">
        <v>5758</v>
      </c>
      <c r="K8" s="160">
        <v>5781</v>
      </c>
      <c r="L8" s="160">
        <v>6618</v>
      </c>
      <c r="M8" s="5">
        <v>6346</v>
      </c>
      <c r="N8" s="5">
        <v>6341</v>
      </c>
      <c r="O8" s="162">
        <v>7155</v>
      </c>
    </row>
    <row r="9" spans="4:15" ht="15" x14ac:dyDescent="0.15">
      <c r="D9" s="4" t="s">
        <v>1</v>
      </c>
      <c r="E9" s="5">
        <v>8349</v>
      </c>
      <c r="F9" s="5">
        <v>9954</v>
      </c>
      <c r="G9" s="5">
        <v>12865.911714060001</v>
      </c>
      <c r="H9" s="5">
        <v>12817.525283540001</v>
      </c>
      <c r="I9" s="5">
        <v>15238.978276649999</v>
      </c>
      <c r="J9" s="5">
        <v>13282.71156446</v>
      </c>
      <c r="K9" s="5">
        <v>12462.960868329999</v>
      </c>
      <c r="L9" s="5">
        <v>15572.090869529999</v>
      </c>
      <c r="M9" s="5">
        <v>17720.873586959999</v>
      </c>
      <c r="N9" s="5">
        <v>17866.304674629999</v>
      </c>
      <c r="O9" s="5">
        <v>17478.224762369999</v>
      </c>
    </row>
    <row r="10" spans="4:15" ht="15" x14ac:dyDescent="0.15">
      <c r="D10" s="4" t="s">
        <v>2</v>
      </c>
      <c r="E10" s="160">
        <v>0</v>
      </c>
      <c r="F10" s="160">
        <v>0</v>
      </c>
      <c r="G10" s="160">
        <v>0</v>
      </c>
      <c r="H10" s="160">
        <v>73.647597179999991</v>
      </c>
      <c r="I10" s="160">
        <v>87.176885889999994</v>
      </c>
      <c r="J10" s="160">
        <v>85.671928107849993</v>
      </c>
      <c r="K10" s="160">
        <v>95.270736711163991</v>
      </c>
      <c r="L10" s="160">
        <v>99</v>
      </c>
      <c r="M10" s="160">
        <v>107</v>
      </c>
      <c r="N10" s="30">
        <v>119</v>
      </c>
      <c r="O10" s="162">
        <v>141</v>
      </c>
    </row>
    <row r="11" spans="4:15" ht="15" x14ac:dyDescent="0.15">
      <c r="D11" s="4" t="s">
        <v>3</v>
      </c>
      <c r="E11" s="5">
        <v>36429.843000000001</v>
      </c>
      <c r="F11" s="5">
        <v>30297.455999999998</v>
      </c>
      <c r="G11" s="5">
        <v>32286.415000000001</v>
      </c>
      <c r="H11" s="5">
        <v>30730.534</v>
      </c>
      <c r="I11" s="5">
        <v>31118.664000000001</v>
      </c>
      <c r="J11" s="5">
        <v>28254.617999999999</v>
      </c>
      <c r="K11" s="5">
        <v>25464.167000000001</v>
      </c>
      <c r="L11" s="5">
        <v>27286.162</v>
      </c>
      <c r="M11" s="5">
        <v>25788.101999999999</v>
      </c>
      <c r="N11" s="5">
        <v>27615.746999999999</v>
      </c>
      <c r="O11" s="5">
        <v>27675.789000000001</v>
      </c>
    </row>
    <row r="12" spans="4:15" ht="15" x14ac:dyDescent="0.15">
      <c r="D12" s="4" t="s">
        <v>4</v>
      </c>
      <c r="E12" s="160">
        <v>189</v>
      </c>
      <c r="F12" s="160">
        <v>185</v>
      </c>
      <c r="G12" s="160">
        <v>185</v>
      </c>
      <c r="H12" s="160">
        <v>209</v>
      </c>
      <c r="I12" s="160">
        <v>215</v>
      </c>
      <c r="J12" s="160">
        <v>240</v>
      </c>
      <c r="K12" s="160">
        <v>251</v>
      </c>
      <c r="L12" s="160">
        <v>285</v>
      </c>
      <c r="M12" s="160">
        <v>362</v>
      </c>
      <c r="N12" s="30">
        <v>399</v>
      </c>
      <c r="O12" s="162">
        <v>247</v>
      </c>
    </row>
    <row r="13" spans="4:15" ht="15" x14ac:dyDescent="0.15">
      <c r="D13" s="4" t="s">
        <v>182</v>
      </c>
      <c r="E13" s="5">
        <v>20448.360999999997</v>
      </c>
      <c r="F13" s="5">
        <v>16275.484</v>
      </c>
      <c r="G13" s="5">
        <v>14942.601000000001</v>
      </c>
      <c r="H13" s="5">
        <v>20641.501</v>
      </c>
      <c r="I13" s="5">
        <v>25683</v>
      </c>
      <c r="J13" s="5">
        <v>27680</v>
      </c>
      <c r="K13" s="5">
        <v>30115</v>
      </c>
      <c r="L13" s="5">
        <v>38724</v>
      </c>
      <c r="M13" s="5">
        <v>45983</v>
      </c>
      <c r="N13" s="5">
        <v>50778</v>
      </c>
      <c r="O13" s="5">
        <v>57601</v>
      </c>
    </row>
    <row r="14" spans="4:15" ht="15" x14ac:dyDescent="0.15">
      <c r="D14" s="4" t="s">
        <v>6</v>
      </c>
      <c r="E14" s="5">
        <v>64563</v>
      </c>
      <c r="F14" s="5">
        <v>64185</v>
      </c>
      <c r="G14" s="5">
        <v>66677</v>
      </c>
      <c r="H14" s="5">
        <v>66416</v>
      </c>
      <c r="I14" s="5">
        <v>72172</v>
      </c>
      <c r="J14" s="5">
        <v>71693</v>
      </c>
      <c r="K14" s="5">
        <v>72445</v>
      </c>
      <c r="L14" s="5">
        <v>85599</v>
      </c>
      <c r="M14" s="5">
        <v>76471</v>
      </c>
      <c r="N14" s="5">
        <v>80213</v>
      </c>
      <c r="O14" s="163">
        <v>85399</v>
      </c>
    </row>
    <row r="15" spans="4:15" ht="15" x14ac:dyDescent="0.15">
      <c r="D15" s="4" t="s">
        <v>7</v>
      </c>
      <c r="E15" s="160">
        <v>46313</v>
      </c>
      <c r="F15" s="5">
        <v>51282</v>
      </c>
      <c r="G15" s="5">
        <v>60506.614000000001</v>
      </c>
      <c r="H15" s="5">
        <v>67996.142999999996</v>
      </c>
      <c r="I15" s="5">
        <v>68865.63</v>
      </c>
      <c r="J15" s="5">
        <v>68594.212</v>
      </c>
      <c r="K15" s="5">
        <v>75554.653999999995</v>
      </c>
      <c r="L15" s="5">
        <v>84578.744999999995</v>
      </c>
      <c r="M15" s="5">
        <v>89361.274000000005</v>
      </c>
      <c r="N15" s="5">
        <v>111120.72500000001</v>
      </c>
      <c r="O15" s="163">
        <v>127272.645</v>
      </c>
    </row>
    <row r="16" spans="4:15" ht="15" x14ac:dyDescent="0.15">
      <c r="D16" s="4" t="s">
        <v>8</v>
      </c>
      <c r="E16" s="160">
        <v>110.9</v>
      </c>
      <c r="F16" s="160">
        <v>190.9</v>
      </c>
      <c r="G16" s="160">
        <v>317.89999999999998</v>
      </c>
      <c r="H16" s="160">
        <v>633.11699999999996</v>
      </c>
      <c r="I16" s="5">
        <v>70.694999999999993</v>
      </c>
      <c r="J16" s="5">
        <v>44.326999999999998</v>
      </c>
      <c r="K16" s="5">
        <v>44.7</v>
      </c>
      <c r="L16" s="5">
        <v>44.719000000000001</v>
      </c>
      <c r="M16" s="5">
        <v>41.015999999999998</v>
      </c>
      <c r="N16" s="30">
        <v>41.6</v>
      </c>
      <c r="O16" s="162">
        <v>40.96</v>
      </c>
    </row>
    <row r="17" spans="4:26" ht="15" x14ac:dyDescent="0.15">
      <c r="D17" s="4" t="s">
        <v>9</v>
      </c>
      <c r="E17" s="5">
        <v>16130.68033918</v>
      </c>
      <c r="F17" s="5">
        <v>16546.81132483</v>
      </c>
      <c r="G17" s="5">
        <v>20278.324535620002</v>
      </c>
      <c r="H17" s="5">
        <v>23080.218352529999</v>
      </c>
      <c r="I17" s="5">
        <v>25833.77732397</v>
      </c>
      <c r="J17" s="5">
        <v>24966.452037958908</v>
      </c>
      <c r="K17" s="5">
        <v>25972.463904935696</v>
      </c>
      <c r="L17" s="5">
        <v>24540.203698846421</v>
      </c>
      <c r="M17" s="5">
        <v>27450.804430476783</v>
      </c>
      <c r="N17" s="5">
        <v>23814.598247862992</v>
      </c>
      <c r="O17" s="163">
        <v>26935.507050738393</v>
      </c>
    </row>
    <row r="18" spans="4:26" ht="15" x14ac:dyDescent="0.15">
      <c r="D18" s="4" t="s">
        <v>10</v>
      </c>
      <c r="E18" s="5">
        <v>8490</v>
      </c>
      <c r="F18" s="5">
        <v>9152</v>
      </c>
      <c r="G18" s="5">
        <v>10289</v>
      </c>
      <c r="H18" s="5">
        <v>10983</v>
      </c>
      <c r="I18" s="5">
        <v>12265</v>
      </c>
      <c r="J18" s="5">
        <v>12506</v>
      </c>
      <c r="K18" s="5">
        <v>14331</v>
      </c>
      <c r="L18" s="5">
        <v>14829</v>
      </c>
      <c r="M18" s="5">
        <v>15931</v>
      </c>
      <c r="N18" s="5">
        <v>16730</v>
      </c>
      <c r="O18" s="163">
        <v>17273</v>
      </c>
    </row>
    <row r="19" spans="4:26" ht="15" x14ac:dyDescent="0.15">
      <c r="D19" s="4" t="s">
        <v>11</v>
      </c>
      <c r="E19" s="5">
        <v>62442</v>
      </c>
      <c r="F19" s="5">
        <v>68665</v>
      </c>
      <c r="G19" s="5">
        <v>75382</v>
      </c>
      <c r="H19" s="5">
        <v>83133</v>
      </c>
      <c r="I19" s="5">
        <v>93978</v>
      </c>
      <c r="J19" s="5">
        <v>87548</v>
      </c>
      <c r="K19" s="5">
        <v>92752</v>
      </c>
      <c r="L19" s="5">
        <v>116438</v>
      </c>
      <c r="M19" s="5">
        <v>119594</v>
      </c>
      <c r="N19" s="30">
        <v>108024</v>
      </c>
      <c r="O19" s="162">
        <v>106347</v>
      </c>
    </row>
    <row r="20" spans="4:26" ht="15" x14ac:dyDescent="0.15">
      <c r="D20" s="4" t="s">
        <v>12</v>
      </c>
      <c r="E20" s="160">
        <v>737</v>
      </c>
      <c r="F20" s="160">
        <v>732</v>
      </c>
      <c r="G20" s="160">
        <v>618</v>
      </c>
      <c r="H20" s="171">
        <f>(G20+($G$20*($M$20/$G$20-1)/6))</f>
        <v>867.33333333333337</v>
      </c>
      <c r="I20" s="171">
        <f>(H20+($G$20*($M$20/$G$20-1)/6))</f>
        <v>1116.6666666666667</v>
      </c>
      <c r="J20" s="171">
        <f>(I20+($G$20*($M$20/$G$20-1)/6))</f>
        <v>1366</v>
      </c>
      <c r="K20" s="171">
        <f>(J20+($G$20*($M$20/$G$20-1)/6))</f>
        <v>1615.3333333333333</v>
      </c>
      <c r="L20" s="171">
        <f>(K20+($G$20*($M$20/$G$20-1)/6))</f>
        <v>1864.6666666666665</v>
      </c>
      <c r="M20" s="5">
        <v>2114</v>
      </c>
      <c r="N20" s="30">
        <v>1750</v>
      </c>
      <c r="O20" s="162">
        <v>1517</v>
      </c>
    </row>
    <row r="21" spans="4:26" ht="15" x14ac:dyDescent="0.15">
      <c r="D21" s="4" t="s">
        <v>13</v>
      </c>
      <c r="E21" s="5">
        <v>1271</v>
      </c>
      <c r="F21" s="5">
        <v>1283</v>
      </c>
      <c r="G21" s="5">
        <v>1698</v>
      </c>
      <c r="H21" s="5">
        <v>1884</v>
      </c>
      <c r="I21" s="5">
        <v>1921</v>
      </c>
      <c r="J21" s="5">
        <v>2056</v>
      </c>
      <c r="K21" s="5">
        <v>2161</v>
      </c>
      <c r="L21" s="5">
        <v>2267</v>
      </c>
      <c r="M21" s="5">
        <v>2170</v>
      </c>
      <c r="N21" s="30">
        <v>1564</v>
      </c>
      <c r="O21" s="162">
        <v>1529</v>
      </c>
    </row>
    <row r="22" spans="4:26" ht="15" x14ac:dyDescent="0.15">
      <c r="D22" s="4" t="s">
        <v>14</v>
      </c>
      <c r="E22" s="160">
        <v>174847</v>
      </c>
      <c r="F22" s="5">
        <v>202016</v>
      </c>
      <c r="G22" s="5">
        <v>242245</v>
      </c>
      <c r="H22" s="5">
        <v>299302</v>
      </c>
      <c r="I22" s="5">
        <v>239285</v>
      </c>
      <c r="J22" s="5">
        <v>334372</v>
      </c>
      <c r="K22" s="5">
        <v>373509</v>
      </c>
      <c r="L22" s="5">
        <v>363103</v>
      </c>
      <c r="M22" s="5">
        <v>382983</v>
      </c>
      <c r="N22" s="30">
        <v>369134</v>
      </c>
      <c r="O22" s="162">
        <v>334399</v>
      </c>
    </row>
    <row r="23" spans="4:26" ht="15" x14ac:dyDescent="0.15">
      <c r="D23" s="4" t="s">
        <v>15</v>
      </c>
      <c r="E23" s="160">
        <v>4370</v>
      </c>
      <c r="F23" s="160">
        <v>4910</v>
      </c>
      <c r="G23" s="160">
        <v>7964</v>
      </c>
      <c r="H23" s="160">
        <v>9891</v>
      </c>
      <c r="I23" s="160">
        <v>8688</v>
      </c>
      <c r="J23" s="160">
        <v>8576</v>
      </c>
      <c r="K23" s="206">
        <v>8222</v>
      </c>
      <c r="L23" s="206">
        <v>8736</v>
      </c>
      <c r="M23" s="206">
        <v>8996</v>
      </c>
      <c r="N23" s="206">
        <v>8923</v>
      </c>
      <c r="O23" s="206">
        <v>8292</v>
      </c>
    </row>
    <row r="24" spans="4:26" ht="15" x14ac:dyDescent="0.15">
      <c r="D24" s="4" t="s">
        <v>16</v>
      </c>
      <c r="E24" s="5">
        <v>0</v>
      </c>
      <c r="F24" s="5">
        <v>0</v>
      </c>
      <c r="G24" s="5">
        <v>0</v>
      </c>
      <c r="H24" s="5">
        <v>805</v>
      </c>
      <c r="I24" s="5">
        <v>961</v>
      </c>
      <c r="J24" s="5">
        <v>1106</v>
      </c>
      <c r="K24" s="5">
        <v>1071</v>
      </c>
      <c r="L24" s="5">
        <v>1349</v>
      </c>
      <c r="M24" s="5">
        <v>1270</v>
      </c>
      <c r="N24" s="30">
        <v>761</v>
      </c>
      <c r="O24" s="162">
        <v>761</v>
      </c>
    </row>
    <row r="25" spans="4:26" ht="15" x14ac:dyDescent="0.15">
      <c r="D25" s="4" t="s">
        <v>17</v>
      </c>
      <c r="E25" s="5">
        <v>34313</v>
      </c>
      <c r="F25" s="5">
        <v>43710</v>
      </c>
      <c r="G25" s="5">
        <v>57804</v>
      </c>
      <c r="H25" s="5">
        <v>74316.493000000002</v>
      </c>
      <c r="I25" s="5">
        <v>65547.087</v>
      </c>
      <c r="J25" s="5">
        <v>57198</v>
      </c>
      <c r="K25" s="5">
        <v>66801</v>
      </c>
      <c r="L25" s="5">
        <v>73971</v>
      </c>
      <c r="M25" s="5">
        <v>75022</v>
      </c>
      <c r="N25" s="5">
        <v>66788</v>
      </c>
      <c r="O25" s="163">
        <v>64577</v>
      </c>
    </row>
    <row r="26" spans="4:26" ht="15" x14ac:dyDescent="0.15">
      <c r="D26" s="4" t="s">
        <v>18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30">
        <v>0</v>
      </c>
      <c r="O26" s="162">
        <v>0</v>
      </c>
    </row>
    <row r="27" spans="4:26" ht="15" x14ac:dyDescent="0.15">
      <c r="D27" s="4" t="s">
        <v>19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30">
        <v>719</v>
      </c>
      <c r="O27" s="162">
        <v>469</v>
      </c>
    </row>
    <row r="28" spans="4:26" ht="15" x14ac:dyDescent="0.15">
      <c r="D28" s="4" t="s">
        <v>20</v>
      </c>
      <c r="E28" s="5">
        <v>7.21</v>
      </c>
      <c r="F28" s="5">
        <v>5.77</v>
      </c>
      <c r="G28" s="5">
        <v>7.06</v>
      </c>
      <c r="H28" s="5">
        <v>8.43</v>
      </c>
      <c r="I28" s="5">
        <v>17.13</v>
      </c>
      <c r="J28" s="5">
        <v>22.2</v>
      </c>
      <c r="K28" s="5">
        <v>14.78</v>
      </c>
      <c r="L28" s="5">
        <v>10.49</v>
      </c>
      <c r="M28" s="5">
        <v>13.48</v>
      </c>
      <c r="N28" s="30">
        <v>27.45</v>
      </c>
      <c r="O28" s="162">
        <v>25.7</v>
      </c>
    </row>
    <row r="29" spans="4:26" ht="15" x14ac:dyDescent="0.15">
      <c r="D29" s="4" t="s">
        <v>21</v>
      </c>
      <c r="E29" s="160">
        <v>14.7</v>
      </c>
      <c r="F29" s="5">
        <v>23.7</v>
      </c>
      <c r="G29" s="5">
        <v>39.299999999999997</v>
      </c>
      <c r="H29" s="5">
        <v>67.2</v>
      </c>
      <c r="I29" s="5">
        <v>56.2</v>
      </c>
      <c r="J29" s="5">
        <v>73.400000000000006</v>
      </c>
      <c r="K29" s="5">
        <v>109.4</v>
      </c>
      <c r="L29" s="5">
        <v>118.7</v>
      </c>
      <c r="M29" s="5">
        <v>146.69999999999999</v>
      </c>
      <c r="N29" s="5">
        <v>139.80000000000001</v>
      </c>
      <c r="O29" s="163">
        <v>157.30000000000001</v>
      </c>
      <c r="U29" s="33"/>
      <c r="V29" s="33"/>
      <c r="W29" s="33"/>
      <c r="X29" s="33"/>
      <c r="Y29" s="33"/>
      <c r="Z29" s="33"/>
    </row>
    <row r="30" spans="4:26" ht="15" x14ac:dyDescent="0.15">
      <c r="D30" s="4" t="s">
        <v>22</v>
      </c>
      <c r="E30" s="160">
        <v>17585</v>
      </c>
      <c r="F30" s="160">
        <v>16738</v>
      </c>
      <c r="G30" s="160">
        <v>20477</v>
      </c>
      <c r="H30" s="160">
        <v>21881</v>
      </c>
      <c r="I30" s="160">
        <v>22017</v>
      </c>
      <c r="J30" s="160">
        <v>21201</v>
      </c>
      <c r="K30" s="160">
        <v>23761.406000000003</v>
      </c>
      <c r="L30" s="160">
        <v>23130</v>
      </c>
      <c r="M30" s="160">
        <v>24219</v>
      </c>
      <c r="N30" s="5">
        <v>23842</v>
      </c>
      <c r="O30" s="163">
        <v>25487</v>
      </c>
    </row>
    <row r="31" spans="4:26" ht="15" x14ac:dyDescent="0.15">
      <c r="D31" s="4" t="s">
        <v>23</v>
      </c>
      <c r="E31" s="5">
        <v>64909</v>
      </c>
      <c r="F31" s="5">
        <v>79209</v>
      </c>
      <c r="G31" s="5">
        <v>81822</v>
      </c>
      <c r="H31" s="5">
        <v>94387</v>
      </c>
      <c r="I31" s="5">
        <v>53719</v>
      </c>
      <c r="J31" s="5">
        <v>44214</v>
      </c>
      <c r="K31" s="5">
        <v>50318</v>
      </c>
      <c r="L31" s="5">
        <v>53973</v>
      </c>
      <c r="M31" s="5">
        <v>52977</v>
      </c>
      <c r="N31" s="5">
        <v>58868</v>
      </c>
      <c r="O31" s="163">
        <v>92100</v>
      </c>
    </row>
    <row r="32" spans="4:26" ht="15" x14ac:dyDescent="0.15">
      <c r="D32" s="4" t="s">
        <v>24</v>
      </c>
      <c r="E32" s="160">
        <v>6060</v>
      </c>
      <c r="F32" s="160">
        <v>7504</v>
      </c>
      <c r="G32" s="160">
        <v>8433</v>
      </c>
      <c r="H32" s="160">
        <v>10404.796</v>
      </c>
      <c r="I32" s="160">
        <v>19338</v>
      </c>
      <c r="J32" s="160">
        <v>27686</v>
      </c>
      <c r="K32" s="160">
        <v>22578</v>
      </c>
      <c r="L32" s="160">
        <v>26069</v>
      </c>
      <c r="M32" s="160">
        <v>25925</v>
      </c>
      <c r="N32" s="30">
        <v>23081</v>
      </c>
      <c r="O32" s="162">
        <v>20347</v>
      </c>
    </row>
    <row r="33" spans="4:20" ht="15" x14ac:dyDescent="0.15">
      <c r="D33" s="4" t="s">
        <v>25</v>
      </c>
      <c r="E33" s="160">
        <v>3352.556</v>
      </c>
      <c r="F33" s="160">
        <v>3608.1446136981317</v>
      </c>
      <c r="G33" s="160">
        <v>4852.0180629819388</v>
      </c>
      <c r="H33" s="160">
        <v>6638.3698491565019</v>
      </c>
      <c r="I33" s="5">
        <v>9913.6359384598018</v>
      </c>
      <c r="J33" s="5">
        <v>8330.9673018230187</v>
      </c>
      <c r="K33" s="5">
        <v>9909.2575125185831</v>
      </c>
      <c r="L33" s="5">
        <v>13462.970268213112</v>
      </c>
      <c r="M33" s="5">
        <v>9461.9662842502821</v>
      </c>
      <c r="N33" s="5">
        <v>8473.8728851314736</v>
      </c>
      <c r="O33" s="163">
        <v>8966.8982663568295</v>
      </c>
    </row>
    <row r="34" spans="4:20" ht="15" x14ac:dyDescent="0.15">
      <c r="D34" s="4" t="s">
        <v>26</v>
      </c>
      <c r="E34" s="160">
        <v>238.46797549999999</v>
      </c>
      <c r="F34" s="160">
        <v>209.71354166666669</v>
      </c>
      <c r="G34" s="160">
        <v>224.06721860000002</v>
      </c>
      <c r="H34" s="160">
        <v>187.69</v>
      </c>
      <c r="I34" s="160">
        <v>219</v>
      </c>
      <c r="J34" s="160">
        <v>248</v>
      </c>
      <c r="K34" s="160">
        <v>440</v>
      </c>
      <c r="L34" s="160">
        <v>447</v>
      </c>
      <c r="M34" s="171">
        <f>AVERAGE(L34,N34)</f>
        <v>387.5</v>
      </c>
      <c r="N34" s="30">
        <v>328</v>
      </c>
      <c r="O34" s="162">
        <v>440</v>
      </c>
    </row>
    <row r="35" spans="4:20" ht="15" x14ac:dyDescent="0.15">
      <c r="D35" s="4" t="s">
        <v>27</v>
      </c>
      <c r="E35" s="5">
        <v>58988</v>
      </c>
      <c r="F35" s="5">
        <v>76827</v>
      </c>
      <c r="G35" s="5">
        <v>65606</v>
      </c>
      <c r="H35" s="5">
        <v>52658</v>
      </c>
      <c r="I35" s="5">
        <v>60243</v>
      </c>
      <c r="J35" s="5">
        <v>68915</v>
      </c>
      <c r="K35" s="5">
        <v>58942</v>
      </c>
      <c r="L35" s="5">
        <v>62269</v>
      </c>
      <c r="M35" s="5">
        <v>68114</v>
      </c>
      <c r="N35" s="30">
        <v>76465</v>
      </c>
      <c r="O35" s="162">
        <v>78835</v>
      </c>
    </row>
    <row r="36" spans="4:20" ht="15" x14ac:dyDescent="0.15">
      <c r="D36" s="4" t="s">
        <v>28</v>
      </c>
      <c r="E36" s="160">
        <v>45198</v>
      </c>
      <c r="F36" s="160">
        <v>32521</v>
      </c>
      <c r="G36" s="160">
        <v>35801</v>
      </c>
      <c r="H36" s="160">
        <v>162</v>
      </c>
      <c r="I36" s="160">
        <v>178</v>
      </c>
      <c r="J36" s="160">
        <v>188</v>
      </c>
      <c r="K36" s="160">
        <v>246</v>
      </c>
      <c r="L36" s="160">
        <v>345</v>
      </c>
      <c r="M36" s="160">
        <v>431</v>
      </c>
      <c r="N36" s="30">
        <v>388.26191799999998</v>
      </c>
      <c r="O36" s="162">
        <v>378.65830999999997</v>
      </c>
    </row>
    <row r="37" spans="4:20" ht="15" x14ac:dyDescent="0.15">
      <c r="D37" s="4" t="s">
        <v>183</v>
      </c>
      <c r="E37" s="160">
        <v>6589.9179999999997</v>
      </c>
      <c r="F37" s="160">
        <v>7269.8220000000001</v>
      </c>
      <c r="G37" s="160">
        <v>9378.24</v>
      </c>
      <c r="H37" s="171">
        <f>356.509619573109*ECO!R39</f>
        <v>11972.662554123719</v>
      </c>
      <c r="I37" s="171">
        <f>440.673079715406*ECO!S39</f>
        <v>13275.717199506322</v>
      </c>
      <c r="J37" s="171">
        <v>524.83653985770286</v>
      </c>
      <c r="K37" s="160">
        <v>609</v>
      </c>
      <c r="L37" s="160">
        <v>659</v>
      </c>
      <c r="M37" s="160">
        <v>725</v>
      </c>
      <c r="N37" s="30">
        <v>738</v>
      </c>
      <c r="O37" s="162">
        <v>741</v>
      </c>
    </row>
    <row r="38" spans="4:20" ht="15" x14ac:dyDescent="0.15">
      <c r="D38" s="4" t="s">
        <v>30</v>
      </c>
      <c r="E38" s="5">
        <v>895.83</v>
      </c>
      <c r="F38" s="5">
        <v>1083</v>
      </c>
      <c r="G38" s="5">
        <v>1463.1</v>
      </c>
      <c r="H38" s="5">
        <v>1007.61</v>
      </c>
      <c r="I38" s="5">
        <v>1245</v>
      </c>
      <c r="J38" s="5">
        <v>1440</v>
      </c>
      <c r="K38" s="5">
        <v>1485</v>
      </c>
      <c r="L38" s="5">
        <v>1603</v>
      </c>
      <c r="M38" s="5">
        <v>1782</v>
      </c>
      <c r="N38" s="30">
        <v>2051</v>
      </c>
      <c r="O38" s="162">
        <v>2086</v>
      </c>
    </row>
    <row r="39" spans="4:20" ht="15" x14ac:dyDescent="0.15">
      <c r="D39" s="7" t="s">
        <v>180</v>
      </c>
      <c r="E39" s="8">
        <v>94035</v>
      </c>
      <c r="F39" s="8">
        <v>108848</v>
      </c>
      <c r="G39" s="8">
        <v>144222.962</v>
      </c>
      <c r="H39" s="8">
        <v>170153.94</v>
      </c>
      <c r="I39" s="8">
        <v>180585.8</v>
      </c>
      <c r="J39" s="8">
        <v>153021.59039012005</v>
      </c>
      <c r="K39" s="8">
        <v>151183.87539998768</v>
      </c>
      <c r="L39" s="8">
        <v>154927.19130068601</v>
      </c>
      <c r="M39" s="8">
        <v>166130.62001363799</v>
      </c>
      <c r="N39" s="31">
        <v>166340</v>
      </c>
      <c r="O39" s="165">
        <v>154012.11683464638</v>
      </c>
      <c r="Q39" s="33"/>
      <c r="R39" s="33"/>
      <c r="S39" s="33"/>
      <c r="T39" s="33"/>
    </row>
    <row r="44" spans="4:20" ht="18.75" x14ac:dyDescent="0.2">
      <c r="D44" s="176" t="s">
        <v>156</v>
      </c>
      <c r="E44" s="189"/>
      <c r="F44" s="189"/>
      <c r="G44" s="189"/>
      <c r="H44" s="189"/>
      <c r="I44" s="189"/>
      <c r="J44" s="189"/>
      <c r="K44" s="189"/>
      <c r="L44" s="204" t="s">
        <v>371</v>
      </c>
      <c r="M44" s="189"/>
      <c r="N44" s="178"/>
      <c r="O44" s="178"/>
    </row>
    <row r="45" spans="4:20" ht="15" x14ac:dyDescent="0.15">
      <c r="D45" s="2">
        <v>339</v>
      </c>
      <c r="E45" s="3">
        <v>2004</v>
      </c>
      <c r="F45" s="3">
        <f t="shared" ref="F45:O45" si="1">E45+1</f>
        <v>2005</v>
      </c>
      <c r="G45" s="3">
        <f t="shared" si="1"/>
        <v>2006</v>
      </c>
      <c r="H45" s="3">
        <f t="shared" si="1"/>
        <v>2007</v>
      </c>
      <c r="I45" s="3">
        <f t="shared" si="1"/>
        <v>2008</v>
      </c>
      <c r="J45" s="3">
        <f t="shared" si="1"/>
        <v>2009</v>
      </c>
      <c r="K45" s="3">
        <f t="shared" si="1"/>
        <v>2010</v>
      </c>
      <c r="L45" s="3">
        <f t="shared" si="1"/>
        <v>2011</v>
      </c>
      <c r="M45" s="3">
        <f t="shared" si="1"/>
        <v>2012</v>
      </c>
      <c r="N45" s="161">
        <f t="shared" si="1"/>
        <v>2013</v>
      </c>
      <c r="O45" s="161">
        <f t="shared" si="1"/>
        <v>2014</v>
      </c>
    </row>
    <row r="46" spans="4:20" ht="15" x14ac:dyDescent="0.15">
      <c r="D46" s="4" t="s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163">
        <v>0</v>
      </c>
      <c r="O46" s="163">
        <v>0</v>
      </c>
    </row>
    <row r="47" spans="4:20" ht="15" x14ac:dyDescent="0.15">
      <c r="D47" s="4" t="s">
        <v>1</v>
      </c>
      <c r="E47" s="5">
        <v>8271.1541757500017</v>
      </c>
      <c r="F47" s="5">
        <v>9870.8040528999991</v>
      </c>
      <c r="G47" s="5">
        <v>12778.887642869999</v>
      </c>
      <c r="H47" s="5">
        <v>12725.934059680001</v>
      </c>
      <c r="I47" s="5">
        <v>15147.59104954</v>
      </c>
      <c r="J47" s="5">
        <v>13186.572670510001</v>
      </c>
      <c r="K47" s="5">
        <v>12363.815482309999</v>
      </c>
      <c r="L47" s="5">
        <v>15467.09261087</v>
      </c>
      <c r="M47" s="5">
        <v>17611.33405795</v>
      </c>
      <c r="N47" s="163">
        <v>17754.933144729999</v>
      </c>
      <c r="O47" s="163">
        <v>17361.664241229999</v>
      </c>
    </row>
    <row r="48" spans="4:20" ht="15" x14ac:dyDescent="0.15">
      <c r="D48" s="4" t="s">
        <v>2</v>
      </c>
      <c r="E48" s="171"/>
      <c r="F48" s="171"/>
      <c r="G48" s="171"/>
      <c r="H48" s="160">
        <v>68.785639410000002</v>
      </c>
      <c r="I48" s="160">
        <v>83.343157430000019</v>
      </c>
      <c r="J48" s="160">
        <v>81.195903679999986</v>
      </c>
      <c r="K48" s="160">
        <v>89.895677327653701</v>
      </c>
      <c r="L48" s="160">
        <v>94</v>
      </c>
      <c r="M48" s="160">
        <v>102</v>
      </c>
      <c r="N48" s="174">
        <v>102</v>
      </c>
      <c r="O48" s="163">
        <v>0</v>
      </c>
    </row>
    <row r="49" spans="4:15" ht="15" x14ac:dyDescent="0.15">
      <c r="D49" s="4" t="s">
        <v>3</v>
      </c>
      <c r="E49" s="5">
        <v>36429.843000000001</v>
      </c>
      <c r="F49" s="5">
        <v>30297.455999999998</v>
      </c>
      <c r="G49" s="5">
        <v>32286.415000000001</v>
      </c>
      <c r="H49" s="5">
        <v>30730.534</v>
      </c>
      <c r="I49" s="5">
        <v>31118.664000000001</v>
      </c>
      <c r="J49" s="5">
        <v>28254.617999999999</v>
      </c>
      <c r="K49" s="5">
        <v>25464.167000000001</v>
      </c>
      <c r="L49" s="5">
        <v>27286.162</v>
      </c>
      <c r="M49" s="5">
        <v>25788.101999999999</v>
      </c>
      <c r="N49" s="163">
        <v>27615.746999999999</v>
      </c>
      <c r="O49" s="163">
        <v>27675.789000000001</v>
      </c>
    </row>
    <row r="50" spans="4:15" ht="15" x14ac:dyDescent="0.15">
      <c r="D50" s="4" t="s">
        <v>4</v>
      </c>
      <c r="E50" s="160">
        <v>189</v>
      </c>
      <c r="F50" s="160">
        <v>185</v>
      </c>
      <c r="G50" s="160">
        <v>185</v>
      </c>
      <c r="H50" s="160">
        <v>209</v>
      </c>
      <c r="I50" s="160">
        <v>215</v>
      </c>
      <c r="J50" s="160">
        <v>240</v>
      </c>
      <c r="K50" s="160">
        <v>251</v>
      </c>
      <c r="L50" s="160">
        <v>285</v>
      </c>
      <c r="M50" s="160">
        <v>362</v>
      </c>
      <c r="N50" s="174">
        <v>362</v>
      </c>
      <c r="O50" s="163">
        <v>0</v>
      </c>
    </row>
    <row r="51" spans="4:15" ht="15" x14ac:dyDescent="0.15">
      <c r="D51" s="4" t="s">
        <v>5</v>
      </c>
      <c r="E51" s="5">
        <v>20448.360999999997</v>
      </c>
      <c r="F51" s="5">
        <v>16275.484</v>
      </c>
      <c r="G51" s="5">
        <v>14942.601000000001</v>
      </c>
      <c r="H51" s="5">
        <v>20641.501</v>
      </c>
      <c r="I51" s="5">
        <v>25683</v>
      </c>
      <c r="J51" s="5">
        <v>27680</v>
      </c>
      <c r="K51" s="5">
        <v>30115</v>
      </c>
      <c r="L51" s="5">
        <v>38724</v>
      </c>
      <c r="M51" s="5">
        <v>45983</v>
      </c>
      <c r="N51" s="163">
        <v>50778</v>
      </c>
      <c r="O51" s="163">
        <v>57601</v>
      </c>
    </row>
    <row r="52" spans="4:15" ht="15" x14ac:dyDescent="0.15">
      <c r="D52" s="4" t="s">
        <v>6</v>
      </c>
      <c r="E52" s="5">
        <v>62369</v>
      </c>
      <c r="F52" s="5">
        <v>61857</v>
      </c>
      <c r="G52" s="5">
        <v>64104</v>
      </c>
      <c r="H52" s="5">
        <v>63587</v>
      </c>
      <c r="I52" s="5">
        <v>68921</v>
      </c>
      <c r="J52" s="5">
        <v>67987</v>
      </c>
      <c r="K52" s="5">
        <v>67920</v>
      </c>
      <c r="L52" s="5">
        <v>81498</v>
      </c>
      <c r="M52" s="5">
        <v>72057</v>
      </c>
      <c r="N52" s="163">
        <v>75868</v>
      </c>
      <c r="O52" s="163">
        <v>80377</v>
      </c>
    </row>
    <row r="53" spans="4:15" ht="15" x14ac:dyDescent="0.15">
      <c r="D53" s="4" t="s">
        <v>7</v>
      </c>
      <c r="E53" s="160">
        <v>40339</v>
      </c>
      <c r="F53" s="160">
        <v>44906</v>
      </c>
      <c r="G53" s="160">
        <v>54234</v>
      </c>
      <c r="H53" s="160">
        <v>63350</v>
      </c>
      <c r="I53" s="160">
        <v>62660</v>
      </c>
      <c r="J53" s="160">
        <v>61427</v>
      </c>
      <c r="K53" s="160">
        <v>69161</v>
      </c>
      <c r="L53" s="160">
        <v>78255</v>
      </c>
      <c r="M53" s="160">
        <v>82378</v>
      </c>
      <c r="N53" s="186">
        <v>82378</v>
      </c>
      <c r="O53" s="163">
        <v>0</v>
      </c>
    </row>
    <row r="54" spans="4:15" ht="15" x14ac:dyDescent="0.15">
      <c r="D54" s="4" t="s">
        <v>8</v>
      </c>
      <c r="E54" s="160">
        <v>105.6</v>
      </c>
      <c r="F54" s="160">
        <v>184.2</v>
      </c>
      <c r="G54" s="160">
        <v>312.89999999999998</v>
      </c>
      <c r="H54" s="160">
        <v>615.02599999999995</v>
      </c>
      <c r="I54" s="5">
        <v>70.694999999999993</v>
      </c>
      <c r="J54" s="5">
        <v>44.326999999999998</v>
      </c>
      <c r="K54" s="5">
        <v>44.7</v>
      </c>
      <c r="L54" s="5">
        <v>44.719000000000001</v>
      </c>
      <c r="M54" s="5">
        <v>41.015999999999998</v>
      </c>
      <c r="N54" s="163">
        <v>41.6</v>
      </c>
      <c r="O54" s="163">
        <v>0</v>
      </c>
    </row>
    <row r="55" spans="4:15" ht="15" x14ac:dyDescent="0.15">
      <c r="D55" s="4" t="s">
        <v>9</v>
      </c>
      <c r="E55" s="160">
        <v>16382</v>
      </c>
      <c r="F55" s="160">
        <v>17369</v>
      </c>
      <c r="G55" s="160">
        <v>20122.643941614693</v>
      </c>
      <c r="H55" s="5">
        <v>23080.218352529999</v>
      </c>
      <c r="I55" s="5">
        <v>25833.77732397</v>
      </c>
      <c r="J55" s="5">
        <v>24966.452037958908</v>
      </c>
      <c r="K55" s="5">
        <v>25972.463904935696</v>
      </c>
      <c r="L55" s="5">
        <v>24540.203698846424</v>
      </c>
      <c r="M55" s="5">
        <v>27450.804430476783</v>
      </c>
      <c r="N55" s="163">
        <v>23814.598247862992</v>
      </c>
      <c r="O55" s="163">
        <v>26935.507050738393</v>
      </c>
    </row>
    <row r="56" spans="4:15" ht="15" x14ac:dyDescent="0.15">
      <c r="D56" s="4" t="s">
        <v>10</v>
      </c>
      <c r="E56" s="5">
        <v>8490</v>
      </c>
      <c r="F56" s="5">
        <v>9152</v>
      </c>
      <c r="G56" s="5">
        <v>10289</v>
      </c>
      <c r="H56" s="5">
        <v>10983</v>
      </c>
      <c r="I56" s="5">
        <v>12265</v>
      </c>
      <c r="J56" s="5">
        <v>12506</v>
      </c>
      <c r="K56" s="5">
        <v>14331</v>
      </c>
      <c r="L56" s="5">
        <v>14829</v>
      </c>
      <c r="M56" s="5">
        <v>15931</v>
      </c>
      <c r="N56" s="163">
        <v>16730</v>
      </c>
      <c r="O56" s="163">
        <v>17273</v>
      </c>
    </row>
    <row r="57" spans="4:15" ht="15" x14ac:dyDescent="0.15">
      <c r="D57" s="4" t="s">
        <v>11</v>
      </c>
      <c r="E57" s="5">
        <v>62442</v>
      </c>
      <c r="F57" s="5">
        <v>68665</v>
      </c>
      <c r="G57" s="5">
        <v>75382</v>
      </c>
      <c r="H57" s="5">
        <v>83133</v>
      </c>
      <c r="I57" s="5">
        <v>93978</v>
      </c>
      <c r="J57" s="5">
        <v>87548</v>
      </c>
      <c r="K57" s="5">
        <v>92752</v>
      </c>
      <c r="L57" s="5">
        <v>116438</v>
      </c>
      <c r="M57" s="5">
        <v>119594</v>
      </c>
      <c r="N57" s="163">
        <v>108024</v>
      </c>
      <c r="O57" s="163"/>
    </row>
    <row r="58" spans="4:15" ht="15" x14ac:dyDescent="0.15">
      <c r="D58" s="4" t="s">
        <v>12</v>
      </c>
      <c r="E58" s="160">
        <v>547</v>
      </c>
      <c r="F58" s="160">
        <v>543</v>
      </c>
      <c r="G58" s="160">
        <v>459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63">
        <v>0</v>
      </c>
      <c r="O58" s="163">
        <v>0</v>
      </c>
    </row>
    <row r="59" spans="4:15" ht="15" x14ac:dyDescent="0.15">
      <c r="D59" s="4" t="s">
        <v>13</v>
      </c>
      <c r="E59" s="160">
        <v>266</v>
      </c>
      <c r="F59" s="160">
        <v>315</v>
      </c>
      <c r="G59" s="160">
        <v>421</v>
      </c>
      <c r="H59" s="160">
        <v>637</v>
      </c>
      <c r="I59" s="160">
        <v>683</v>
      </c>
      <c r="J59" s="160">
        <v>931</v>
      </c>
      <c r="K59" s="160">
        <v>1038</v>
      </c>
      <c r="L59" s="160">
        <v>1299</v>
      </c>
      <c r="M59" s="160">
        <v>1421</v>
      </c>
      <c r="N59" s="174">
        <v>1421</v>
      </c>
      <c r="O59" s="163">
        <v>0</v>
      </c>
    </row>
    <row r="60" spans="4:15" ht="15" x14ac:dyDescent="0.15">
      <c r="D60" s="4" t="s">
        <v>14</v>
      </c>
      <c r="E60" s="5">
        <v>174847</v>
      </c>
      <c r="F60" s="5">
        <v>202016</v>
      </c>
      <c r="G60" s="5">
        <v>242245</v>
      </c>
      <c r="H60" s="5">
        <v>299302</v>
      </c>
      <c r="I60" s="5">
        <v>239285</v>
      </c>
      <c r="J60" s="5">
        <v>334372</v>
      </c>
      <c r="K60" s="5">
        <v>373509</v>
      </c>
      <c r="L60" s="5">
        <v>363103</v>
      </c>
      <c r="M60" s="5">
        <v>382983</v>
      </c>
      <c r="N60" s="163">
        <v>391702</v>
      </c>
      <c r="O60" s="163">
        <v>0</v>
      </c>
    </row>
    <row r="61" spans="4:15" ht="15" x14ac:dyDescent="0.15">
      <c r="D61" s="4" t="s">
        <v>15</v>
      </c>
      <c r="E61" s="160">
        <v>4370</v>
      </c>
      <c r="F61" s="160">
        <v>4910</v>
      </c>
      <c r="G61" s="160">
        <v>7964</v>
      </c>
      <c r="H61" s="160">
        <v>9891</v>
      </c>
      <c r="I61" s="160">
        <v>8688</v>
      </c>
      <c r="J61" s="160">
        <v>8576</v>
      </c>
      <c r="K61" s="160">
        <v>8222</v>
      </c>
      <c r="L61" s="160">
        <v>8736</v>
      </c>
      <c r="M61" s="160">
        <v>9007</v>
      </c>
      <c r="N61" s="174">
        <v>9007</v>
      </c>
      <c r="O61" s="163">
        <v>0</v>
      </c>
    </row>
    <row r="62" spans="4:15" ht="15" x14ac:dyDescent="0.15">
      <c r="D62" s="4" t="s">
        <v>16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63">
        <v>0</v>
      </c>
      <c r="O62" s="163">
        <v>0</v>
      </c>
    </row>
    <row r="63" spans="4:15" ht="15" x14ac:dyDescent="0.15">
      <c r="D63" s="4" t="s">
        <v>17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63">
        <v>0</v>
      </c>
      <c r="O63" s="163">
        <v>0</v>
      </c>
    </row>
    <row r="64" spans="4:15" ht="15" x14ac:dyDescent="0.15">
      <c r="D64" s="4" t="s">
        <v>18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63">
        <v>0</v>
      </c>
      <c r="O64" s="163">
        <v>0</v>
      </c>
    </row>
    <row r="65" spans="4:15" ht="15" x14ac:dyDescent="0.15">
      <c r="D65" s="4" t="s">
        <v>19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163">
        <v>0</v>
      </c>
      <c r="O65" s="163">
        <v>0</v>
      </c>
    </row>
    <row r="66" spans="4:15" ht="15" x14ac:dyDescent="0.15">
      <c r="D66" s="4" t="s">
        <v>20</v>
      </c>
      <c r="E66" s="5">
        <v>5.8</v>
      </c>
      <c r="F66" s="5">
        <v>2.62</v>
      </c>
      <c r="G66" s="5">
        <v>2.81</v>
      </c>
      <c r="H66" s="5">
        <v>2.86</v>
      </c>
      <c r="I66" s="5">
        <v>6.31</v>
      </c>
      <c r="J66" s="5">
        <v>11.02</v>
      </c>
      <c r="K66" s="5">
        <v>9.34</v>
      </c>
      <c r="L66" s="5">
        <v>10.34</v>
      </c>
      <c r="M66" s="5">
        <v>13.08</v>
      </c>
      <c r="N66" s="163">
        <v>19.29</v>
      </c>
      <c r="O66" s="163">
        <v>0</v>
      </c>
    </row>
    <row r="67" spans="4:15" ht="15" x14ac:dyDescent="0.15">
      <c r="D67" s="4" t="s">
        <v>21</v>
      </c>
      <c r="E67" s="160">
        <v>14.7</v>
      </c>
      <c r="F67" s="5">
        <v>23.7</v>
      </c>
      <c r="G67" s="5">
        <v>39.299999999999997</v>
      </c>
      <c r="H67" s="5">
        <v>67.2</v>
      </c>
      <c r="I67" s="5">
        <v>56.2</v>
      </c>
      <c r="J67" s="5">
        <v>73.400000000000006</v>
      </c>
      <c r="K67" s="5">
        <v>109.4</v>
      </c>
      <c r="L67" s="5">
        <v>118.7</v>
      </c>
      <c r="M67" s="5">
        <v>146.69999999999999</v>
      </c>
      <c r="N67" s="163">
        <v>139.80000000000001</v>
      </c>
      <c r="O67" s="163">
        <v>157.30000000000001</v>
      </c>
    </row>
    <row r="68" spans="4:15" ht="15" x14ac:dyDescent="0.15">
      <c r="D68" s="4" t="s">
        <v>22</v>
      </c>
      <c r="E68" s="160">
        <v>13395</v>
      </c>
      <c r="F68" s="160">
        <v>13841</v>
      </c>
      <c r="G68" s="160">
        <v>16186</v>
      </c>
      <c r="H68" s="160">
        <v>20982</v>
      </c>
      <c r="I68" s="160">
        <v>21130</v>
      </c>
      <c r="J68" s="160">
        <v>20251</v>
      </c>
      <c r="K68" s="160">
        <v>22830.906000000003</v>
      </c>
      <c r="L68" s="160">
        <v>22125</v>
      </c>
      <c r="M68" s="160">
        <v>23076</v>
      </c>
      <c r="N68" s="174">
        <v>23076</v>
      </c>
      <c r="O68" s="163">
        <v>0</v>
      </c>
    </row>
    <row r="69" spans="4:15" ht="15" x14ac:dyDescent="0.15">
      <c r="D69" s="4" t="s">
        <v>23</v>
      </c>
      <c r="E69" s="160">
        <v>24736</v>
      </c>
      <c r="F69" s="160">
        <v>28650</v>
      </c>
      <c r="G69" s="160">
        <v>35611</v>
      </c>
      <c r="H69" s="160">
        <v>57868</v>
      </c>
      <c r="I69" s="160">
        <v>54600</v>
      </c>
      <c r="J69" s="160">
        <v>35700</v>
      </c>
      <c r="K69" s="160">
        <v>41000</v>
      </c>
      <c r="L69" s="160">
        <v>41238</v>
      </c>
      <c r="M69" s="160">
        <v>45094</v>
      </c>
      <c r="N69" s="174">
        <v>45094</v>
      </c>
      <c r="O69" s="163">
        <v>0</v>
      </c>
    </row>
    <row r="70" spans="4:15" ht="15" x14ac:dyDescent="0.15">
      <c r="D70" s="4" t="s">
        <v>24</v>
      </c>
      <c r="E70" s="160">
        <v>5109</v>
      </c>
      <c r="F70" s="160">
        <v>6518</v>
      </c>
      <c r="G70" s="160">
        <v>7407</v>
      </c>
      <c r="H70" s="160">
        <v>9301.1380000000008</v>
      </c>
      <c r="I70" s="160">
        <v>18390</v>
      </c>
      <c r="J70" s="160">
        <v>26620</v>
      </c>
      <c r="K70" s="160">
        <v>20958</v>
      </c>
      <c r="L70" s="160">
        <v>24385</v>
      </c>
      <c r="M70" s="160">
        <v>24205</v>
      </c>
      <c r="N70" s="174">
        <v>24205</v>
      </c>
      <c r="O70" s="163">
        <v>0</v>
      </c>
    </row>
    <row r="71" spans="4:15" ht="15" x14ac:dyDescent="0.15">
      <c r="D71" s="4" t="s">
        <v>25</v>
      </c>
      <c r="E71" s="160">
        <v>3021.297</v>
      </c>
      <c r="F71" s="160">
        <v>3118.0457996347986</v>
      </c>
      <c r="G71" s="160">
        <v>4292.5184224590485</v>
      </c>
      <c r="H71" s="160">
        <v>5946.7503171465014</v>
      </c>
      <c r="I71" s="5">
        <v>9913.6359384598018</v>
      </c>
      <c r="J71" s="5">
        <v>8330.9673018230187</v>
      </c>
      <c r="K71" s="5">
        <v>9909.2575125185831</v>
      </c>
      <c r="L71" s="5">
        <v>13462.970268213112</v>
      </c>
      <c r="M71" s="5">
        <v>9461.9662842502821</v>
      </c>
      <c r="N71" s="163">
        <v>8473.8728851314736</v>
      </c>
      <c r="O71" s="163">
        <v>8966.8982663568295</v>
      </c>
    </row>
    <row r="72" spans="4:15" ht="15" x14ac:dyDescent="0.15">
      <c r="D72" s="4" t="s">
        <v>26</v>
      </c>
      <c r="E72" s="160">
        <v>226.19974059999998</v>
      </c>
      <c r="F72" s="160">
        <v>197.20052083333331</v>
      </c>
      <c r="G72" s="160">
        <v>204.77258734000003</v>
      </c>
      <c r="H72" s="171">
        <f>(G72+($G$72*($K$72/$G$72-1)/4))</f>
        <v>262.32944050500004</v>
      </c>
      <c r="I72" s="171">
        <f>(H72+($G$72*($K$72/$G$72-1)/4))</f>
        <v>319.88629367000004</v>
      </c>
      <c r="J72" s="171">
        <f>(I72+($G$72*($K$72/$G$72-1)/4))</f>
        <v>377.44314683500005</v>
      </c>
      <c r="K72" s="160">
        <v>435</v>
      </c>
      <c r="L72" s="160">
        <v>442</v>
      </c>
      <c r="M72" s="5">
        <v>0</v>
      </c>
      <c r="N72" s="163">
        <v>0</v>
      </c>
      <c r="O72" s="163">
        <v>0</v>
      </c>
    </row>
    <row r="73" spans="4:15" ht="15" x14ac:dyDescent="0.15">
      <c r="D73" s="4" t="s">
        <v>27</v>
      </c>
      <c r="E73" s="5">
        <v>58988</v>
      </c>
      <c r="F73" s="5">
        <v>76827</v>
      </c>
      <c r="G73" s="5">
        <v>65606</v>
      </c>
      <c r="H73" s="5">
        <v>52658</v>
      </c>
      <c r="I73" s="5">
        <v>60243</v>
      </c>
      <c r="J73" s="5">
        <v>68915</v>
      </c>
      <c r="K73" s="5">
        <v>58942</v>
      </c>
      <c r="L73" s="5">
        <v>62269</v>
      </c>
      <c r="M73" s="5">
        <v>68114</v>
      </c>
      <c r="N73" s="163">
        <v>71038</v>
      </c>
      <c r="O73" s="163">
        <v>0</v>
      </c>
    </row>
    <row r="74" spans="4:15" ht="15" x14ac:dyDescent="0.15">
      <c r="D74" s="4" t="s">
        <v>28</v>
      </c>
      <c r="E74" s="160">
        <v>45198</v>
      </c>
      <c r="F74" s="160">
        <v>32521</v>
      </c>
      <c r="G74" s="160">
        <v>35801</v>
      </c>
      <c r="H74" s="160">
        <v>162</v>
      </c>
      <c r="I74" s="160">
        <v>178</v>
      </c>
      <c r="J74" s="160">
        <v>188</v>
      </c>
      <c r="K74" s="160">
        <v>246</v>
      </c>
      <c r="L74" s="160">
        <v>345</v>
      </c>
      <c r="M74" s="160">
        <v>431</v>
      </c>
      <c r="N74" s="163">
        <v>293.13499999999999</v>
      </c>
      <c r="O74" s="163">
        <v>0</v>
      </c>
    </row>
    <row r="75" spans="4:15" ht="15" x14ac:dyDescent="0.15">
      <c r="D75" s="4" t="s">
        <v>29</v>
      </c>
      <c r="E75" s="160">
        <v>6589.9179999999997</v>
      </c>
      <c r="F75" s="160">
        <v>7269.8220000000001</v>
      </c>
      <c r="G75" s="160">
        <v>9378.24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163">
        <v>0</v>
      </c>
      <c r="O75" s="163">
        <v>0</v>
      </c>
    </row>
    <row r="76" spans="4:15" ht="15" x14ac:dyDescent="0.15">
      <c r="D76" s="4" t="s">
        <v>30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163">
        <v>0</v>
      </c>
      <c r="O76" s="163">
        <v>0</v>
      </c>
    </row>
    <row r="77" spans="4:15" ht="15" x14ac:dyDescent="0.15">
      <c r="D77" s="7" t="s">
        <v>180</v>
      </c>
      <c r="E77" s="8">
        <v>94035</v>
      </c>
      <c r="F77" s="8">
        <v>108848</v>
      </c>
      <c r="G77" s="8">
        <v>144222.962</v>
      </c>
      <c r="H77" s="8">
        <v>170153.94</v>
      </c>
      <c r="I77" s="8">
        <v>180585.8</v>
      </c>
      <c r="J77" s="8">
        <v>153021.59039012005</v>
      </c>
      <c r="K77" s="8">
        <v>151183.87539998768</v>
      </c>
      <c r="L77" s="8">
        <v>154927.19130068601</v>
      </c>
      <c r="M77" s="8">
        <v>166130.62001363799</v>
      </c>
      <c r="N77" s="193">
        <v>166130.62001363799</v>
      </c>
      <c r="O77" s="223">
        <v>0</v>
      </c>
    </row>
    <row r="83" spans="4:15" ht="18.75" x14ac:dyDescent="0.2">
      <c r="D83" s="176" t="s">
        <v>157</v>
      </c>
      <c r="E83" s="189"/>
      <c r="F83" s="189"/>
      <c r="G83" s="189"/>
      <c r="H83" s="189"/>
      <c r="I83" s="189"/>
      <c r="J83" s="189"/>
      <c r="K83" s="189"/>
      <c r="L83" s="204" t="s">
        <v>371</v>
      </c>
      <c r="M83" s="189"/>
      <c r="N83" s="178"/>
      <c r="O83" s="178"/>
    </row>
    <row r="84" spans="4:15" ht="15" x14ac:dyDescent="0.15">
      <c r="D84" s="2">
        <v>340</v>
      </c>
      <c r="E84" s="3">
        <v>2004</v>
      </c>
      <c r="F84" s="3">
        <f t="shared" ref="F84:O84" si="2">E84+1</f>
        <v>2005</v>
      </c>
      <c r="G84" s="3">
        <f t="shared" si="2"/>
        <v>2006</v>
      </c>
      <c r="H84" s="3">
        <f t="shared" si="2"/>
        <v>2007</v>
      </c>
      <c r="I84" s="3">
        <f t="shared" si="2"/>
        <v>2008</v>
      </c>
      <c r="J84" s="3">
        <f t="shared" si="2"/>
        <v>2009</v>
      </c>
      <c r="K84" s="3">
        <f t="shared" si="2"/>
        <v>2010</v>
      </c>
      <c r="L84" s="3">
        <f t="shared" si="2"/>
        <v>2011</v>
      </c>
      <c r="M84" s="3">
        <f t="shared" si="2"/>
        <v>2012</v>
      </c>
      <c r="N84" s="161">
        <f t="shared" si="2"/>
        <v>2013</v>
      </c>
      <c r="O84" s="161">
        <f t="shared" si="2"/>
        <v>2014</v>
      </c>
    </row>
    <row r="85" spans="4:15" ht="15" x14ac:dyDescent="0.15">
      <c r="D85" s="4" t="s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163">
        <v>0</v>
      </c>
      <c r="O85" s="163">
        <v>0</v>
      </c>
    </row>
    <row r="86" spans="4:15" ht="15" x14ac:dyDescent="0.15">
      <c r="D86" s="4" t="s">
        <v>1</v>
      </c>
      <c r="E86" s="5">
        <v>5347.0926094599999</v>
      </c>
      <c r="F86" s="5">
        <v>6992.0124908999996</v>
      </c>
      <c r="G86" s="5">
        <v>9762.5249539799988</v>
      </c>
      <c r="H86" s="5">
        <v>9579.3953390300012</v>
      </c>
      <c r="I86" s="5">
        <v>11658.352352079999</v>
      </c>
      <c r="J86" s="5">
        <v>9355.3543807400001</v>
      </c>
      <c r="K86" s="5">
        <v>9213.6173464900003</v>
      </c>
      <c r="L86" s="5">
        <v>12119.49175807</v>
      </c>
      <c r="M86" s="5">
        <v>14086.690672860001</v>
      </c>
      <c r="N86" s="163">
        <v>14114.22790306</v>
      </c>
      <c r="O86" s="163">
        <v>13794.657688709998</v>
      </c>
    </row>
    <row r="87" spans="4:15" ht="15" x14ac:dyDescent="0.15">
      <c r="D87" s="4" t="s">
        <v>2</v>
      </c>
      <c r="E87" s="160">
        <v>0</v>
      </c>
      <c r="F87" s="160">
        <v>0</v>
      </c>
      <c r="G87" s="160">
        <v>0</v>
      </c>
      <c r="H87" s="160">
        <v>33.916608996768502</v>
      </c>
      <c r="I87" s="160">
        <v>35.091632330000003</v>
      </c>
      <c r="J87" s="160">
        <v>43.080066116000005</v>
      </c>
      <c r="K87" s="160">
        <v>58.859457373053701</v>
      </c>
      <c r="L87" s="160">
        <v>55</v>
      </c>
      <c r="M87" s="160">
        <v>60</v>
      </c>
      <c r="N87" s="174">
        <v>60</v>
      </c>
      <c r="O87" s="163">
        <v>0</v>
      </c>
    </row>
    <row r="88" spans="4:15" ht="15" x14ac:dyDescent="0.15">
      <c r="D88" s="4" t="s">
        <v>3</v>
      </c>
      <c r="E88" s="5">
        <v>9426.7980000000007</v>
      </c>
      <c r="F88" s="5">
        <v>9315.1820000000007</v>
      </c>
      <c r="G88" s="5">
        <v>9748.8420000000006</v>
      </c>
      <c r="H88" s="5">
        <v>10660.519</v>
      </c>
      <c r="I88" s="5">
        <v>11262.442999999999</v>
      </c>
      <c r="J88" s="5">
        <v>9272.384</v>
      </c>
      <c r="K88" s="5">
        <v>9100.1479999999992</v>
      </c>
      <c r="L88" s="5">
        <v>9154.2270000000008</v>
      </c>
      <c r="M88" s="5">
        <v>9033.1869999999999</v>
      </c>
      <c r="N88" s="163">
        <v>8870.6110000000008</v>
      </c>
      <c r="O88" s="163">
        <v>8497.4869999999992</v>
      </c>
    </row>
    <row r="89" spans="4:15" ht="15" x14ac:dyDescent="0.15">
      <c r="D89" s="4" t="s">
        <v>4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63">
        <v>0</v>
      </c>
      <c r="O89" s="163">
        <v>0</v>
      </c>
    </row>
    <row r="90" spans="4:15" ht="15" x14ac:dyDescent="0.15">
      <c r="D90" s="4" t="s">
        <v>5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163">
        <v>0</v>
      </c>
      <c r="O90" s="163">
        <v>0</v>
      </c>
    </row>
    <row r="91" spans="4:15" ht="15" x14ac:dyDescent="0.15">
      <c r="D91" s="4" t="s">
        <v>6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163">
        <v>0</v>
      </c>
      <c r="O91" s="163">
        <v>0</v>
      </c>
    </row>
    <row r="92" spans="4:15" ht="15" x14ac:dyDescent="0.15">
      <c r="D92" s="4" t="s">
        <v>7</v>
      </c>
      <c r="E92" s="160">
        <v>14602</v>
      </c>
      <c r="F92" s="160">
        <v>17250</v>
      </c>
      <c r="G92" s="160">
        <v>19567</v>
      </c>
      <c r="H92" s="160">
        <v>23893</v>
      </c>
      <c r="I92" s="160">
        <v>22766</v>
      </c>
      <c r="J92" s="160">
        <v>19554</v>
      </c>
      <c r="K92" s="160">
        <v>24694</v>
      </c>
      <c r="L92" s="160">
        <v>26542</v>
      </c>
      <c r="M92" s="160">
        <v>27393</v>
      </c>
      <c r="N92" s="174">
        <v>27393</v>
      </c>
      <c r="O92" s="163">
        <v>0</v>
      </c>
    </row>
    <row r="93" spans="4:15" ht="15" x14ac:dyDescent="0.15">
      <c r="D93" s="4" t="s">
        <v>8</v>
      </c>
      <c r="E93" s="160">
        <v>105.6</v>
      </c>
      <c r="F93" s="160">
        <v>184.2</v>
      </c>
      <c r="G93" s="160">
        <v>312.89999999999998</v>
      </c>
      <c r="H93" s="160">
        <v>615.02599999999995</v>
      </c>
      <c r="I93" s="5">
        <v>70.694999999999993</v>
      </c>
      <c r="J93" s="5">
        <v>44.326999999999998</v>
      </c>
      <c r="K93" s="5">
        <v>44.7</v>
      </c>
      <c r="L93" s="5">
        <v>44.719000000000001</v>
      </c>
      <c r="M93" s="5">
        <v>41.015999999999998</v>
      </c>
      <c r="N93" s="163">
        <v>41.6</v>
      </c>
      <c r="O93" s="163">
        <v>0</v>
      </c>
    </row>
    <row r="94" spans="4:15" ht="15" x14ac:dyDescent="0.15">
      <c r="D94" s="4" t="s">
        <v>9</v>
      </c>
      <c r="E94" s="160">
        <v>10815</v>
      </c>
      <c r="F94" s="160">
        <v>11815</v>
      </c>
      <c r="G94" s="160">
        <v>15039.029613305856</v>
      </c>
      <c r="H94" s="5">
        <v>19512.097801325017</v>
      </c>
      <c r="I94" s="5">
        <v>20321.889840668591</v>
      </c>
      <c r="J94" s="5">
        <v>19086.323933672516</v>
      </c>
      <c r="K94" s="5">
        <v>20509.940844035606</v>
      </c>
      <c r="L94" s="5">
        <v>19067.582383650486</v>
      </c>
      <c r="M94" s="5">
        <v>20843.033966674797</v>
      </c>
      <c r="N94" s="163">
        <v>18082.110542153652</v>
      </c>
      <c r="O94" s="163">
        <v>20694.137577541995</v>
      </c>
    </row>
    <row r="95" spans="4:15" ht="15" x14ac:dyDescent="0.15">
      <c r="D95" s="4" t="s">
        <v>10</v>
      </c>
      <c r="E95" s="5">
        <v>1677</v>
      </c>
      <c r="F95" s="5">
        <v>1928</v>
      </c>
      <c r="G95" s="5">
        <v>2594</v>
      </c>
      <c r="H95" s="5">
        <v>2653</v>
      </c>
      <c r="I95" s="5">
        <v>3285</v>
      </c>
      <c r="J95" s="5">
        <v>2443</v>
      </c>
      <c r="K95" s="5">
        <v>3486</v>
      </c>
      <c r="L95" s="5">
        <v>3138</v>
      </c>
      <c r="M95" s="5">
        <v>3448</v>
      </c>
      <c r="N95" s="163">
        <v>3465</v>
      </c>
      <c r="O95" s="163">
        <v>3373</v>
      </c>
    </row>
    <row r="96" spans="4:15" ht="15" x14ac:dyDescent="0.15">
      <c r="D96" s="4" t="s">
        <v>11</v>
      </c>
      <c r="E96" s="5">
        <v>56001.331066962899</v>
      </c>
      <c r="F96" s="5">
        <v>61966</v>
      </c>
      <c r="G96" s="5">
        <v>68711</v>
      </c>
      <c r="H96" s="5">
        <v>76626</v>
      </c>
      <c r="I96" s="5">
        <v>86114</v>
      </c>
      <c r="J96" s="5">
        <v>79555</v>
      </c>
      <c r="K96" s="5">
        <v>84971</v>
      </c>
      <c r="L96" s="5">
        <v>108649</v>
      </c>
      <c r="M96" s="5">
        <v>112155</v>
      </c>
      <c r="N96" s="163">
        <v>100141</v>
      </c>
      <c r="O96" s="163"/>
    </row>
    <row r="97" spans="4:15" ht="15" x14ac:dyDescent="0.15">
      <c r="D97" s="4" t="s">
        <v>12</v>
      </c>
      <c r="E97" s="160">
        <v>408</v>
      </c>
      <c r="F97" s="160">
        <v>299</v>
      </c>
      <c r="G97" s="160">
        <v>253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63">
        <v>0</v>
      </c>
      <c r="O97" s="163">
        <v>0</v>
      </c>
    </row>
    <row r="98" spans="4:15" ht="15" x14ac:dyDescent="0.15">
      <c r="D98" s="4" t="s">
        <v>13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63">
        <v>0</v>
      </c>
      <c r="O98" s="163">
        <v>0</v>
      </c>
    </row>
    <row r="99" spans="4:15" ht="15" x14ac:dyDescent="0.15">
      <c r="D99" s="4" t="s">
        <v>14</v>
      </c>
      <c r="E99" s="160">
        <v>174847</v>
      </c>
      <c r="F99" s="160">
        <v>202016</v>
      </c>
      <c r="G99" s="160">
        <v>242245</v>
      </c>
      <c r="H99" s="160">
        <v>299302</v>
      </c>
      <c r="I99" s="160">
        <v>239285</v>
      </c>
      <c r="J99" s="160">
        <v>334372</v>
      </c>
      <c r="K99" s="160">
        <v>373509</v>
      </c>
      <c r="L99" s="160">
        <v>363103</v>
      </c>
      <c r="M99" s="160">
        <v>382983</v>
      </c>
      <c r="N99" s="174">
        <v>382983</v>
      </c>
      <c r="O99" s="163">
        <v>0</v>
      </c>
    </row>
    <row r="100" spans="4:15" ht="15" x14ac:dyDescent="0.15">
      <c r="D100" s="4" t="s">
        <v>15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163">
        <v>0</v>
      </c>
      <c r="O100" s="163">
        <v>0</v>
      </c>
    </row>
    <row r="101" spans="4:15" ht="15" x14ac:dyDescent="0.15">
      <c r="D101" s="4" t="s">
        <v>16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63">
        <v>0</v>
      </c>
      <c r="O101" s="163">
        <v>0</v>
      </c>
    </row>
    <row r="102" spans="4:15" ht="15" x14ac:dyDescent="0.15">
      <c r="D102" s="4" t="s">
        <v>17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163">
        <v>0</v>
      </c>
      <c r="O102" s="163">
        <v>0</v>
      </c>
    </row>
    <row r="103" spans="4:15" ht="15" x14ac:dyDescent="0.15">
      <c r="D103" s="4" t="s">
        <v>18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163">
        <v>0</v>
      </c>
      <c r="O103" s="163">
        <v>0</v>
      </c>
    </row>
    <row r="104" spans="4:15" ht="15" x14ac:dyDescent="0.15">
      <c r="D104" s="4" t="s">
        <v>19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163">
        <v>0</v>
      </c>
      <c r="O104" s="163">
        <v>0</v>
      </c>
    </row>
    <row r="105" spans="4:15" ht="15" x14ac:dyDescent="0.15">
      <c r="D105" s="4" t="s">
        <v>20</v>
      </c>
      <c r="E105" s="5">
        <v>2.11</v>
      </c>
      <c r="F105" s="5">
        <v>1.45</v>
      </c>
      <c r="G105" s="5">
        <v>1.86</v>
      </c>
      <c r="H105" s="5">
        <v>2.11</v>
      </c>
      <c r="I105" s="5">
        <v>4.66</v>
      </c>
      <c r="J105" s="5">
        <v>7.53</v>
      </c>
      <c r="K105" s="5">
        <v>5.54</v>
      </c>
      <c r="L105" s="5">
        <v>4.2699999999999996</v>
      </c>
      <c r="M105" s="5">
        <v>6.25</v>
      </c>
      <c r="N105" s="163">
        <v>13.25</v>
      </c>
      <c r="O105" s="163">
        <v>0</v>
      </c>
    </row>
    <row r="106" spans="4:15" ht="15" x14ac:dyDescent="0.15">
      <c r="D106" s="4" t="s">
        <v>21</v>
      </c>
      <c r="E106" s="160">
        <v>12.6</v>
      </c>
      <c r="F106" s="5">
        <v>23.4</v>
      </c>
      <c r="G106" s="5">
        <v>38.6</v>
      </c>
      <c r="H106" s="5">
        <v>65.5</v>
      </c>
      <c r="I106" s="5">
        <v>54.1</v>
      </c>
      <c r="J106" s="5">
        <v>72.3</v>
      </c>
      <c r="K106" s="5">
        <v>108.4</v>
      </c>
      <c r="L106" s="5">
        <v>117.9</v>
      </c>
      <c r="M106" s="5">
        <v>145.1</v>
      </c>
      <c r="N106" s="163">
        <v>138.19999999999999</v>
      </c>
      <c r="O106" s="163">
        <v>156.30000000000001</v>
      </c>
    </row>
    <row r="107" spans="4:15" ht="15" x14ac:dyDescent="0.15">
      <c r="D107" s="4" t="s">
        <v>22</v>
      </c>
      <c r="E107" s="160">
        <v>9870</v>
      </c>
      <c r="F107" s="160">
        <v>10904</v>
      </c>
      <c r="G107" s="160">
        <v>12974</v>
      </c>
      <c r="H107" s="160">
        <v>14167</v>
      </c>
      <c r="I107" s="160">
        <v>14404</v>
      </c>
      <c r="J107" s="160">
        <v>14071</v>
      </c>
      <c r="K107" s="160">
        <v>14541.743</v>
      </c>
      <c r="L107" s="160">
        <v>15612</v>
      </c>
      <c r="M107" s="160">
        <v>16866</v>
      </c>
      <c r="N107" s="163">
        <v>17708</v>
      </c>
      <c r="O107" s="163">
        <v>15939</v>
      </c>
    </row>
    <row r="108" spans="4:15" ht="15" x14ac:dyDescent="0.15">
      <c r="D108" s="4" t="s">
        <v>23</v>
      </c>
      <c r="E108" s="160">
        <v>9623</v>
      </c>
      <c r="F108" s="160">
        <v>12397</v>
      </c>
      <c r="G108" s="160">
        <v>18440</v>
      </c>
      <c r="H108" s="160">
        <v>39167</v>
      </c>
      <c r="I108" s="160">
        <v>34200</v>
      </c>
      <c r="J108" s="160">
        <v>14100</v>
      </c>
      <c r="K108" s="160">
        <v>16600</v>
      </c>
      <c r="L108" s="160">
        <v>13890</v>
      </c>
      <c r="M108" s="160">
        <v>15203</v>
      </c>
      <c r="N108" s="174">
        <v>15203</v>
      </c>
      <c r="O108" s="163">
        <v>0</v>
      </c>
    </row>
    <row r="109" spans="4:15" ht="15" x14ac:dyDescent="0.15">
      <c r="D109" s="4" t="s">
        <v>24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163">
        <v>0</v>
      </c>
      <c r="O109" s="163">
        <v>0</v>
      </c>
    </row>
    <row r="110" spans="4:15" ht="15" x14ac:dyDescent="0.15">
      <c r="D110" s="4" t="s">
        <v>25</v>
      </c>
      <c r="E110" s="160">
        <v>2084.1210000000001</v>
      </c>
      <c r="F110" s="160">
        <v>2287.3286655452325</v>
      </c>
      <c r="G110" s="160">
        <v>2974.921071920588</v>
      </c>
      <c r="H110" s="160">
        <v>4495.8196397665015</v>
      </c>
      <c r="I110" s="5">
        <v>7363.217146467302</v>
      </c>
      <c r="J110" s="5">
        <v>6850.993780434821</v>
      </c>
      <c r="K110" s="5">
        <v>8812.7143879207451</v>
      </c>
      <c r="L110" s="5">
        <v>11910.778425361157</v>
      </c>
      <c r="M110" s="5">
        <v>8227.8591591184722</v>
      </c>
      <c r="N110" s="163">
        <v>7350.4112541197737</v>
      </c>
      <c r="O110" s="163">
        <v>7852.8783423045979</v>
      </c>
    </row>
    <row r="111" spans="4:15" ht="15" x14ac:dyDescent="0.15">
      <c r="D111" s="4" t="s">
        <v>26</v>
      </c>
      <c r="E111" s="160">
        <v>197.55259770000001</v>
      </c>
      <c r="F111" s="160">
        <v>185.48177083333331</v>
      </c>
      <c r="G111" s="160">
        <v>194.42729573</v>
      </c>
      <c r="H111" s="171">
        <f>(G111+($G$111*($K$111/$G$111-1)/4))</f>
        <v>251.57047179749998</v>
      </c>
      <c r="I111" s="171">
        <f>(H111+($G$111*($K$111/$G$111-1)/4))</f>
        <v>308.71364786499998</v>
      </c>
      <c r="J111" s="171">
        <f>(I111+($G$111*($K$111/$G$111-1)/4))</f>
        <v>365.85682393249999</v>
      </c>
      <c r="K111" s="160">
        <v>423</v>
      </c>
      <c r="L111" s="160">
        <v>420</v>
      </c>
      <c r="M111" s="5">
        <v>0</v>
      </c>
      <c r="N111" s="163">
        <v>0</v>
      </c>
      <c r="O111" s="163">
        <v>0</v>
      </c>
    </row>
    <row r="112" spans="4:15" ht="15" x14ac:dyDescent="0.15">
      <c r="D112" s="4" t="s">
        <v>27</v>
      </c>
      <c r="E112" s="5">
        <v>33428</v>
      </c>
      <c r="F112" s="5">
        <v>50579</v>
      </c>
      <c r="G112" s="5">
        <v>38897</v>
      </c>
      <c r="H112" s="5">
        <v>21413</v>
      </c>
      <c r="I112" s="5">
        <v>35343</v>
      </c>
      <c r="J112" s="5">
        <v>38232</v>
      </c>
      <c r="K112" s="5">
        <v>40993</v>
      </c>
      <c r="L112" s="5">
        <v>42548</v>
      </c>
      <c r="M112" s="5">
        <v>47546</v>
      </c>
      <c r="N112" s="163">
        <v>50300</v>
      </c>
      <c r="O112" s="163">
        <v>0</v>
      </c>
    </row>
    <row r="113" spans="4:15" ht="15" x14ac:dyDescent="0.15">
      <c r="D113" s="4" t="s">
        <v>28</v>
      </c>
      <c r="E113" s="160">
        <v>30183</v>
      </c>
      <c r="F113" s="160">
        <v>29911</v>
      </c>
      <c r="G113" s="160">
        <v>31360</v>
      </c>
      <c r="H113" s="160">
        <v>130</v>
      </c>
      <c r="I113" s="160">
        <v>138</v>
      </c>
      <c r="J113" s="160">
        <v>141</v>
      </c>
      <c r="K113" s="160">
        <v>173</v>
      </c>
      <c r="L113" s="160">
        <v>183</v>
      </c>
      <c r="M113" s="160">
        <v>194</v>
      </c>
      <c r="N113" s="174">
        <v>194</v>
      </c>
      <c r="O113" s="163">
        <v>0</v>
      </c>
    </row>
    <row r="114" spans="4:15" ht="15" x14ac:dyDescent="0.15">
      <c r="D114" s="4" t="s">
        <v>29</v>
      </c>
      <c r="E114" s="160">
        <v>6589.9179999999997</v>
      </c>
      <c r="F114" s="160">
        <v>7269.8220000000001</v>
      </c>
      <c r="G114" s="160">
        <v>9378.24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163">
        <v>0</v>
      </c>
      <c r="O114" s="163">
        <v>0</v>
      </c>
    </row>
    <row r="115" spans="4:15" ht="15" x14ac:dyDescent="0.15">
      <c r="D115" s="4" t="s">
        <v>30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163">
        <v>0</v>
      </c>
      <c r="O115" s="163">
        <v>0</v>
      </c>
    </row>
    <row r="116" spans="4:15" ht="15" x14ac:dyDescent="0.15">
      <c r="D116" s="7" t="s">
        <v>180</v>
      </c>
      <c r="E116" s="8">
        <v>61430</v>
      </c>
      <c r="F116" s="8">
        <v>77604</v>
      </c>
      <c r="G116" s="8">
        <v>81325.692999999999</v>
      </c>
      <c r="H116" s="8">
        <v>92457.698000000004</v>
      </c>
      <c r="I116" s="8">
        <v>99589.440000000002</v>
      </c>
      <c r="J116" s="8">
        <v>73659.920390120024</v>
      </c>
      <c r="K116" s="8">
        <v>77774.457399987703</v>
      </c>
      <c r="L116" s="8">
        <v>81784.3973006858</v>
      </c>
      <c r="M116" s="8">
        <v>83109.097013637496</v>
      </c>
      <c r="N116" s="193">
        <v>83109.097013637496</v>
      </c>
      <c r="O116" s="223">
        <v>0</v>
      </c>
    </row>
    <row r="121" spans="4:15" x14ac:dyDescent="0.15">
      <c r="E121" s="33"/>
    </row>
    <row r="122" spans="4:15" ht="18.75" x14ac:dyDescent="0.2">
      <c r="D122" s="176" t="s">
        <v>158</v>
      </c>
      <c r="E122" s="189"/>
      <c r="F122" s="189"/>
      <c r="G122" s="189"/>
      <c r="H122" s="189"/>
      <c r="I122" s="189"/>
      <c r="J122" s="189"/>
      <c r="K122" s="189"/>
      <c r="L122" s="204" t="s">
        <v>371</v>
      </c>
      <c r="M122" s="189"/>
      <c r="N122" s="178"/>
      <c r="O122" s="178"/>
    </row>
    <row r="123" spans="4:15" ht="15" x14ac:dyDescent="0.15">
      <c r="D123" s="2">
        <v>341</v>
      </c>
      <c r="E123" s="3">
        <v>2004</v>
      </c>
      <c r="F123" s="3">
        <f t="shared" ref="F123:O123" si="3">E123+1</f>
        <v>2005</v>
      </c>
      <c r="G123" s="3">
        <f t="shared" si="3"/>
        <v>2006</v>
      </c>
      <c r="H123" s="3">
        <f t="shared" si="3"/>
        <v>2007</v>
      </c>
      <c r="I123" s="3">
        <f t="shared" si="3"/>
        <v>2008</v>
      </c>
      <c r="J123" s="3">
        <f t="shared" si="3"/>
        <v>2009</v>
      </c>
      <c r="K123" s="3">
        <f t="shared" si="3"/>
        <v>2010</v>
      </c>
      <c r="L123" s="3">
        <f t="shared" si="3"/>
        <v>2011</v>
      </c>
      <c r="M123" s="3">
        <f t="shared" si="3"/>
        <v>2012</v>
      </c>
      <c r="N123" s="161">
        <f t="shared" si="3"/>
        <v>2013</v>
      </c>
      <c r="O123" s="161">
        <f t="shared" si="3"/>
        <v>2014</v>
      </c>
    </row>
    <row r="124" spans="4:15" ht="15" x14ac:dyDescent="0.15">
      <c r="D124" s="4" t="s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63">
        <v>0</v>
      </c>
      <c r="O124" s="163">
        <v>0</v>
      </c>
    </row>
    <row r="125" spans="4:15" ht="15" x14ac:dyDescent="0.15">
      <c r="D125" s="4" t="s">
        <v>1</v>
      </c>
      <c r="E125" s="5">
        <v>2924.06156629</v>
      </c>
      <c r="F125" s="5">
        <v>2878.7915619999999</v>
      </c>
      <c r="G125" s="5">
        <v>3016.3626888899998</v>
      </c>
      <c r="H125" s="5">
        <v>3146.53872065</v>
      </c>
      <c r="I125" s="5">
        <v>3489.2386974599999</v>
      </c>
      <c r="J125" s="5">
        <v>3831.21828977</v>
      </c>
      <c r="K125" s="5">
        <v>3150.1981358200001</v>
      </c>
      <c r="L125" s="5">
        <v>3347.6008528000002</v>
      </c>
      <c r="M125" s="5">
        <v>3524.6433850900003</v>
      </c>
      <c r="N125" s="163">
        <v>3640.7052416699999</v>
      </c>
      <c r="O125" s="163">
        <v>3567.0065525199998</v>
      </c>
    </row>
    <row r="126" spans="4:15" ht="15" x14ac:dyDescent="0.15">
      <c r="D126" s="4" t="s">
        <v>2</v>
      </c>
      <c r="E126" s="160">
        <v>0</v>
      </c>
      <c r="F126" s="160">
        <v>0</v>
      </c>
      <c r="G126" s="160">
        <v>0</v>
      </c>
      <c r="H126" s="160">
        <v>34.869030413231499</v>
      </c>
      <c r="I126" s="160">
        <v>48.251525100000016</v>
      </c>
      <c r="J126" s="160">
        <v>38.115837563999982</v>
      </c>
      <c r="K126" s="160">
        <v>31.0362199546</v>
      </c>
      <c r="L126" s="160">
        <v>39</v>
      </c>
      <c r="M126" s="160">
        <v>42</v>
      </c>
      <c r="N126" s="174">
        <v>42</v>
      </c>
      <c r="O126" s="163">
        <v>0</v>
      </c>
    </row>
    <row r="127" spans="4:15" ht="15" x14ac:dyDescent="0.15">
      <c r="D127" s="4" t="s">
        <v>3</v>
      </c>
      <c r="E127" s="5">
        <v>27003.044999999998</v>
      </c>
      <c r="F127" s="5">
        <v>20982.274000000001</v>
      </c>
      <c r="G127" s="5">
        <v>22537.573</v>
      </c>
      <c r="H127" s="5">
        <v>20070.014999999999</v>
      </c>
      <c r="I127" s="5">
        <v>19856.221000000001</v>
      </c>
      <c r="J127" s="5">
        <v>18982.234</v>
      </c>
      <c r="K127" s="5">
        <v>16364.019</v>
      </c>
      <c r="L127" s="5">
        <v>18131.935000000001</v>
      </c>
      <c r="M127" s="5">
        <v>16754.915000000001</v>
      </c>
      <c r="N127" s="163">
        <v>18745.135999999999</v>
      </c>
      <c r="O127" s="163">
        <v>19178.302</v>
      </c>
    </row>
    <row r="128" spans="4:15" ht="15" x14ac:dyDescent="0.15">
      <c r="D128" s="4" t="s">
        <v>4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163">
        <v>0</v>
      </c>
      <c r="O128" s="163">
        <v>0</v>
      </c>
    </row>
    <row r="129" spans="4:15" ht="15" x14ac:dyDescent="0.15">
      <c r="D129" s="4" t="s">
        <v>5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163">
        <v>0</v>
      </c>
      <c r="O129" s="163">
        <v>0</v>
      </c>
    </row>
    <row r="130" spans="4:15" ht="15" x14ac:dyDescent="0.15">
      <c r="D130" s="4" t="s">
        <v>6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163">
        <v>0</v>
      </c>
      <c r="O130" s="163">
        <v>0</v>
      </c>
    </row>
    <row r="131" spans="4:15" ht="15" x14ac:dyDescent="0.15">
      <c r="D131" s="4" t="s">
        <v>7</v>
      </c>
      <c r="E131" s="160">
        <v>25737</v>
      </c>
      <c r="F131" s="160">
        <v>27656</v>
      </c>
      <c r="G131" s="160">
        <v>34667</v>
      </c>
      <c r="H131" s="160">
        <v>39457</v>
      </c>
      <c r="I131" s="160">
        <v>39894</v>
      </c>
      <c r="J131" s="160">
        <v>41873</v>
      </c>
      <c r="K131" s="160">
        <v>44467</v>
      </c>
      <c r="L131" s="160">
        <v>51713</v>
      </c>
      <c r="M131" s="160">
        <v>54985</v>
      </c>
      <c r="N131" s="174">
        <v>54985</v>
      </c>
      <c r="O131" s="163">
        <v>0</v>
      </c>
    </row>
    <row r="132" spans="4:15" ht="15" x14ac:dyDescent="0.15">
      <c r="D132" s="4" t="s">
        <v>8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163">
        <v>0</v>
      </c>
      <c r="O132" s="163">
        <v>0</v>
      </c>
    </row>
    <row r="133" spans="4:15" ht="15" x14ac:dyDescent="0.15">
      <c r="D133" s="4" t="s">
        <v>9</v>
      </c>
      <c r="E133" s="160">
        <v>5567</v>
      </c>
      <c r="F133" s="160">
        <v>5554</v>
      </c>
      <c r="G133" s="160">
        <v>5083.6143283088368</v>
      </c>
      <c r="H133" s="5">
        <v>3568.1205512049801</v>
      </c>
      <c r="I133" s="5">
        <v>5511.8874833014088</v>
      </c>
      <c r="J133" s="5">
        <v>5880.1281042863902</v>
      </c>
      <c r="K133" s="5">
        <v>5462.523060900091</v>
      </c>
      <c r="L133" s="5">
        <v>5472.6213151959364</v>
      </c>
      <c r="M133" s="5">
        <v>6607.7704638019868</v>
      </c>
      <c r="N133" s="163">
        <v>5732.4877057093399</v>
      </c>
      <c r="O133" s="163">
        <v>6241.3694731963988</v>
      </c>
    </row>
    <row r="134" spans="4:15" ht="15" x14ac:dyDescent="0.15">
      <c r="D134" s="4" t="s">
        <v>10</v>
      </c>
      <c r="E134" s="5">
        <v>6813</v>
      </c>
      <c r="F134" s="5">
        <v>7224</v>
      </c>
      <c r="G134" s="5">
        <v>7695</v>
      </c>
      <c r="H134" s="5">
        <v>8330</v>
      </c>
      <c r="I134" s="5">
        <v>8980</v>
      </c>
      <c r="J134" s="5">
        <v>10063</v>
      </c>
      <c r="K134" s="5">
        <v>10845</v>
      </c>
      <c r="L134" s="5">
        <v>11691</v>
      </c>
      <c r="M134" s="5">
        <v>12483</v>
      </c>
      <c r="N134" s="163">
        <v>13265</v>
      </c>
      <c r="O134" s="163">
        <v>13900</v>
      </c>
    </row>
    <row r="135" spans="4:15" ht="15" x14ac:dyDescent="0.15">
      <c r="D135" s="4" t="s">
        <v>11</v>
      </c>
      <c r="E135" s="5">
        <v>6440.6689330370991</v>
      </c>
      <c r="F135" s="5">
        <v>6699</v>
      </c>
      <c r="G135" s="5">
        <v>6671</v>
      </c>
      <c r="H135" s="5">
        <v>6507</v>
      </c>
      <c r="I135" s="5">
        <v>7864</v>
      </c>
      <c r="J135" s="5">
        <v>7993</v>
      </c>
      <c r="K135" s="5">
        <v>7781</v>
      </c>
      <c r="L135" s="5">
        <v>7789</v>
      </c>
      <c r="M135" s="5">
        <v>7439</v>
      </c>
      <c r="N135" s="163">
        <v>7883</v>
      </c>
      <c r="O135" s="163"/>
    </row>
    <row r="136" spans="4:15" ht="15" x14ac:dyDescent="0.15">
      <c r="D136" s="4" t="s">
        <v>12</v>
      </c>
      <c r="E136" s="160">
        <v>139</v>
      </c>
      <c r="F136" s="160">
        <v>244</v>
      </c>
      <c r="G136" s="160">
        <v>206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163">
        <v>0</v>
      </c>
      <c r="O136" s="163">
        <v>0</v>
      </c>
    </row>
    <row r="137" spans="4:15" ht="15" x14ac:dyDescent="0.15">
      <c r="D137" s="4" t="s">
        <v>13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163">
        <v>0</v>
      </c>
      <c r="O137" s="163">
        <v>0</v>
      </c>
    </row>
    <row r="138" spans="4:15" ht="15" x14ac:dyDescent="0.15">
      <c r="D138" s="4" t="s">
        <v>14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163">
        <v>0</v>
      </c>
      <c r="O138" s="163">
        <v>0</v>
      </c>
    </row>
    <row r="139" spans="4:15" ht="15" x14ac:dyDescent="0.15">
      <c r="D139" s="4" t="s">
        <v>15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163">
        <v>0</v>
      </c>
      <c r="O139" s="163">
        <v>0</v>
      </c>
    </row>
    <row r="140" spans="4:15" ht="15" x14ac:dyDescent="0.15">
      <c r="D140" s="4" t="s">
        <v>16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163">
        <v>0</v>
      </c>
      <c r="O140" s="163">
        <v>0</v>
      </c>
    </row>
    <row r="141" spans="4:15" ht="15" x14ac:dyDescent="0.15">
      <c r="D141" s="4" t="s">
        <v>17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163">
        <v>0</v>
      </c>
      <c r="O141" s="163">
        <v>0</v>
      </c>
    </row>
    <row r="142" spans="4:15" ht="15" x14ac:dyDescent="0.15">
      <c r="D142" s="4" t="s">
        <v>18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163">
        <v>0</v>
      </c>
      <c r="O142" s="163">
        <v>0</v>
      </c>
    </row>
    <row r="143" spans="4:15" ht="15" x14ac:dyDescent="0.15">
      <c r="D143" s="4" t="s">
        <v>19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163">
        <v>0</v>
      </c>
      <c r="O143" s="163">
        <v>0</v>
      </c>
    </row>
    <row r="144" spans="4:15" ht="15" x14ac:dyDescent="0.15">
      <c r="D144" s="4" t="s">
        <v>20</v>
      </c>
      <c r="E144" s="5">
        <v>3.69</v>
      </c>
      <c r="F144" s="5">
        <v>1.17</v>
      </c>
      <c r="G144" s="5">
        <v>0.95</v>
      </c>
      <c r="H144" s="5">
        <v>0.75</v>
      </c>
      <c r="I144" s="5">
        <v>1.65</v>
      </c>
      <c r="J144" s="5">
        <v>3.49</v>
      </c>
      <c r="K144" s="5">
        <v>3.8</v>
      </c>
      <c r="L144" s="5">
        <v>6.07</v>
      </c>
      <c r="M144" s="5">
        <v>6.83</v>
      </c>
      <c r="N144" s="163">
        <v>6.04</v>
      </c>
      <c r="O144" s="163">
        <v>0</v>
      </c>
    </row>
    <row r="145" spans="4:15" ht="15" x14ac:dyDescent="0.15">
      <c r="D145" s="4" t="s">
        <v>21</v>
      </c>
      <c r="E145" s="5">
        <v>0</v>
      </c>
      <c r="F145" s="5">
        <v>0.3</v>
      </c>
      <c r="G145" s="5">
        <v>0.7</v>
      </c>
      <c r="H145" s="5">
        <v>1.7</v>
      </c>
      <c r="I145" s="5">
        <v>2.1</v>
      </c>
      <c r="J145" s="5">
        <v>1.1000000000000001</v>
      </c>
      <c r="K145" s="5">
        <v>1</v>
      </c>
      <c r="L145" s="5">
        <v>0.8</v>
      </c>
      <c r="M145" s="5">
        <v>1.6</v>
      </c>
      <c r="N145" s="163">
        <v>1.6</v>
      </c>
      <c r="O145" s="163">
        <v>1</v>
      </c>
    </row>
    <row r="146" spans="4:15" ht="15" x14ac:dyDescent="0.15">
      <c r="D146" s="4" t="s">
        <v>22</v>
      </c>
      <c r="E146" s="160">
        <v>3525</v>
      </c>
      <c r="F146" s="160">
        <v>2937</v>
      </c>
      <c r="G146" s="160">
        <v>3212</v>
      </c>
      <c r="H146" s="160">
        <v>6815</v>
      </c>
      <c r="I146" s="160">
        <v>6726</v>
      </c>
      <c r="J146" s="160">
        <v>6180</v>
      </c>
      <c r="K146" s="160">
        <v>8289.1630000000005</v>
      </c>
      <c r="L146" s="160">
        <v>6513</v>
      </c>
      <c r="M146" s="160">
        <v>6210</v>
      </c>
      <c r="N146" s="163">
        <v>6134</v>
      </c>
      <c r="O146" s="163">
        <v>9548</v>
      </c>
    </row>
    <row r="147" spans="4:15" ht="15" x14ac:dyDescent="0.15">
      <c r="D147" s="4" t="s">
        <v>23</v>
      </c>
      <c r="E147" s="160">
        <v>15113</v>
      </c>
      <c r="F147" s="160">
        <v>16253</v>
      </c>
      <c r="G147" s="160">
        <v>17171</v>
      </c>
      <c r="H147" s="160">
        <v>18701</v>
      </c>
      <c r="I147" s="160">
        <v>20400</v>
      </c>
      <c r="J147" s="160">
        <v>21600</v>
      </c>
      <c r="K147" s="160">
        <v>24400</v>
      </c>
      <c r="L147" s="160">
        <v>27348</v>
      </c>
      <c r="M147" s="160">
        <v>29891</v>
      </c>
      <c r="N147" s="174">
        <v>29891</v>
      </c>
      <c r="O147" s="163">
        <v>0</v>
      </c>
    </row>
    <row r="148" spans="4:15" ht="15" x14ac:dyDescent="0.15">
      <c r="D148" s="4" t="s">
        <v>24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163">
        <v>0</v>
      </c>
      <c r="O148" s="163">
        <v>0</v>
      </c>
    </row>
    <row r="149" spans="4:15" ht="15" x14ac:dyDescent="0.15">
      <c r="D149" s="4" t="s">
        <v>25</v>
      </c>
      <c r="E149" s="160">
        <v>937.17600000000004</v>
      </c>
      <c r="F149" s="160">
        <v>830.717134089566</v>
      </c>
      <c r="G149" s="160">
        <v>1317.5973505384598</v>
      </c>
      <c r="H149" s="160">
        <v>1450.9306773800001</v>
      </c>
      <c r="I149" s="5">
        <v>2550.4187919924998</v>
      </c>
      <c r="J149" s="5">
        <v>1479.9735213881968</v>
      </c>
      <c r="K149" s="5">
        <v>1096.5431245978382</v>
      </c>
      <c r="L149" s="5">
        <v>1552.1918428519548</v>
      </c>
      <c r="M149" s="5">
        <v>1234.1071251318101</v>
      </c>
      <c r="N149" s="163">
        <v>1123.4616310117008</v>
      </c>
      <c r="O149" s="163">
        <v>1114.0199240522302</v>
      </c>
    </row>
    <row r="150" spans="4:15" ht="15" x14ac:dyDescent="0.15">
      <c r="D150" s="4" t="s">
        <v>26</v>
      </c>
      <c r="E150" s="160">
        <v>28.647142950000003</v>
      </c>
      <c r="F150" s="160">
        <v>11.71875</v>
      </c>
      <c r="G150" s="160">
        <v>10.34529161</v>
      </c>
      <c r="H150" s="171">
        <f>(G150+($G$150*($K$150/$G$150-1)/4))</f>
        <v>10.758968707499999</v>
      </c>
      <c r="I150" s="171">
        <f>(H150+($G$150*($K$150/$G$150-1)/4))</f>
        <v>11.172645804999998</v>
      </c>
      <c r="J150" s="171">
        <f>(I150+($G$150*($K$150/$G$150-1)/4))</f>
        <v>11.586322902499997</v>
      </c>
      <c r="K150" s="160">
        <v>12</v>
      </c>
      <c r="L150" s="160">
        <v>22</v>
      </c>
      <c r="M150" s="5">
        <v>0</v>
      </c>
      <c r="N150" s="163">
        <v>0</v>
      </c>
      <c r="O150" s="163">
        <v>0</v>
      </c>
    </row>
    <row r="151" spans="4:15" ht="15" x14ac:dyDescent="0.15">
      <c r="D151" s="4" t="s">
        <v>27</v>
      </c>
      <c r="E151" s="5">
        <v>25560</v>
      </c>
      <c r="F151" s="5">
        <v>26248</v>
      </c>
      <c r="G151" s="5">
        <v>26709</v>
      </c>
      <c r="H151" s="5">
        <v>31245</v>
      </c>
      <c r="I151" s="5">
        <v>29314</v>
      </c>
      <c r="J151" s="5">
        <v>30692</v>
      </c>
      <c r="K151" s="5">
        <v>17959</v>
      </c>
      <c r="L151" s="5">
        <v>19736</v>
      </c>
      <c r="M151" s="5">
        <v>20602</v>
      </c>
      <c r="N151" s="163">
        <v>20822</v>
      </c>
      <c r="O151" s="163">
        <v>0</v>
      </c>
    </row>
    <row r="152" spans="4:15" ht="15" x14ac:dyDescent="0.15">
      <c r="D152" s="4" t="s">
        <v>28</v>
      </c>
      <c r="E152" s="160">
        <v>15015</v>
      </c>
      <c r="F152" s="160">
        <v>2610</v>
      </c>
      <c r="G152" s="160">
        <v>4441</v>
      </c>
      <c r="H152" s="160">
        <v>32</v>
      </c>
      <c r="I152" s="160">
        <v>40</v>
      </c>
      <c r="J152" s="160">
        <v>47</v>
      </c>
      <c r="K152" s="160">
        <v>73</v>
      </c>
      <c r="L152" s="160">
        <v>162</v>
      </c>
      <c r="M152" s="160">
        <v>237</v>
      </c>
      <c r="N152" s="174">
        <v>237</v>
      </c>
      <c r="O152" s="163">
        <v>0</v>
      </c>
    </row>
    <row r="153" spans="4:15" ht="15" x14ac:dyDescent="0.15">
      <c r="D153" s="4" t="s">
        <v>29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163">
        <v>0</v>
      </c>
      <c r="O153" s="163">
        <v>0</v>
      </c>
    </row>
    <row r="154" spans="4:15" ht="15" x14ac:dyDescent="0.15">
      <c r="D154" s="4" t="s">
        <v>30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163">
        <v>0</v>
      </c>
      <c r="O154" s="163">
        <v>0</v>
      </c>
    </row>
    <row r="155" spans="4:15" ht="15" x14ac:dyDescent="0.15">
      <c r="D155" s="7" t="s">
        <v>180</v>
      </c>
      <c r="E155" s="8">
        <v>32605</v>
      </c>
      <c r="F155" s="8">
        <v>31245</v>
      </c>
      <c r="G155" s="8">
        <v>62897.269</v>
      </c>
      <c r="H155" s="8">
        <v>77696.241999999998</v>
      </c>
      <c r="I155" s="8">
        <v>80996.359999999986</v>
      </c>
      <c r="J155" s="8">
        <v>79361.67</v>
      </c>
      <c r="K155" s="8">
        <v>73409.418000000005</v>
      </c>
      <c r="L155" s="8">
        <v>73142.793999999994</v>
      </c>
      <c r="M155" s="8">
        <v>83021.523000000001</v>
      </c>
      <c r="N155" s="193">
        <v>83021.523000000001</v>
      </c>
      <c r="O155" s="223">
        <v>0</v>
      </c>
    </row>
    <row r="161" spans="4:15" ht="18.75" x14ac:dyDescent="0.2">
      <c r="D161" s="176" t="s">
        <v>159</v>
      </c>
      <c r="E161" s="189"/>
      <c r="F161" s="189"/>
      <c r="G161" s="189"/>
      <c r="H161" s="189"/>
      <c r="I161" s="189"/>
      <c r="J161" s="189"/>
      <c r="K161" s="189"/>
      <c r="L161" s="204" t="s">
        <v>371</v>
      </c>
      <c r="M161" s="189"/>
      <c r="N161" s="178"/>
      <c r="O161" s="178"/>
    </row>
    <row r="162" spans="4:15" ht="15" x14ac:dyDescent="0.15">
      <c r="D162" s="28">
        <v>1396</v>
      </c>
      <c r="E162" s="3">
        <v>2004</v>
      </c>
      <c r="F162" s="3">
        <f t="shared" ref="F162:O162" si="4">E162+1</f>
        <v>2005</v>
      </c>
      <c r="G162" s="3">
        <f t="shared" si="4"/>
        <v>2006</v>
      </c>
      <c r="H162" s="3">
        <f t="shared" si="4"/>
        <v>2007</v>
      </c>
      <c r="I162" s="3">
        <f t="shared" si="4"/>
        <v>2008</v>
      </c>
      <c r="J162" s="3">
        <f t="shared" si="4"/>
        <v>2009</v>
      </c>
      <c r="K162" s="3">
        <f t="shared" si="4"/>
        <v>2010</v>
      </c>
      <c r="L162" s="3">
        <f t="shared" si="4"/>
        <v>2011</v>
      </c>
      <c r="M162" s="3">
        <f t="shared" si="4"/>
        <v>2012</v>
      </c>
      <c r="N162" s="161">
        <f t="shared" si="4"/>
        <v>2013</v>
      </c>
      <c r="O162" s="161">
        <f t="shared" si="4"/>
        <v>2014</v>
      </c>
    </row>
    <row r="163" spans="4:15" ht="15" x14ac:dyDescent="0.15">
      <c r="D163" s="4" t="s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163">
        <v>0</v>
      </c>
      <c r="O163" s="163">
        <v>0</v>
      </c>
    </row>
    <row r="164" spans="4:15" ht="15" x14ac:dyDescent="0.15">
      <c r="D164" s="4" t="s">
        <v>1</v>
      </c>
      <c r="E164" s="5">
        <v>5960</v>
      </c>
      <c r="F164" s="5">
        <v>6568</v>
      </c>
      <c r="G164" s="5">
        <v>8138.3557850100005</v>
      </c>
      <c r="H164" s="5">
        <v>8568.033871040001</v>
      </c>
      <c r="I164" s="5">
        <v>11049.20557658</v>
      </c>
      <c r="J164" s="5">
        <v>10405.66587226</v>
      </c>
      <c r="K164" s="5">
        <v>9790.3841907800015</v>
      </c>
      <c r="L164" s="5">
        <v>12945.73699356</v>
      </c>
      <c r="M164" s="5">
        <v>15425.87670524</v>
      </c>
      <c r="N164" s="163">
        <v>15425.87670524</v>
      </c>
      <c r="O164" s="163">
        <v>15378.03318402</v>
      </c>
    </row>
    <row r="165" spans="4:15" ht="15" x14ac:dyDescent="0.15">
      <c r="D165" s="4" t="s">
        <v>2</v>
      </c>
      <c r="E165" s="160">
        <v>0</v>
      </c>
      <c r="F165" s="160">
        <v>0</v>
      </c>
      <c r="G165" s="160">
        <v>0</v>
      </c>
      <c r="H165" s="160">
        <v>67.984690270000002</v>
      </c>
      <c r="I165" s="160">
        <v>80.33764093000002</v>
      </c>
      <c r="J165" s="160">
        <v>78.837388217849977</v>
      </c>
      <c r="K165" s="160">
        <v>85.429497301164005</v>
      </c>
      <c r="L165" s="160">
        <v>90</v>
      </c>
      <c r="M165" s="160">
        <v>100</v>
      </c>
      <c r="N165" s="174">
        <v>100</v>
      </c>
      <c r="O165" s="163">
        <v>0</v>
      </c>
    </row>
    <row r="166" spans="4:15" ht="15" x14ac:dyDescent="0.15">
      <c r="D166" s="4" t="s">
        <v>3</v>
      </c>
      <c r="E166" s="5">
        <v>36040.5</v>
      </c>
      <c r="F166" s="5">
        <v>29500.839</v>
      </c>
      <c r="G166" s="5">
        <v>31075.631000000001</v>
      </c>
      <c r="H166" s="5">
        <v>29269.473000000002</v>
      </c>
      <c r="I166" s="5">
        <v>29339.665000000001</v>
      </c>
      <c r="J166" s="5">
        <v>26974.832999999999</v>
      </c>
      <c r="K166" s="5">
        <v>23973.367999999999</v>
      </c>
      <c r="L166" s="5">
        <v>25670.954000000002</v>
      </c>
      <c r="M166" s="5">
        <v>24104.120999999999</v>
      </c>
      <c r="N166" s="163">
        <v>25776.968000000001</v>
      </c>
      <c r="O166" s="163">
        <v>26238.523000000001</v>
      </c>
    </row>
    <row r="167" spans="4:15" ht="15" x14ac:dyDescent="0.15">
      <c r="D167" s="4" t="s">
        <v>4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163">
        <v>0</v>
      </c>
      <c r="O167" s="163">
        <v>0</v>
      </c>
    </row>
    <row r="168" spans="4:15" ht="15" x14ac:dyDescent="0.15">
      <c r="D168" s="4" t="s">
        <v>5</v>
      </c>
      <c r="E168" s="5">
        <v>19834.616999999998</v>
      </c>
      <c r="F168" s="5">
        <v>15414.855</v>
      </c>
      <c r="G168" s="5">
        <v>13597.82</v>
      </c>
      <c r="H168" s="5">
        <v>17947.284</v>
      </c>
      <c r="I168" s="5">
        <v>21102</v>
      </c>
      <c r="J168" s="5">
        <v>22351</v>
      </c>
      <c r="K168" s="5">
        <v>23595</v>
      </c>
      <c r="L168" s="5">
        <v>25702</v>
      </c>
      <c r="M168" s="5">
        <v>28614</v>
      </c>
      <c r="N168" s="163">
        <v>29755</v>
      </c>
      <c r="O168" s="163">
        <v>32613</v>
      </c>
    </row>
    <row r="169" spans="4:15" ht="15" x14ac:dyDescent="0.15">
      <c r="D169" s="4" t="s">
        <v>6</v>
      </c>
      <c r="E169" s="5">
        <v>64128</v>
      </c>
      <c r="F169" s="5">
        <v>63709</v>
      </c>
      <c r="G169" s="5">
        <v>66089</v>
      </c>
      <c r="H169" s="5">
        <v>65639</v>
      </c>
      <c r="I169" s="5">
        <v>71464</v>
      </c>
      <c r="J169" s="5">
        <v>71071</v>
      </c>
      <c r="K169" s="5">
        <v>71382</v>
      </c>
      <c r="L169" s="5">
        <v>83796</v>
      </c>
      <c r="M169" s="5">
        <v>74739</v>
      </c>
      <c r="N169" s="163">
        <v>78374</v>
      </c>
      <c r="O169" s="163">
        <v>80484</v>
      </c>
    </row>
    <row r="170" spans="4:15" ht="15" x14ac:dyDescent="0.15">
      <c r="D170" s="4" t="s">
        <v>7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163">
        <v>0</v>
      </c>
      <c r="O170" s="163">
        <v>0</v>
      </c>
    </row>
    <row r="171" spans="4:15" ht="15" x14ac:dyDescent="0.15">
      <c r="D171" s="4" t="s">
        <v>8</v>
      </c>
      <c r="E171" s="5">
        <v>0</v>
      </c>
      <c r="F171" s="5">
        <v>0</v>
      </c>
      <c r="G171" s="5">
        <v>0</v>
      </c>
      <c r="H171" s="5">
        <v>0</v>
      </c>
      <c r="I171" s="5">
        <v>24.464999999999996</v>
      </c>
      <c r="J171" s="5">
        <v>26.521999999999998</v>
      </c>
      <c r="K171" s="5">
        <v>20.523000000000003</v>
      </c>
      <c r="L171" s="5">
        <v>17.701000000000001</v>
      </c>
      <c r="M171" s="5">
        <v>20.516999999999999</v>
      </c>
      <c r="N171" s="163">
        <v>22.012</v>
      </c>
      <c r="O171" s="163">
        <v>0</v>
      </c>
    </row>
    <row r="172" spans="4:15" ht="15" x14ac:dyDescent="0.15">
      <c r="D172" s="4" t="s">
        <v>9</v>
      </c>
      <c r="E172" s="5">
        <v>0</v>
      </c>
      <c r="F172" s="5">
        <v>0</v>
      </c>
      <c r="G172" s="5">
        <v>0</v>
      </c>
      <c r="H172" s="5">
        <v>19494.283474846201</v>
      </c>
      <c r="I172" s="5">
        <v>22160.385010330665</v>
      </c>
      <c r="J172" s="5">
        <v>21006.309786106602</v>
      </c>
      <c r="K172" s="5">
        <v>21737.713318618662</v>
      </c>
      <c r="L172" s="5">
        <v>20559.552195529766</v>
      </c>
      <c r="M172" s="5">
        <v>22317.386062093952</v>
      </c>
      <c r="N172" s="163">
        <v>19361.166058257972</v>
      </c>
      <c r="O172" s="163">
        <v>21781.013928337594</v>
      </c>
    </row>
    <row r="173" spans="4:15" ht="15" x14ac:dyDescent="0.15">
      <c r="D173" s="4" t="s">
        <v>10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163">
        <v>0</v>
      </c>
      <c r="O173" s="163">
        <v>0</v>
      </c>
    </row>
    <row r="174" spans="4:15" ht="15" x14ac:dyDescent="0.15">
      <c r="D174" s="4" t="s">
        <v>11</v>
      </c>
      <c r="E174" s="5">
        <v>54435</v>
      </c>
      <c r="F174" s="5">
        <v>59560</v>
      </c>
      <c r="G174" s="5">
        <v>65275</v>
      </c>
      <c r="H174" s="5">
        <v>69199</v>
      </c>
      <c r="I174" s="5">
        <v>78269</v>
      </c>
      <c r="J174" s="5">
        <v>75318</v>
      </c>
      <c r="K174" s="5">
        <v>79963</v>
      </c>
      <c r="L174" s="5">
        <v>101761</v>
      </c>
      <c r="M174" s="5">
        <v>104855</v>
      </c>
      <c r="N174" s="163">
        <v>94503</v>
      </c>
      <c r="O174" s="163"/>
    </row>
    <row r="175" spans="4:15" ht="15" x14ac:dyDescent="0.15">
      <c r="D175" s="4" t="s">
        <v>12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163">
        <v>0</v>
      </c>
      <c r="O175" s="163">
        <v>0</v>
      </c>
    </row>
    <row r="176" spans="4:15" ht="15" x14ac:dyDescent="0.15">
      <c r="D176" s="4" t="s">
        <v>13</v>
      </c>
      <c r="E176" s="160">
        <v>0</v>
      </c>
      <c r="F176" s="160">
        <v>0</v>
      </c>
      <c r="G176" s="160">
        <v>0</v>
      </c>
      <c r="H176" s="160">
        <v>0</v>
      </c>
      <c r="I176" s="160">
        <v>667</v>
      </c>
      <c r="J176" s="160">
        <v>910</v>
      </c>
      <c r="K176" s="160">
        <v>996</v>
      </c>
      <c r="L176" s="160">
        <v>1240</v>
      </c>
      <c r="M176" s="160">
        <v>1346</v>
      </c>
      <c r="N176" s="174">
        <v>1346</v>
      </c>
      <c r="O176" s="163">
        <v>0</v>
      </c>
    </row>
    <row r="177" spans="4:15" ht="15" x14ac:dyDescent="0.15">
      <c r="D177" s="4" t="s">
        <v>14</v>
      </c>
      <c r="E177" s="5">
        <v>113235</v>
      </c>
      <c r="F177" s="5">
        <v>117806</v>
      </c>
      <c r="G177" s="5">
        <v>124136</v>
      </c>
      <c r="H177" s="5">
        <v>146379</v>
      </c>
      <c r="I177" s="5">
        <v>161174</v>
      </c>
      <c r="J177" s="5">
        <v>145028</v>
      </c>
      <c r="K177" s="5">
        <v>199160</v>
      </c>
      <c r="L177" s="5">
        <v>136676</v>
      </c>
      <c r="M177" s="5">
        <v>142955</v>
      </c>
      <c r="N177" s="163">
        <v>140771</v>
      </c>
      <c r="O177" s="163">
        <v>0</v>
      </c>
    </row>
    <row r="178" spans="4:15" ht="15" x14ac:dyDescent="0.15">
      <c r="D178" s="4" t="s">
        <v>15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163">
        <v>0</v>
      </c>
      <c r="O178" s="163">
        <v>0</v>
      </c>
    </row>
    <row r="179" spans="4:15" ht="15" x14ac:dyDescent="0.15">
      <c r="D179" s="4" t="s">
        <v>16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163">
        <v>0</v>
      </c>
      <c r="O179" s="163">
        <v>0</v>
      </c>
    </row>
    <row r="180" spans="4:15" ht="15" x14ac:dyDescent="0.15">
      <c r="D180" s="4" t="s">
        <v>17</v>
      </c>
      <c r="E180" s="5">
        <v>20943</v>
      </c>
      <c r="F180" s="5">
        <v>22913</v>
      </c>
      <c r="G180" s="5">
        <v>32612</v>
      </c>
      <c r="H180" s="5">
        <v>45495.016000000003</v>
      </c>
      <c r="I180" s="5">
        <v>42391.267999999996</v>
      </c>
      <c r="J180" s="5">
        <v>34618</v>
      </c>
      <c r="K180" s="5">
        <v>42108</v>
      </c>
      <c r="L180" s="5">
        <v>50489</v>
      </c>
      <c r="M180" s="5">
        <v>52018</v>
      </c>
      <c r="N180" s="163">
        <v>46132</v>
      </c>
      <c r="O180" s="163">
        <v>46585</v>
      </c>
    </row>
    <row r="181" spans="4:15" ht="15" x14ac:dyDescent="0.15">
      <c r="D181" s="4" t="s">
        <v>18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163">
        <v>0</v>
      </c>
      <c r="O181" s="163">
        <v>0</v>
      </c>
    </row>
    <row r="182" spans="4:15" ht="15" x14ac:dyDescent="0.15">
      <c r="D182" s="4" t="s">
        <v>19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163">
        <v>0</v>
      </c>
      <c r="O182" s="163">
        <v>0</v>
      </c>
    </row>
    <row r="183" spans="4:15" ht="15" x14ac:dyDescent="0.15">
      <c r="D183" s="4" t="s">
        <v>20</v>
      </c>
      <c r="E183" s="160">
        <v>5.7</v>
      </c>
      <c r="F183" s="160">
        <v>2.6</v>
      </c>
      <c r="G183" s="5">
        <v>2.46</v>
      </c>
      <c r="H183" s="5">
        <v>2.1800000000000002</v>
      </c>
      <c r="I183" s="5">
        <v>4.1399999999999997</v>
      </c>
      <c r="J183" s="5">
        <v>8.08</v>
      </c>
      <c r="K183" s="5">
        <v>7.65</v>
      </c>
      <c r="L183" s="5">
        <v>8.06</v>
      </c>
      <c r="M183" s="5">
        <v>7.55</v>
      </c>
      <c r="N183" s="163">
        <v>15.52</v>
      </c>
      <c r="O183" s="163">
        <v>0</v>
      </c>
    </row>
    <row r="184" spans="4:15" ht="15" x14ac:dyDescent="0.15">
      <c r="D184" s="4" t="s">
        <v>21</v>
      </c>
      <c r="E184" s="160">
        <v>13.1</v>
      </c>
      <c r="F184" s="5">
        <v>20.964360587002094</v>
      </c>
      <c r="G184" s="5">
        <v>33.5</v>
      </c>
      <c r="H184" s="5">
        <v>55.400000000000006</v>
      </c>
      <c r="I184" s="5">
        <v>44.38</v>
      </c>
      <c r="J184" s="5">
        <v>63.219999999999992</v>
      </c>
      <c r="K184" s="5">
        <v>82.6</v>
      </c>
      <c r="L184" s="5">
        <v>91.1</v>
      </c>
      <c r="M184" s="5">
        <v>118.9</v>
      </c>
      <c r="N184" s="163">
        <v>111</v>
      </c>
      <c r="O184" s="163">
        <v>114.39999999999999</v>
      </c>
    </row>
    <row r="185" spans="4:15" ht="15" x14ac:dyDescent="0.15">
      <c r="D185" s="4" t="s">
        <v>22</v>
      </c>
      <c r="E185" s="160">
        <v>8148</v>
      </c>
      <c r="F185" s="160">
        <v>8770</v>
      </c>
      <c r="G185" s="160">
        <v>10154</v>
      </c>
      <c r="H185" s="160">
        <v>14413</v>
      </c>
      <c r="I185" s="160">
        <v>14920</v>
      </c>
      <c r="J185" s="160">
        <v>14636</v>
      </c>
      <c r="K185" s="160">
        <v>13974.097</v>
      </c>
      <c r="L185" s="160">
        <v>13762</v>
      </c>
      <c r="M185" s="160">
        <v>13076</v>
      </c>
      <c r="N185" s="163">
        <v>14591</v>
      </c>
      <c r="O185" s="163">
        <v>13978</v>
      </c>
    </row>
    <row r="186" spans="4:15" ht="15" x14ac:dyDescent="0.15">
      <c r="D186" s="4" t="s">
        <v>23</v>
      </c>
      <c r="E186" s="160">
        <v>23372</v>
      </c>
      <c r="F186" s="160">
        <v>26759</v>
      </c>
      <c r="G186" s="160">
        <v>32125</v>
      </c>
      <c r="H186" s="160">
        <v>47132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163">
        <v>0</v>
      </c>
      <c r="O186" s="163">
        <v>0</v>
      </c>
    </row>
    <row r="187" spans="4:15" ht="15" x14ac:dyDescent="0.15">
      <c r="D187" s="4" t="s">
        <v>24</v>
      </c>
      <c r="E187" s="160">
        <v>0</v>
      </c>
      <c r="F187" s="160">
        <v>0</v>
      </c>
      <c r="G187" s="160">
        <v>0</v>
      </c>
      <c r="H187" s="160">
        <v>0</v>
      </c>
      <c r="I187" s="160">
        <v>0</v>
      </c>
      <c r="J187" s="160">
        <v>0</v>
      </c>
      <c r="K187" s="160">
        <v>16077</v>
      </c>
      <c r="L187" s="160">
        <v>18582</v>
      </c>
      <c r="M187" s="160">
        <v>17542</v>
      </c>
      <c r="N187" s="174">
        <v>17542</v>
      </c>
      <c r="O187" s="163">
        <v>0</v>
      </c>
    </row>
    <row r="188" spans="4:15" ht="15" x14ac:dyDescent="0.15">
      <c r="D188" s="4" t="s">
        <v>25</v>
      </c>
      <c r="E188" s="160">
        <v>2741.6731698999379</v>
      </c>
      <c r="F188" s="160">
        <v>2894.8533344581319</v>
      </c>
      <c r="G188" s="160">
        <v>3702.7945582025195</v>
      </c>
      <c r="H188" s="160">
        <v>4716.065699240401</v>
      </c>
      <c r="I188" s="5">
        <v>5968.6243046376994</v>
      </c>
      <c r="J188" s="5">
        <v>5817.1266883130138</v>
      </c>
      <c r="K188" s="5">
        <v>7518.9006779985848</v>
      </c>
      <c r="L188" s="5">
        <v>9468.765078553115</v>
      </c>
      <c r="M188" s="5">
        <v>6457.7107114006412</v>
      </c>
      <c r="N188" s="163">
        <v>5080.3808412614617</v>
      </c>
      <c r="O188" s="163">
        <v>5580.7711380468254</v>
      </c>
    </row>
    <row r="189" spans="4:15" ht="15" x14ac:dyDescent="0.15">
      <c r="D189" s="4" t="s">
        <v>26</v>
      </c>
      <c r="E189" s="160">
        <v>0</v>
      </c>
      <c r="F189" s="160">
        <v>0</v>
      </c>
      <c r="G189" s="160">
        <v>0</v>
      </c>
      <c r="H189" s="160">
        <v>0</v>
      </c>
      <c r="I189" s="160">
        <v>0</v>
      </c>
      <c r="J189" s="160">
        <v>0</v>
      </c>
      <c r="K189" s="160">
        <v>216</v>
      </c>
      <c r="L189" s="160">
        <v>230</v>
      </c>
      <c r="M189" s="5">
        <v>0</v>
      </c>
      <c r="N189" s="163">
        <v>0</v>
      </c>
      <c r="O189" s="163">
        <v>0</v>
      </c>
    </row>
    <row r="190" spans="4:15" ht="15" x14ac:dyDescent="0.15">
      <c r="D190" s="4" t="s">
        <v>27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163">
        <v>0</v>
      </c>
      <c r="O190" s="163">
        <v>0</v>
      </c>
    </row>
    <row r="191" spans="4:15" ht="15" x14ac:dyDescent="0.15">
      <c r="D191" s="4" t="s">
        <v>28</v>
      </c>
      <c r="E191" s="160">
        <v>30435</v>
      </c>
      <c r="F191" s="160">
        <v>30248</v>
      </c>
      <c r="G191" s="160">
        <v>31731</v>
      </c>
      <c r="H191" s="160">
        <v>132</v>
      </c>
      <c r="I191" s="160">
        <v>140</v>
      </c>
      <c r="J191" s="160">
        <v>143</v>
      </c>
      <c r="K191" s="160">
        <v>174</v>
      </c>
      <c r="L191" s="160">
        <v>208</v>
      </c>
      <c r="M191" s="160">
        <v>194</v>
      </c>
      <c r="N191" s="163">
        <v>226.33799999999999</v>
      </c>
      <c r="O191" s="163">
        <v>0</v>
      </c>
    </row>
    <row r="192" spans="4:15" ht="15" x14ac:dyDescent="0.15">
      <c r="D192" s="4" t="s">
        <v>29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163">
        <v>0</v>
      </c>
      <c r="O192" s="163">
        <v>0</v>
      </c>
    </row>
    <row r="193" spans="4:15" ht="15" x14ac:dyDescent="0.15">
      <c r="D193" s="4" t="s">
        <v>30</v>
      </c>
      <c r="E193" s="5">
        <v>895.83</v>
      </c>
      <c r="F193" s="5">
        <v>1083</v>
      </c>
      <c r="G193" s="5">
        <v>1463.1</v>
      </c>
      <c r="H193" s="5">
        <v>1007.61</v>
      </c>
      <c r="I193" s="5">
        <v>1245</v>
      </c>
      <c r="J193" s="5">
        <v>1440</v>
      </c>
      <c r="K193" s="5">
        <v>1485</v>
      </c>
      <c r="L193" s="5">
        <v>1603</v>
      </c>
      <c r="M193" s="5">
        <v>1782</v>
      </c>
      <c r="N193" s="163">
        <v>2051</v>
      </c>
      <c r="O193" s="163">
        <v>0</v>
      </c>
    </row>
    <row r="194" spans="4:15" ht="15" x14ac:dyDescent="0.15">
      <c r="D194" s="7" t="s">
        <v>180</v>
      </c>
      <c r="E194" s="8">
        <v>0</v>
      </c>
      <c r="F194" s="8">
        <v>0</v>
      </c>
      <c r="G194" s="8">
        <v>0</v>
      </c>
      <c r="H194" s="8">
        <v>0</v>
      </c>
      <c r="I194" s="8"/>
      <c r="J194" s="8"/>
      <c r="K194" s="8"/>
      <c r="L194" s="8"/>
      <c r="M194" s="8"/>
      <c r="N194" s="194">
        <v>0</v>
      </c>
      <c r="O194" s="194">
        <v>0</v>
      </c>
    </row>
    <row r="197" spans="4:15" ht="18.75" x14ac:dyDescent="0.2">
      <c r="D197" s="176" t="s">
        <v>160</v>
      </c>
      <c r="E197" s="189"/>
      <c r="F197" s="189"/>
      <c r="G197" s="189"/>
      <c r="H197" s="189"/>
      <c r="I197" s="189"/>
      <c r="J197" s="189"/>
      <c r="K197" s="189"/>
      <c r="L197" s="204" t="s">
        <v>371</v>
      </c>
      <c r="M197" s="189"/>
      <c r="N197" s="178"/>
      <c r="O197" s="178"/>
    </row>
    <row r="198" spans="4:15" ht="15" x14ac:dyDescent="0.15">
      <c r="D198" s="2">
        <v>345</v>
      </c>
      <c r="E198" s="3">
        <v>2004</v>
      </c>
      <c r="F198" s="3">
        <f t="shared" ref="F198:O198" si="5">E198+1</f>
        <v>2005</v>
      </c>
      <c r="G198" s="3">
        <f t="shared" si="5"/>
        <v>2006</v>
      </c>
      <c r="H198" s="3">
        <f t="shared" si="5"/>
        <v>2007</v>
      </c>
      <c r="I198" s="3">
        <f t="shared" si="5"/>
        <v>2008</v>
      </c>
      <c r="J198" s="3">
        <f t="shared" si="5"/>
        <v>2009</v>
      </c>
      <c r="K198" s="3">
        <f t="shared" si="5"/>
        <v>2010</v>
      </c>
      <c r="L198" s="3">
        <f t="shared" si="5"/>
        <v>2011</v>
      </c>
      <c r="M198" s="3">
        <f t="shared" si="5"/>
        <v>2012</v>
      </c>
      <c r="N198" s="161">
        <f t="shared" si="5"/>
        <v>2013</v>
      </c>
      <c r="O198" s="161">
        <f t="shared" si="5"/>
        <v>2014</v>
      </c>
    </row>
    <row r="199" spans="4:15" ht="15" x14ac:dyDescent="0.15">
      <c r="D199" s="4" t="s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163">
        <v>0</v>
      </c>
      <c r="O199" s="163">
        <v>0</v>
      </c>
    </row>
    <row r="200" spans="4:15" ht="15" x14ac:dyDescent="0.15">
      <c r="D200" s="4" t="s">
        <v>1</v>
      </c>
      <c r="E200" s="5">
        <v>2389</v>
      </c>
      <c r="F200" s="5">
        <v>3386</v>
      </c>
      <c r="G200" s="5">
        <v>4727.5559290500005</v>
      </c>
      <c r="H200" s="5">
        <v>4249.4914124999996</v>
      </c>
      <c r="I200" s="5">
        <v>4189.7727000700006</v>
      </c>
      <c r="J200" s="5">
        <v>2877.0456921999998</v>
      </c>
      <c r="K200" s="5">
        <v>2672.5766775500001</v>
      </c>
      <c r="L200" s="5">
        <v>2626.35387597</v>
      </c>
      <c r="M200" s="5">
        <v>2294.9968817200001</v>
      </c>
      <c r="N200" s="163">
        <v>2109.4937096600001</v>
      </c>
      <c r="O200" s="163">
        <v>2100.1915783500003</v>
      </c>
    </row>
    <row r="201" spans="4:15" ht="15" x14ac:dyDescent="0.15">
      <c r="D201" s="4" t="s">
        <v>2</v>
      </c>
      <c r="E201" s="160">
        <v>0</v>
      </c>
      <c r="F201" s="160">
        <v>0</v>
      </c>
      <c r="G201" s="160">
        <v>0</v>
      </c>
      <c r="H201" s="160">
        <v>5.6629069100000011</v>
      </c>
      <c r="I201" s="160">
        <v>6.8392449600000003</v>
      </c>
      <c r="J201" s="160">
        <v>6.8345398899999994</v>
      </c>
      <c r="K201" s="160">
        <v>9.84123941</v>
      </c>
      <c r="L201" s="160">
        <v>9</v>
      </c>
      <c r="M201" s="160">
        <v>7</v>
      </c>
      <c r="N201" s="174">
        <v>7</v>
      </c>
      <c r="O201" s="163">
        <v>0</v>
      </c>
    </row>
    <row r="202" spans="4:15" ht="15" x14ac:dyDescent="0.15">
      <c r="D202" s="4" t="s">
        <v>3</v>
      </c>
      <c r="E202" s="5">
        <v>389.34300000000002</v>
      </c>
      <c r="F202" s="5">
        <v>796.61699999999996</v>
      </c>
      <c r="G202" s="5">
        <v>1210.7840000000001</v>
      </c>
      <c r="H202" s="5">
        <v>1461.0609999999999</v>
      </c>
      <c r="I202" s="5">
        <v>1778.999</v>
      </c>
      <c r="J202" s="5">
        <v>1279.7850000000001</v>
      </c>
      <c r="K202" s="5">
        <v>1490.799</v>
      </c>
      <c r="L202" s="5">
        <v>1615.2080000000001</v>
      </c>
      <c r="M202" s="5">
        <v>1683.981</v>
      </c>
      <c r="N202" s="163">
        <v>1838.779</v>
      </c>
      <c r="O202" s="163">
        <v>1437.2670000000001</v>
      </c>
    </row>
    <row r="203" spans="4:15" ht="15" x14ac:dyDescent="0.15">
      <c r="D203" s="4" t="s">
        <v>4</v>
      </c>
      <c r="E203" s="160">
        <v>114.47629657220379</v>
      </c>
      <c r="F203" s="160">
        <v>114.47629657220379</v>
      </c>
      <c r="G203" s="160">
        <v>114.47629657220379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163">
        <v>0</v>
      </c>
      <c r="O203" s="163">
        <v>0</v>
      </c>
    </row>
    <row r="204" spans="4:15" ht="15" x14ac:dyDescent="0.15">
      <c r="D204" s="4" t="s">
        <v>5</v>
      </c>
      <c r="E204" s="5">
        <v>613.74400000000003</v>
      </c>
      <c r="F204" s="5">
        <v>860.62900000000002</v>
      </c>
      <c r="G204" s="5">
        <v>1344.7809999999999</v>
      </c>
      <c r="H204" s="5">
        <v>2694.2170000000001</v>
      </c>
      <c r="I204" s="5">
        <v>4581</v>
      </c>
      <c r="J204" s="5">
        <v>5329</v>
      </c>
      <c r="K204" s="5">
        <v>6520</v>
      </c>
      <c r="L204" s="5">
        <v>13022</v>
      </c>
      <c r="M204" s="5">
        <v>17369</v>
      </c>
      <c r="N204" s="163">
        <v>21023</v>
      </c>
      <c r="O204" s="163">
        <v>24988</v>
      </c>
    </row>
    <row r="205" spans="4:15" ht="15" x14ac:dyDescent="0.15">
      <c r="D205" s="4" t="s">
        <v>6</v>
      </c>
      <c r="E205" s="5">
        <v>435</v>
      </c>
      <c r="F205" s="5">
        <v>476</v>
      </c>
      <c r="G205" s="5">
        <v>588</v>
      </c>
      <c r="H205" s="5">
        <v>777</v>
      </c>
      <c r="I205" s="5">
        <v>708</v>
      </c>
      <c r="J205" s="5">
        <v>622</v>
      </c>
      <c r="K205" s="5">
        <v>1063</v>
      </c>
      <c r="L205" s="5">
        <v>1803</v>
      </c>
      <c r="M205" s="5">
        <v>1732</v>
      </c>
      <c r="N205" s="163">
        <v>1855</v>
      </c>
      <c r="O205" s="163">
        <v>2308</v>
      </c>
    </row>
    <row r="206" spans="4:15" ht="15" x14ac:dyDescent="0.15">
      <c r="D206" s="4" t="s">
        <v>7</v>
      </c>
      <c r="E206" s="160">
        <v>0</v>
      </c>
      <c r="F206" s="160">
        <v>1929</v>
      </c>
      <c r="G206" s="160">
        <v>2612</v>
      </c>
      <c r="H206" s="160">
        <v>3922</v>
      </c>
      <c r="I206" s="160">
        <v>4147</v>
      </c>
      <c r="J206" s="160">
        <v>3914</v>
      </c>
      <c r="K206" s="160">
        <v>7587.0849999999991</v>
      </c>
      <c r="L206" s="160">
        <v>13425</v>
      </c>
      <c r="M206" s="160">
        <v>18692</v>
      </c>
      <c r="N206" s="174">
        <v>18692</v>
      </c>
      <c r="O206" s="163">
        <v>0</v>
      </c>
    </row>
    <row r="207" spans="4:15" ht="15" x14ac:dyDescent="0.15">
      <c r="D207" s="4" t="s">
        <v>8</v>
      </c>
      <c r="E207" s="160">
        <v>25.3</v>
      </c>
      <c r="F207" s="160">
        <v>61.8</v>
      </c>
      <c r="G207" s="160">
        <v>178</v>
      </c>
      <c r="H207" s="160">
        <v>449.69499999999999</v>
      </c>
      <c r="I207" s="5">
        <v>46.23</v>
      </c>
      <c r="J207" s="5">
        <v>17.805</v>
      </c>
      <c r="K207" s="5">
        <v>24.177</v>
      </c>
      <c r="L207" s="5">
        <v>27.018000000000001</v>
      </c>
      <c r="M207" s="5">
        <v>20.498999999999999</v>
      </c>
      <c r="N207" s="163">
        <v>19.588000000000001</v>
      </c>
      <c r="O207" s="163">
        <v>0</v>
      </c>
    </row>
    <row r="208" spans="4:15" ht="15" x14ac:dyDescent="0.15">
      <c r="D208" s="4" t="s">
        <v>9</v>
      </c>
      <c r="E208" s="160">
        <v>2145</v>
      </c>
      <c r="F208" s="160">
        <v>2427</v>
      </c>
      <c r="G208" s="160">
        <v>3115.8693576143123</v>
      </c>
      <c r="H208" s="5">
        <v>3585.9348776837992</v>
      </c>
      <c r="I208" s="5">
        <v>3673.3923136393337</v>
      </c>
      <c r="J208" s="5">
        <v>3960.1422518523059</v>
      </c>
      <c r="K208" s="5">
        <v>4234.7505863170354</v>
      </c>
      <c r="L208" s="5">
        <v>3980.6515033166534</v>
      </c>
      <c r="M208" s="5">
        <v>5133.4183683828296</v>
      </c>
      <c r="N208" s="163">
        <v>4453.4321896050214</v>
      </c>
      <c r="O208" s="163">
        <v>5154.4931224007987</v>
      </c>
    </row>
    <row r="209" spans="4:15" ht="15" x14ac:dyDescent="0.15">
      <c r="D209" s="4" t="s">
        <v>10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163">
        <v>0</v>
      </c>
      <c r="O209" s="163">
        <v>0</v>
      </c>
    </row>
    <row r="210" spans="4:15" ht="15" x14ac:dyDescent="0.15">
      <c r="D210" s="4" t="s">
        <v>11</v>
      </c>
      <c r="E210" s="5">
        <v>8007</v>
      </c>
      <c r="F210" s="5">
        <v>9105</v>
      </c>
      <c r="G210" s="5">
        <v>10107</v>
      </c>
      <c r="H210" s="5">
        <v>13934</v>
      </c>
      <c r="I210" s="5">
        <v>15709</v>
      </c>
      <c r="J210" s="5">
        <v>12230</v>
      </c>
      <c r="K210" s="5">
        <v>12789</v>
      </c>
      <c r="L210" s="5">
        <v>14677</v>
      </c>
      <c r="M210" s="5">
        <v>14739</v>
      </c>
      <c r="N210" s="163">
        <v>13521</v>
      </c>
      <c r="O210" s="163"/>
    </row>
    <row r="211" spans="4:15" ht="15" x14ac:dyDescent="0.15">
      <c r="D211" s="4" t="s">
        <v>12</v>
      </c>
      <c r="E211" s="160">
        <v>128</v>
      </c>
      <c r="F211" s="160">
        <v>70</v>
      </c>
      <c r="G211" s="160">
        <v>126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163">
        <v>0</v>
      </c>
      <c r="O211" s="163">
        <v>0</v>
      </c>
    </row>
    <row r="212" spans="4:15" ht="15" x14ac:dyDescent="0.15">
      <c r="D212" s="4" t="s">
        <v>13</v>
      </c>
      <c r="E212" s="160">
        <v>0</v>
      </c>
      <c r="F212" s="160">
        <v>0</v>
      </c>
      <c r="G212" s="160">
        <v>0</v>
      </c>
      <c r="H212" s="160">
        <v>8.6999999999999993</v>
      </c>
      <c r="I212" s="160">
        <v>16</v>
      </c>
      <c r="J212" s="160">
        <v>21</v>
      </c>
      <c r="K212" s="160">
        <v>42</v>
      </c>
      <c r="L212" s="160">
        <v>59</v>
      </c>
      <c r="M212" s="160">
        <v>75</v>
      </c>
      <c r="N212" s="174">
        <v>75</v>
      </c>
      <c r="O212" s="163">
        <v>0</v>
      </c>
    </row>
    <row r="213" spans="4:15" ht="15" x14ac:dyDescent="0.15">
      <c r="D213" s="4" t="s">
        <v>14</v>
      </c>
      <c r="E213" s="5">
        <v>61612</v>
      </c>
      <c r="F213" s="5">
        <v>84210</v>
      </c>
      <c r="G213" s="5">
        <v>118109</v>
      </c>
      <c r="H213" s="5">
        <v>152923</v>
      </c>
      <c r="I213" s="5">
        <v>78111</v>
      </c>
      <c r="J213" s="5">
        <v>189344</v>
      </c>
      <c r="K213" s="5">
        <v>174349</v>
      </c>
      <c r="L213" s="5">
        <v>226427</v>
      </c>
      <c r="M213" s="5">
        <v>240028</v>
      </c>
      <c r="N213" s="163">
        <v>250931</v>
      </c>
      <c r="O213" s="163">
        <v>0</v>
      </c>
    </row>
    <row r="214" spans="4:15" ht="15" x14ac:dyDescent="0.15">
      <c r="D214" s="4" t="s">
        <v>15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163">
        <v>0</v>
      </c>
      <c r="O214" s="163">
        <v>0</v>
      </c>
    </row>
    <row r="215" spans="4:15" ht="15" x14ac:dyDescent="0.15">
      <c r="D215" s="4" t="s">
        <v>16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163">
        <v>0</v>
      </c>
      <c r="O215" s="163">
        <v>0</v>
      </c>
    </row>
    <row r="216" spans="4:15" ht="15" x14ac:dyDescent="0.15">
      <c r="D216" s="4" t="s">
        <v>17</v>
      </c>
      <c r="E216" s="5">
        <v>13370</v>
      </c>
      <c r="F216" s="5">
        <v>20797</v>
      </c>
      <c r="G216" s="5">
        <v>25192</v>
      </c>
      <c r="H216" s="5">
        <v>28821.476999999999</v>
      </c>
      <c r="I216" s="5">
        <v>23155.819</v>
      </c>
      <c r="J216" s="5">
        <v>22580</v>
      </c>
      <c r="K216" s="5">
        <v>24693</v>
      </c>
      <c r="L216" s="5">
        <v>23482</v>
      </c>
      <c r="M216" s="5">
        <v>23004</v>
      </c>
      <c r="N216" s="163">
        <v>20656</v>
      </c>
      <c r="O216" s="163">
        <v>17992</v>
      </c>
    </row>
    <row r="217" spans="4:15" ht="15" x14ac:dyDescent="0.15">
      <c r="D217" s="4" t="s">
        <v>18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163">
        <v>0</v>
      </c>
      <c r="O217" s="163">
        <v>0</v>
      </c>
    </row>
    <row r="218" spans="4:15" ht="15" x14ac:dyDescent="0.15">
      <c r="D218" s="4" t="s">
        <v>19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163">
        <v>0</v>
      </c>
      <c r="O218" s="163">
        <v>0</v>
      </c>
    </row>
    <row r="219" spans="4:15" ht="15" x14ac:dyDescent="0.15">
      <c r="D219" s="4" t="s">
        <v>20</v>
      </c>
      <c r="E219" s="5">
        <v>0.12726999999999999</v>
      </c>
      <c r="F219" s="5">
        <v>0</v>
      </c>
      <c r="G219" s="5">
        <v>0.35</v>
      </c>
      <c r="H219" s="5">
        <v>0.68</v>
      </c>
      <c r="I219" s="5">
        <v>2.17</v>
      </c>
      <c r="J219" s="5">
        <v>2.94</v>
      </c>
      <c r="K219" s="5">
        <v>1.69</v>
      </c>
      <c r="L219" s="5">
        <v>2.2799999999999998</v>
      </c>
      <c r="M219" s="5">
        <v>5.53</v>
      </c>
      <c r="N219" s="163">
        <v>3.77</v>
      </c>
      <c r="O219" s="163">
        <v>0</v>
      </c>
    </row>
    <row r="220" spans="4:15" ht="15" x14ac:dyDescent="0.15">
      <c r="D220" s="4" t="s">
        <v>21</v>
      </c>
      <c r="E220" s="160">
        <v>1.6</v>
      </c>
      <c r="F220" s="5">
        <v>2.7356394129979051</v>
      </c>
      <c r="G220" s="5">
        <v>5.7999999999999972</v>
      </c>
      <c r="H220" s="5">
        <v>11.799999999999997</v>
      </c>
      <c r="I220" s="5">
        <v>11.82</v>
      </c>
      <c r="J220" s="5">
        <v>10.180000000000014</v>
      </c>
      <c r="K220" s="5">
        <v>26.800000000000011</v>
      </c>
      <c r="L220" s="5">
        <v>27.600000000000009</v>
      </c>
      <c r="M220" s="5">
        <v>27.799999999999983</v>
      </c>
      <c r="N220" s="163">
        <v>28.800000000000011</v>
      </c>
      <c r="O220" s="163">
        <v>42.90000000000002</v>
      </c>
    </row>
    <row r="221" spans="4:15" ht="15" x14ac:dyDescent="0.15">
      <c r="D221" s="4" t="s">
        <v>22</v>
      </c>
      <c r="E221" s="160">
        <v>5247</v>
      </c>
      <c r="F221" s="160">
        <v>5071</v>
      </c>
      <c r="G221" s="160">
        <v>6032</v>
      </c>
      <c r="H221" s="160">
        <v>6569</v>
      </c>
      <c r="I221" s="160">
        <v>6210</v>
      </c>
      <c r="J221" s="160">
        <v>5615</v>
      </c>
      <c r="K221" s="160">
        <v>8856.8090000000011</v>
      </c>
      <c r="L221" s="160">
        <v>8363</v>
      </c>
      <c r="M221" s="160">
        <v>10000</v>
      </c>
      <c r="N221" s="163">
        <v>9251</v>
      </c>
      <c r="O221" s="163">
        <v>11509</v>
      </c>
    </row>
    <row r="222" spans="4:15" ht="15" x14ac:dyDescent="0.15">
      <c r="D222" s="4" t="s">
        <v>23</v>
      </c>
      <c r="E222" s="160">
        <v>1364</v>
      </c>
      <c r="F222" s="160">
        <v>1891</v>
      </c>
      <c r="G222" s="160">
        <v>3486</v>
      </c>
      <c r="H222" s="160">
        <v>10736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163">
        <v>0</v>
      </c>
      <c r="O222" s="163">
        <v>0</v>
      </c>
    </row>
    <row r="223" spans="4:15" ht="15" x14ac:dyDescent="0.15">
      <c r="D223" s="4" t="s">
        <v>24</v>
      </c>
      <c r="E223" s="160">
        <v>0</v>
      </c>
      <c r="F223" s="160">
        <v>1932</v>
      </c>
      <c r="G223" s="160">
        <v>2303</v>
      </c>
      <c r="H223" s="160">
        <v>3745.8</v>
      </c>
      <c r="I223" s="160">
        <v>6698</v>
      </c>
      <c r="J223" s="160">
        <v>4376</v>
      </c>
      <c r="K223" s="160">
        <v>4669</v>
      </c>
      <c r="L223" s="160">
        <v>5792</v>
      </c>
      <c r="M223" s="160">
        <v>6663</v>
      </c>
      <c r="N223" s="174">
        <v>6663</v>
      </c>
      <c r="O223" s="163">
        <v>0</v>
      </c>
    </row>
    <row r="224" spans="4:15" ht="15" x14ac:dyDescent="0.15">
      <c r="D224" s="4" t="s">
        <v>25</v>
      </c>
      <c r="E224" s="160">
        <v>610.88283010006205</v>
      </c>
      <c r="F224" s="160">
        <v>713.29127923999999</v>
      </c>
      <c r="G224" s="160">
        <v>1149.2235047794195</v>
      </c>
      <c r="H224" s="160">
        <v>1922.3041499161002</v>
      </c>
      <c r="I224" s="5">
        <v>3945.0116338221023</v>
      </c>
      <c r="J224" s="5">
        <v>2513.8406135100035</v>
      </c>
      <c r="K224" s="5">
        <v>2390.3568345199988</v>
      </c>
      <c r="L224" s="5">
        <v>3994.205189659996</v>
      </c>
      <c r="M224" s="5">
        <v>3004.2555728496422</v>
      </c>
      <c r="N224" s="163">
        <v>3393.4920438700137</v>
      </c>
      <c r="O224" s="163">
        <v>3386.1271283100023</v>
      </c>
    </row>
    <row r="225" spans="4:15" ht="15" x14ac:dyDescent="0.15">
      <c r="D225" s="4" t="s">
        <v>26</v>
      </c>
      <c r="E225" s="160">
        <v>69.106789020000008</v>
      </c>
      <c r="F225" s="160">
        <v>100.63802083333334</v>
      </c>
      <c r="G225" s="160">
        <v>111.47359102037119</v>
      </c>
      <c r="H225" s="171">
        <f>(G225+($G$225*($K$225/$G$225-1)/4))</f>
        <v>139.60519326527839</v>
      </c>
      <c r="I225" s="171">
        <f>(H225+($G$225*($K$225/$G$225-1)/4))</f>
        <v>167.73679551018557</v>
      </c>
      <c r="J225" s="171">
        <f>(I225+($G$225*($K$225/$G$225-1)/4))</f>
        <v>195.86839775509276</v>
      </c>
      <c r="K225" s="160">
        <v>224</v>
      </c>
      <c r="L225" s="160">
        <v>217</v>
      </c>
      <c r="M225" s="5">
        <v>0</v>
      </c>
      <c r="N225" s="163">
        <v>0</v>
      </c>
      <c r="O225" s="163">
        <v>0</v>
      </c>
    </row>
    <row r="226" spans="4:15" ht="15" x14ac:dyDescent="0.15">
      <c r="D226" s="4" t="s">
        <v>27</v>
      </c>
      <c r="E226" s="5">
        <v>13578</v>
      </c>
      <c r="F226" s="5">
        <v>28922</v>
      </c>
      <c r="G226" s="5">
        <v>23247</v>
      </c>
      <c r="H226" s="5">
        <v>7388</v>
      </c>
      <c r="I226" s="5">
        <v>4597</v>
      </c>
      <c r="J226" s="5">
        <v>968</v>
      </c>
      <c r="K226" s="5">
        <v>1409</v>
      </c>
      <c r="L226" s="5">
        <v>162</v>
      </c>
      <c r="M226" s="5">
        <v>207</v>
      </c>
      <c r="N226" s="163">
        <v>291</v>
      </c>
      <c r="O226" s="163">
        <v>0</v>
      </c>
    </row>
    <row r="227" spans="4:15" ht="15" x14ac:dyDescent="0.15">
      <c r="D227" s="4" t="s">
        <v>28</v>
      </c>
      <c r="E227" s="160">
        <v>14763</v>
      </c>
      <c r="F227" s="160">
        <v>2273</v>
      </c>
      <c r="G227" s="160">
        <v>4070</v>
      </c>
      <c r="H227" s="160">
        <v>30</v>
      </c>
      <c r="I227" s="160">
        <v>38</v>
      </c>
      <c r="J227" s="160">
        <v>45</v>
      </c>
      <c r="K227" s="160">
        <v>72</v>
      </c>
      <c r="L227" s="160">
        <v>137</v>
      </c>
      <c r="M227" s="160">
        <v>237</v>
      </c>
      <c r="N227" s="163">
        <v>66.796999999999997</v>
      </c>
      <c r="O227" s="163">
        <v>0</v>
      </c>
    </row>
    <row r="228" spans="4:15" ht="15" x14ac:dyDescent="0.15">
      <c r="D228" s="4" t="s">
        <v>29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163">
        <v>0</v>
      </c>
      <c r="O228" s="163">
        <v>0</v>
      </c>
    </row>
    <row r="229" spans="4:15" ht="15" x14ac:dyDescent="0.15">
      <c r="D229" s="4" t="s">
        <v>30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163">
        <v>0</v>
      </c>
      <c r="O229" s="163">
        <v>0</v>
      </c>
    </row>
    <row r="230" spans="4:15" ht="15" x14ac:dyDescent="0.15">
      <c r="D230" s="7" t="s">
        <v>180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194">
        <v>0</v>
      </c>
      <c r="O230" s="194">
        <v>0</v>
      </c>
    </row>
    <row r="235" spans="4:15" ht="18.75" x14ac:dyDescent="0.15">
      <c r="D235" s="176" t="s">
        <v>161</v>
      </c>
      <c r="E235" s="177"/>
      <c r="F235" s="177"/>
      <c r="G235" s="177"/>
      <c r="H235" s="177"/>
      <c r="I235" s="177"/>
      <c r="J235" s="177"/>
      <c r="K235" s="177"/>
      <c r="L235" s="177"/>
      <c r="M235" s="204" t="s">
        <v>371</v>
      </c>
      <c r="N235" s="178"/>
    </row>
    <row r="236" spans="4:15" ht="15" x14ac:dyDescent="0.15">
      <c r="D236" s="2"/>
      <c r="E236" s="3">
        <v>2004</v>
      </c>
      <c r="F236" s="3">
        <f t="shared" ref="F236:O236" si="6">E236+1</f>
        <v>2005</v>
      </c>
      <c r="G236" s="3">
        <f t="shared" si="6"/>
        <v>2006</v>
      </c>
      <c r="H236" s="3">
        <f t="shared" si="6"/>
        <v>2007</v>
      </c>
      <c r="I236" s="3">
        <f t="shared" si="6"/>
        <v>2008</v>
      </c>
      <c r="J236" s="3">
        <f t="shared" si="6"/>
        <v>2009</v>
      </c>
      <c r="K236" s="3">
        <f t="shared" si="6"/>
        <v>2010</v>
      </c>
      <c r="L236" s="3">
        <f t="shared" si="6"/>
        <v>2011</v>
      </c>
      <c r="M236" s="3">
        <f t="shared" si="6"/>
        <v>2012</v>
      </c>
      <c r="N236" s="161">
        <f t="shared" si="6"/>
        <v>2013</v>
      </c>
      <c r="O236" s="161">
        <f t="shared" si="6"/>
        <v>2014</v>
      </c>
    </row>
    <row r="237" spans="4:15" ht="15" x14ac:dyDescent="0.15">
      <c r="D237" s="4" t="s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195">
        <v>0</v>
      </c>
      <c r="O237" s="195">
        <v>0</v>
      </c>
    </row>
    <row r="238" spans="4:15" ht="15" x14ac:dyDescent="0.15">
      <c r="D238" s="4" t="s">
        <v>1</v>
      </c>
      <c r="E238" s="26">
        <v>1</v>
      </c>
      <c r="F238" s="26">
        <v>1</v>
      </c>
      <c r="G238" s="26">
        <v>1</v>
      </c>
      <c r="H238" s="26">
        <v>1</v>
      </c>
      <c r="I238" s="26">
        <v>1</v>
      </c>
      <c r="J238" s="26">
        <v>1</v>
      </c>
      <c r="K238" s="26">
        <v>1</v>
      </c>
      <c r="L238" s="26">
        <v>1</v>
      </c>
      <c r="M238" s="26">
        <v>1</v>
      </c>
      <c r="N238" s="195">
        <v>1</v>
      </c>
      <c r="O238" s="195">
        <v>1</v>
      </c>
    </row>
    <row r="239" spans="4:15" ht="15" x14ac:dyDescent="0.15">
      <c r="D239" s="4" t="s">
        <v>2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195">
        <v>0</v>
      </c>
      <c r="O239" s="195">
        <v>0</v>
      </c>
    </row>
    <row r="240" spans="4:15" ht="15" x14ac:dyDescent="0.15">
      <c r="D240" s="4" t="s">
        <v>3</v>
      </c>
      <c r="E240" s="26">
        <v>1</v>
      </c>
      <c r="F240" s="26">
        <v>1</v>
      </c>
      <c r="G240" s="26">
        <v>1</v>
      </c>
      <c r="H240" s="26">
        <v>1</v>
      </c>
      <c r="I240" s="26">
        <v>1</v>
      </c>
      <c r="J240" s="26">
        <v>1</v>
      </c>
      <c r="K240" s="26">
        <v>1</v>
      </c>
      <c r="L240" s="26">
        <v>1</v>
      </c>
      <c r="M240" s="26">
        <v>1</v>
      </c>
      <c r="N240" s="195">
        <v>1</v>
      </c>
      <c r="O240" s="195">
        <v>1</v>
      </c>
    </row>
    <row r="241" spans="4:15" ht="15" x14ac:dyDescent="0.15">
      <c r="D241" s="4" t="s">
        <v>4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195">
        <v>0</v>
      </c>
      <c r="O241" s="195">
        <v>0</v>
      </c>
    </row>
    <row r="242" spans="4:15" ht="15" x14ac:dyDescent="0.15">
      <c r="D242" s="4" t="s">
        <v>5</v>
      </c>
      <c r="E242" s="26">
        <v>100</v>
      </c>
      <c r="F242" s="26">
        <v>100</v>
      </c>
      <c r="G242" s="26">
        <v>100</v>
      </c>
      <c r="H242" s="26">
        <v>100</v>
      </c>
      <c r="I242" s="26">
        <v>100</v>
      </c>
      <c r="J242" s="26">
        <v>100</v>
      </c>
      <c r="K242" s="26">
        <v>100</v>
      </c>
      <c r="L242" s="26">
        <v>100</v>
      </c>
      <c r="M242" s="26">
        <v>100</v>
      </c>
      <c r="N242" s="195">
        <v>100</v>
      </c>
      <c r="O242" s="195">
        <v>100</v>
      </c>
    </row>
    <row r="243" spans="4:15" ht="15" x14ac:dyDescent="0.15">
      <c r="D243" s="4" t="s">
        <v>6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195">
        <v>0</v>
      </c>
      <c r="O243" s="195">
        <v>0</v>
      </c>
    </row>
    <row r="244" spans="4:15" ht="15" x14ac:dyDescent="0.15">
      <c r="D244" s="4" t="s">
        <v>7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195">
        <v>0</v>
      </c>
      <c r="O244" s="195">
        <v>0</v>
      </c>
    </row>
    <row r="245" spans="4:15" ht="15" x14ac:dyDescent="0.15">
      <c r="D245" s="4" t="s">
        <v>8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195">
        <v>0</v>
      </c>
      <c r="O245" s="195">
        <v>0</v>
      </c>
    </row>
    <row r="246" spans="4:15" ht="15" x14ac:dyDescent="0.15">
      <c r="D246" s="4" t="s">
        <v>9</v>
      </c>
      <c r="E246" s="26">
        <v>0</v>
      </c>
      <c r="F246" s="26">
        <v>0</v>
      </c>
      <c r="G246" s="26">
        <v>0</v>
      </c>
      <c r="H246" s="26">
        <v>1</v>
      </c>
      <c r="I246" s="26">
        <v>1</v>
      </c>
      <c r="J246" s="26">
        <v>1</v>
      </c>
      <c r="K246" s="26">
        <v>1</v>
      </c>
      <c r="L246" s="26">
        <v>1</v>
      </c>
      <c r="M246" s="26">
        <v>1</v>
      </c>
      <c r="N246" s="195">
        <v>1</v>
      </c>
      <c r="O246" s="195">
        <v>1</v>
      </c>
    </row>
    <row r="247" spans="4:15" ht="15" x14ac:dyDescent="0.15">
      <c r="D247" s="4" t="s">
        <v>10</v>
      </c>
      <c r="E247" s="26">
        <v>0.99</v>
      </c>
      <c r="F247" s="26">
        <v>0.99</v>
      </c>
      <c r="G247" s="26">
        <v>0.99</v>
      </c>
      <c r="H247" s="26">
        <v>0.99</v>
      </c>
      <c r="I247" s="26">
        <v>0.99</v>
      </c>
      <c r="J247" s="26">
        <v>0.99</v>
      </c>
      <c r="K247" s="26">
        <v>0.99</v>
      </c>
      <c r="L247" s="26">
        <v>0.99</v>
      </c>
      <c r="M247" s="26">
        <v>0.99</v>
      </c>
      <c r="N247" s="195">
        <v>0.99</v>
      </c>
      <c r="O247" s="195">
        <v>0.99</v>
      </c>
    </row>
    <row r="248" spans="4:15" ht="15" x14ac:dyDescent="0.15">
      <c r="D248" s="4" t="s">
        <v>11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195">
        <v>0</v>
      </c>
      <c r="O248" s="195">
        <v>0</v>
      </c>
    </row>
    <row r="249" spans="4:15" ht="15" x14ac:dyDescent="0.15">
      <c r="D249" s="4" t="s">
        <v>12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1</v>
      </c>
      <c r="N249" s="195">
        <v>1</v>
      </c>
      <c r="O249" s="195">
        <v>0</v>
      </c>
    </row>
    <row r="250" spans="4:15" ht="15" x14ac:dyDescent="0.15">
      <c r="D250" s="4" t="s">
        <v>13</v>
      </c>
      <c r="E250" s="26">
        <v>1</v>
      </c>
      <c r="F250" s="26">
        <v>1</v>
      </c>
      <c r="G250" s="26">
        <v>1</v>
      </c>
      <c r="H250" s="26">
        <v>1</v>
      </c>
      <c r="I250" s="26">
        <v>1</v>
      </c>
      <c r="J250" s="26">
        <v>1</v>
      </c>
      <c r="K250" s="26">
        <v>1</v>
      </c>
      <c r="L250" s="26">
        <v>1</v>
      </c>
      <c r="M250" s="26">
        <v>1</v>
      </c>
      <c r="N250" s="195">
        <v>1</v>
      </c>
      <c r="O250" s="195">
        <v>0</v>
      </c>
    </row>
    <row r="251" spans="4:15" ht="15" x14ac:dyDescent="0.15">
      <c r="D251" s="4" t="s">
        <v>14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195">
        <v>0</v>
      </c>
      <c r="O251" s="195">
        <v>0</v>
      </c>
    </row>
    <row r="252" spans="4:15" ht="15" x14ac:dyDescent="0.15">
      <c r="D252" s="4" t="s">
        <v>15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195">
        <v>0</v>
      </c>
      <c r="O252" s="195">
        <v>0</v>
      </c>
    </row>
    <row r="253" spans="4:15" ht="15" x14ac:dyDescent="0.15">
      <c r="D253" s="4" t="s">
        <v>16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195">
        <v>0</v>
      </c>
      <c r="O253" s="195">
        <v>0</v>
      </c>
    </row>
    <row r="254" spans="4:15" ht="15" x14ac:dyDescent="0.15">
      <c r="D254" s="4" t="s">
        <v>17</v>
      </c>
      <c r="E254" s="26">
        <v>1</v>
      </c>
      <c r="F254" s="26">
        <v>1</v>
      </c>
      <c r="G254" s="26">
        <v>1</v>
      </c>
      <c r="H254" s="26">
        <v>1</v>
      </c>
      <c r="I254" s="26">
        <v>1</v>
      </c>
      <c r="J254" s="26">
        <v>1</v>
      </c>
      <c r="K254" s="26">
        <v>1</v>
      </c>
      <c r="L254" s="26">
        <v>1</v>
      </c>
      <c r="M254" s="26">
        <v>1</v>
      </c>
      <c r="N254" s="195">
        <v>1</v>
      </c>
      <c r="O254" s="195">
        <v>1</v>
      </c>
    </row>
    <row r="255" spans="4:15" ht="15" x14ac:dyDescent="0.15">
      <c r="D255" s="4" t="s">
        <v>18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195">
        <v>0</v>
      </c>
      <c r="O255" s="195">
        <v>0</v>
      </c>
    </row>
    <row r="256" spans="4:15" ht="15" x14ac:dyDescent="0.15">
      <c r="D256" s="4" t="s">
        <v>19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195">
        <v>0</v>
      </c>
      <c r="O256" s="195">
        <v>0</v>
      </c>
    </row>
    <row r="257" spans="4:15" ht="15" x14ac:dyDescent="0.15">
      <c r="D257" s="4" t="s">
        <v>20</v>
      </c>
      <c r="E257" s="26">
        <v>1</v>
      </c>
      <c r="F257" s="26">
        <v>0.96299999999999997</v>
      </c>
      <c r="G257" s="26">
        <v>0.877</v>
      </c>
      <c r="H257" s="26">
        <v>0.51</v>
      </c>
      <c r="I257" s="26">
        <v>0.53100000000000003</v>
      </c>
      <c r="J257" s="26">
        <v>0.53600000000000003</v>
      </c>
      <c r="K257" s="26">
        <v>0.56799999999999995</v>
      </c>
      <c r="L257" s="26">
        <v>0.59299999999999997</v>
      </c>
      <c r="M257" s="26">
        <v>0.55300000000000005</v>
      </c>
      <c r="N257" s="195">
        <v>0.56100000000000005</v>
      </c>
      <c r="O257" s="195">
        <v>0</v>
      </c>
    </row>
    <row r="258" spans="4:15" ht="15" x14ac:dyDescent="0.15">
      <c r="D258" s="4" t="s">
        <v>21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195">
        <v>0</v>
      </c>
      <c r="O258" s="195">
        <v>0</v>
      </c>
    </row>
    <row r="259" spans="4:15" ht="15" x14ac:dyDescent="0.15">
      <c r="D259" s="4" t="s">
        <v>22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195">
        <v>1</v>
      </c>
      <c r="O259" s="195">
        <v>1</v>
      </c>
    </row>
    <row r="260" spans="4:15" ht="15" x14ac:dyDescent="0.15">
      <c r="D260" s="4" t="s">
        <v>23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195">
        <v>0</v>
      </c>
      <c r="O260" s="195">
        <v>0</v>
      </c>
    </row>
    <row r="261" spans="4:15" ht="15" x14ac:dyDescent="0.15">
      <c r="D261" s="4" t="s">
        <v>24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195">
        <v>0</v>
      </c>
      <c r="O261" s="195">
        <v>0</v>
      </c>
    </row>
    <row r="262" spans="4:15" ht="15" x14ac:dyDescent="0.15">
      <c r="D262" s="4" t="s">
        <v>25</v>
      </c>
      <c r="E262" s="26">
        <v>0</v>
      </c>
      <c r="F262" s="26">
        <v>0</v>
      </c>
      <c r="G262" s="26">
        <v>0</v>
      </c>
      <c r="H262" s="26">
        <v>0</v>
      </c>
      <c r="I262" s="26">
        <v>0.98</v>
      </c>
      <c r="J262" s="26">
        <v>0.95699999999999996</v>
      </c>
      <c r="K262" s="26">
        <v>0.96399999999999997</v>
      </c>
      <c r="L262" s="26">
        <v>0.94499999999999995</v>
      </c>
      <c r="M262" s="26">
        <v>0.96099999999999997</v>
      </c>
      <c r="N262" s="195">
        <v>0.97199999999999998</v>
      </c>
      <c r="O262" s="195">
        <v>0.96149661849626467</v>
      </c>
    </row>
    <row r="263" spans="4:15" ht="15" x14ac:dyDescent="0.15">
      <c r="D263" s="4" t="s">
        <v>26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195">
        <v>0</v>
      </c>
      <c r="O263" s="195">
        <v>0</v>
      </c>
    </row>
    <row r="264" spans="4:15" ht="15" x14ac:dyDescent="0.15">
      <c r="D264" s="4" t="s">
        <v>27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195">
        <v>0</v>
      </c>
      <c r="O264" s="195">
        <v>0</v>
      </c>
    </row>
    <row r="265" spans="4:15" ht="15" x14ac:dyDescent="0.15">
      <c r="D265" s="4" t="s">
        <v>28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195">
        <v>0.98450000000000004</v>
      </c>
      <c r="O265" s="195">
        <v>0</v>
      </c>
    </row>
    <row r="266" spans="4:15" ht="15" x14ac:dyDescent="0.15">
      <c r="D266" s="4" t="s">
        <v>29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195">
        <v>0</v>
      </c>
      <c r="O266" s="195">
        <v>0</v>
      </c>
    </row>
    <row r="267" spans="4:15" ht="15" x14ac:dyDescent="0.15">
      <c r="D267" s="4" t="s">
        <v>30</v>
      </c>
      <c r="E267" s="26">
        <v>1</v>
      </c>
      <c r="F267" s="26">
        <v>1</v>
      </c>
      <c r="G267" s="26">
        <v>1</v>
      </c>
      <c r="H267" s="26">
        <v>1</v>
      </c>
      <c r="I267" s="26">
        <v>1</v>
      </c>
      <c r="J267" s="26">
        <v>1</v>
      </c>
      <c r="K267" s="26">
        <v>1</v>
      </c>
      <c r="L267" s="26">
        <v>1</v>
      </c>
      <c r="M267" s="26">
        <v>1</v>
      </c>
      <c r="N267" s="195">
        <v>1</v>
      </c>
      <c r="O267" s="195">
        <v>0</v>
      </c>
    </row>
    <row r="268" spans="4:15" ht="15" x14ac:dyDescent="0.15">
      <c r="D268" s="7" t="s">
        <v>180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196">
        <v>0</v>
      </c>
      <c r="O268" s="196">
        <v>0</v>
      </c>
    </row>
  </sheetData>
  <conditionalFormatting sqref="E8:O39 E85:O116 E124:O155 E237:O268 E46:O77 E163:O194 E199:O230">
    <cfRule type="cellIs" dxfId="260" priority="7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63" fitToHeight="5" orientation="landscape" r:id="rId1"/>
  <headerFooter>
    <oddHeader>&amp;L&amp;F&amp;R&amp;A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D2:O260"/>
  <sheetViews>
    <sheetView topLeftCell="A208" zoomScale="90" zoomScaleNormal="90" workbookViewId="0">
      <selection activeCell="E224" sqref="E224"/>
    </sheetView>
  </sheetViews>
  <sheetFormatPr defaultRowHeight="10.5" x14ac:dyDescent="0.15"/>
  <cols>
    <col min="4" max="14" width="16.42578125" customWidth="1"/>
    <col min="15" max="15" width="12.28515625" customWidth="1"/>
  </cols>
  <sheetData>
    <row r="2" spans="4:15" ht="18.75" x14ac:dyDescent="0.15">
      <c r="D2" s="1" t="s">
        <v>162</v>
      </c>
    </row>
    <row r="3" spans="4:15" x14ac:dyDescent="0.15">
      <c r="D3" s="170" t="s">
        <v>32</v>
      </c>
      <c r="E3" s="17">
        <v>131</v>
      </c>
      <c r="F3" s="17" t="s">
        <v>170</v>
      </c>
    </row>
    <row r="5" spans="4:15" ht="18.75" x14ac:dyDescent="0.2">
      <c r="D5" s="176" t="s">
        <v>163</v>
      </c>
      <c r="E5" s="189"/>
      <c r="F5" s="189"/>
      <c r="G5" s="189"/>
      <c r="H5" s="189"/>
      <c r="I5" s="189"/>
      <c r="J5" s="189"/>
      <c r="K5" s="189"/>
      <c r="L5" s="189"/>
      <c r="M5" s="189"/>
      <c r="N5" s="197"/>
      <c r="O5" s="197"/>
    </row>
    <row r="6" spans="4:15" ht="15" x14ac:dyDescent="0.15">
      <c r="D6" s="2">
        <v>336</v>
      </c>
      <c r="E6" s="3">
        <v>2004</v>
      </c>
      <c r="F6" s="3">
        <f t="shared" ref="F6:O6" si="0">E6+1</f>
        <v>2005</v>
      </c>
      <c r="G6" s="3">
        <f t="shared" si="0"/>
        <v>2006</v>
      </c>
      <c r="H6" s="3">
        <f t="shared" si="0"/>
        <v>2007</v>
      </c>
      <c r="I6" s="3">
        <f t="shared" si="0"/>
        <v>2008</v>
      </c>
      <c r="J6" s="3">
        <f t="shared" si="0"/>
        <v>2009</v>
      </c>
      <c r="K6" s="3">
        <f t="shared" si="0"/>
        <v>2010</v>
      </c>
      <c r="L6" s="3">
        <f t="shared" si="0"/>
        <v>2011</v>
      </c>
      <c r="M6" s="3">
        <f t="shared" si="0"/>
        <v>2012</v>
      </c>
      <c r="N6" s="161">
        <f t="shared" si="0"/>
        <v>2013</v>
      </c>
      <c r="O6" s="161">
        <f t="shared" si="0"/>
        <v>2014</v>
      </c>
    </row>
    <row r="7" spans="4:15" ht="15" x14ac:dyDescent="0.15">
      <c r="D7" s="4" t="s">
        <v>0</v>
      </c>
      <c r="E7" s="160">
        <v>47093</v>
      </c>
      <c r="F7" s="160">
        <v>52632</v>
      </c>
      <c r="G7" s="160">
        <v>56821</v>
      </c>
      <c r="H7" s="160">
        <v>59575</v>
      </c>
      <c r="I7" s="160">
        <v>61151</v>
      </c>
      <c r="J7" s="160">
        <v>63200</v>
      </c>
      <c r="K7" s="160">
        <v>64571</v>
      </c>
      <c r="L7" s="160">
        <v>64890</v>
      </c>
      <c r="M7" s="160">
        <v>67945</v>
      </c>
      <c r="N7" s="186">
        <v>67945</v>
      </c>
      <c r="O7" s="163">
        <v>0</v>
      </c>
    </row>
    <row r="8" spans="4:15" ht="15" x14ac:dyDescent="0.15">
      <c r="D8" s="4" t="s">
        <v>1</v>
      </c>
      <c r="E8" s="5">
        <v>106885</v>
      </c>
      <c r="F8" s="5">
        <v>127793</v>
      </c>
      <c r="G8" s="5">
        <v>140029.76842435001</v>
      </c>
      <c r="H8" s="5">
        <v>154772.60107191</v>
      </c>
      <c r="I8" s="5">
        <v>156144.31591923998</v>
      </c>
      <c r="J8" s="5">
        <v>167238.38243264001</v>
      </c>
      <c r="K8" s="5">
        <v>178915.71704945</v>
      </c>
      <c r="L8" s="5">
        <v>184612.56268480001</v>
      </c>
      <c r="M8" s="5">
        <v>193209.90230338002</v>
      </c>
      <c r="N8" s="163">
        <v>197346.53220955</v>
      </c>
      <c r="O8" s="163">
        <v>203218.97669307998</v>
      </c>
    </row>
    <row r="9" spans="4:15" ht="15" x14ac:dyDescent="0.15">
      <c r="D9" s="4" t="s">
        <v>2</v>
      </c>
      <c r="E9" s="160">
        <v>0</v>
      </c>
      <c r="F9" s="160">
        <v>0</v>
      </c>
      <c r="G9" s="160">
        <v>0</v>
      </c>
      <c r="H9" s="160">
        <v>270.3695849724408</v>
      </c>
      <c r="I9" s="160">
        <v>340.79097280464896</v>
      </c>
      <c r="J9" s="160">
        <v>386.35119945513816</v>
      </c>
      <c r="K9" s="160">
        <v>376.06405459087841</v>
      </c>
      <c r="L9" s="160">
        <v>419</v>
      </c>
      <c r="M9" s="160">
        <v>464</v>
      </c>
      <c r="N9" s="174">
        <v>464</v>
      </c>
      <c r="O9" s="163">
        <v>0</v>
      </c>
    </row>
    <row r="10" spans="4:15" ht="15" x14ac:dyDescent="0.15">
      <c r="D10" s="4" t="s">
        <v>3</v>
      </c>
      <c r="E10" s="5">
        <v>225984.04800000001</v>
      </c>
      <c r="F10" s="5">
        <v>230623.946</v>
      </c>
      <c r="G10" s="5">
        <v>232437.82199999999</v>
      </c>
      <c r="H10" s="5">
        <v>232050.345</v>
      </c>
      <c r="I10" s="5">
        <v>224769.10465299999</v>
      </c>
      <c r="J10" s="5">
        <v>229294.012155</v>
      </c>
      <c r="K10" s="5">
        <v>235760.434653</v>
      </c>
      <c r="L10" s="5">
        <v>240272.16295299999</v>
      </c>
      <c r="M10" s="5">
        <v>251308.99728099999</v>
      </c>
      <c r="N10" s="163">
        <v>260236.98489200001</v>
      </c>
      <c r="O10" s="163">
        <v>266484.61677600001</v>
      </c>
    </row>
    <row r="11" spans="4:15" ht="15" x14ac:dyDescent="0.15">
      <c r="D11" s="4" t="s">
        <v>4</v>
      </c>
      <c r="E11" s="160">
        <v>1267.7822695011225</v>
      </c>
      <c r="F11" s="160">
        <v>1483.0660511145209</v>
      </c>
      <c r="G11" s="160">
        <v>1804.2831220932419</v>
      </c>
      <c r="H11" s="160">
        <v>1951</v>
      </c>
      <c r="I11" s="160">
        <v>1645</v>
      </c>
      <c r="J11" s="160">
        <v>1794</v>
      </c>
      <c r="K11" s="160">
        <v>1780</v>
      </c>
      <c r="L11" s="160">
        <v>1797</v>
      </c>
      <c r="M11" s="160">
        <v>1727</v>
      </c>
      <c r="N11" s="174">
        <v>1727</v>
      </c>
      <c r="O11" s="163">
        <v>0</v>
      </c>
    </row>
    <row r="12" spans="4:15" ht="15" x14ac:dyDescent="0.15">
      <c r="D12" s="4" t="s">
        <v>5</v>
      </c>
      <c r="E12" s="5">
        <v>119209</v>
      </c>
      <c r="F12" s="5">
        <v>140427.473</v>
      </c>
      <c r="G12" s="5">
        <v>157959.601</v>
      </c>
      <c r="H12" s="5">
        <v>169937</v>
      </c>
      <c r="I12" s="5">
        <v>176487</v>
      </c>
      <c r="J12" s="5">
        <v>192014</v>
      </c>
      <c r="K12" s="5">
        <v>214092</v>
      </c>
      <c r="L12" s="5">
        <v>256989</v>
      </c>
      <c r="M12" s="5">
        <v>272799</v>
      </c>
      <c r="N12" s="163">
        <v>278630</v>
      </c>
      <c r="O12" s="163">
        <v>279916</v>
      </c>
    </row>
    <row r="13" spans="4:15" ht="15" x14ac:dyDescent="0.15">
      <c r="D13" s="4" t="s">
        <v>6</v>
      </c>
      <c r="E13" s="5">
        <v>625272</v>
      </c>
      <c r="F13" s="5">
        <v>655889</v>
      </c>
      <c r="G13" s="5">
        <v>684805</v>
      </c>
      <c r="H13" s="5">
        <v>709513</v>
      </c>
      <c r="I13" s="5">
        <v>708417</v>
      </c>
      <c r="J13" s="5">
        <v>741868</v>
      </c>
      <c r="K13" s="5">
        <v>777314</v>
      </c>
      <c r="L13" s="5">
        <v>785351</v>
      </c>
      <c r="M13" s="5">
        <v>821112</v>
      </c>
      <c r="N13" s="163">
        <v>858352</v>
      </c>
      <c r="O13" s="163">
        <v>894872</v>
      </c>
    </row>
    <row r="14" spans="4:15" ht="15" x14ac:dyDescent="0.15">
      <c r="D14" s="4" t="s">
        <v>7</v>
      </c>
      <c r="E14" s="160">
        <v>1011090</v>
      </c>
      <c r="F14" s="5">
        <v>1183061.9070000001</v>
      </c>
      <c r="G14" s="5">
        <v>1245880.6609999998</v>
      </c>
      <c r="H14" s="5">
        <v>1286883.236</v>
      </c>
      <c r="I14" s="5">
        <v>1292800.1200000001</v>
      </c>
      <c r="J14" s="5">
        <v>1423512.287</v>
      </c>
      <c r="K14" s="5">
        <v>1571490.5109999999</v>
      </c>
      <c r="L14" s="5">
        <v>1708985.905</v>
      </c>
      <c r="M14" s="5">
        <v>1895126.4180000001</v>
      </c>
      <c r="N14" s="163">
        <v>1970174</v>
      </c>
      <c r="O14" s="163">
        <v>2175996.733</v>
      </c>
    </row>
    <row r="15" spans="4:15" ht="15" x14ac:dyDescent="0.15">
      <c r="D15" s="4" t="s">
        <v>8</v>
      </c>
      <c r="E15" s="5">
        <v>1983.9</v>
      </c>
      <c r="F15" s="5">
        <v>3187.9</v>
      </c>
      <c r="G15" s="5">
        <v>4530.2</v>
      </c>
      <c r="H15" s="5">
        <v>7416.1889999999994</v>
      </c>
      <c r="I15" s="5">
        <v>5378.5073000000002</v>
      </c>
      <c r="J15" s="5">
        <v>9718.0650000000005</v>
      </c>
      <c r="K15" s="5">
        <v>11561.346</v>
      </c>
      <c r="L15" s="5">
        <v>675.5</v>
      </c>
      <c r="M15" s="5">
        <v>728.06</v>
      </c>
      <c r="N15" s="163">
        <v>717</v>
      </c>
      <c r="O15" s="163">
        <v>0</v>
      </c>
    </row>
    <row r="16" spans="4:15" ht="15" x14ac:dyDescent="0.15">
      <c r="D16" s="4" t="s">
        <v>9</v>
      </c>
      <c r="E16" s="5">
        <v>99488.756923589972</v>
      </c>
      <c r="F16" s="5">
        <v>106212.36915473</v>
      </c>
      <c r="G16" s="5">
        <v>118714.28477889</v>
      </c>
      <c r="H16" s="5">
        <v>121087.36244462</v>
      </c>
      <c r="I16" s="5">
        <v>122485.33960484</v>
      </c>
      <c r="J16" s="5">
        <v>127297.19539431998</v>
      </c>
      <c r="K16" s="5">
        <v>130428.05078830001</v>
      </c>
      <c r="L16" s="5">
        <v>137238.31382970003</v>
      </c>
      <c r="M16" s="5">
        <v>138768.90913481996</v>
      </c>
      <c r="N16" s="163">
        <v>143956.87966171009</v>
      </c>
      <c r="O16" s="163">
        <v>164999.18275568919</v>
      </c>
    </row>
    <row r="17" spans="4:15" ht="15" x14ac:dyDescent="0.15">
      <c r="D17" s="4" t="s">
        <v>10</v>
      </c>
      <c r="E17" s="5">
        <v>78884</v>
      </c>
      <c r="F17" s="5">
        <v>88848</v>
      </c>
      <c r="G17" s="5">
        <v>95208</v>
      </c>
      <c r="H17" s="5">
        <v>101280</v>
      </c>
      <c r="I17" s="5">
        <v>93581</v>
      </c>
      <c r="J17" s="5">
        <v>103269</v>
      </c>
      <c r="K17" s="5">
        <v>111279</v>
      </c>
      <c r="L17" s="5">
        <v>110277</v>
      </c>
      <c r="M17" s="5">
        <v>117207</v>
      </c>
      <c r="N17" s="163">
        <v>124666</v>
      </c>
      <c r="O17" s="163">
        <v>131096</v>
      </c>
    </row>
    <row r="18" spans="4:15" ht="15" x14ac:dyDescent="0.15">
      <c r="D18" s="4" t="s">
        <v>11</v>
      </c>
      <c r="E18" s="5">
        <v>844947</v>
      </c>
      <c r="F18" s="5">
        <v>938967</v>
      </c>
      <c r="G18" s="5">
        <v>1042149</v>
      </c>
      <c r="H18" s="5">
        <v>1125070</v>
      </c>
      <c r="I18" s="5">
        <v>1126190</v>
      </c>
      <c r="J18" s="5">
        <v>1229590</v>
      </c>
      <c r="K18" s="5">
        <v>1317756</v>
      </c>
      <c r="L18" s="5">
        <v>1334061.4931800554</v>
      </c>
      <c r="M18" s="5">
        <v>1379331</v>
      </c>
      <c r="N18" s="163">
        <v>1433338</v>
      </c>
      <c r="O18" s="163"/>
    </row>
    <row r="19" spans="4:15" ht="15" x14ac:dyDescent="0.15">
      <c r="D19" s="4" t="s">
        <v>12</v>
      </c>
      <c r="E19" s="160">
        <v>3977</v>
      </c>
      <c r="F19" s="160">
        <v>5266</v>
      </c>
      <c r="G19" s="160">
        <v>5024</v>
      </c>
      <c r="H19" s="171">
        <f>(G19+($G$19*($M$19/$G$19-1)/6))</f>
        <v>5579</v>
      </c>
      <c r="I19" s="171">
        <f>(H19+($G$19*($M$19/$G$19-1)/6))</f>
        <v>6134</v>
      </c>
      <c r="J19" s="171">
        <f>(I19+($G$19*($M$19/$G$19-1)/6))</f>
        <v>6689</v>
      </c>
      <c r="K19" s="171">
        <f>(J19+($G$19*($M$19/$G$19-1)/6))</f>
        <v>7244</v>
      </c>
      <c r="L19" s="171">
        <f>(K19+($G$19*($M$19/$G$19-1)/6))</f>
        <v>7799</v>
      </c>
      <c r="M19" s="5">
        <v>8354</v>
      </c>
      <c r="N19" s="163">
        <v>8074</v>
      </c>
      <c r="O19" s="163">
        <v>0</v>
      </c>
    </row>
    <row r="20" spans="4:15" ht="15" x14ac:dyDescent="0.15">
      <c r="D20" s="4" t="s">
        <v>13</v>
      </c>
      <c r="E20" s="5">
        <v>4727</v>
      </c>
      <c r="F20" s="5">
        <v>5695</v>
      </c>
      <c r="G20" s="5">
        <v>6984</v>
      </c>
      <c r="H20" s="5">
        <v>8231</v>
      </c>
      <c r="I20" s="5">
        <v>9402</v>
      </c>
      <c r="J20" s="5">
        <v>10527</v>
      </c>
      <c r="K20" s="5">
        <v>11650</v>
      </c>
      <c r="L20" s="5">
        <v>12618</v>
      </c>
      <c r="M20" s="5">
        <v>13368</v>
      </c>
      <c r="N20" s="163">
        <v>14228</v>
      </c>
      <c r="O20" s="163">
        <v>0</v>
      </c>
    </row>
    <row r="21" spans="4:15" ht="15" x14ac:dyDescent="0.15">
      <c r="D21" s="4" t="s">
        <v>14</v>
      </c>
      <c r="E21" s="5">
        <v>655492</v>
      </c>
      <c r="F21" s="5">
        <v>738319</v>
      </c>
      <c r="G21" s="5">
        <v>817337</v>
      </c>
      <c r="H21" s="5">
        <v>855426</v>
      </c>
      <c r="I21" s="5">
        <v>1334004</v>
      </c>
      <c r="J21" s="5">
        <v>1467458</v>
      </c>
      <c r="K21" s="5">
        <v>1609036</v>
      </c>
      <c r="L21" s="5">
        <v>1543655</v>
      </c>
      <c r="M21" s="5">
        <v>1527132</v>
      </c>
      <c r="N21" s="163">
        <v>1574570</v>
      </c>
      <c r="O21" s="163">
        <v>0</v>
      </c>
    </row>
    <row r="22" spans="4:15" ht="15" x14ac:dyDescent="0.15">
      <c r="D22" s="4" t="s">
        <v>15</v>
      </c>
      <c r="E22" s="160">
        <v>55308</v>
      </c>
      <c r="F22" s="160">
        <v>68823</v>
      </c>
      <c r="G22" s="160">
        <v>80521</v>
      </c>
      <c r="H22" s="160">
        <v>82342</v>
      </c>
      <c r="I22" s="160">
        <v>63818</v>
      </c>
      <c r="J22" s="160">
        <v>70015</v>
      </c>
      <c r="K22" s="160">
        <v>73430</v>
      </c>
      <c r="L22" s="160">
        <v>71838</v>
      </c>
      <c r="M22" s="160">
        <v>78444</v>
      </c>
      <c r="N22" s="174">
        <v>78444</v>
      </c>
      <c r="O22" s="163">
        <v>0</v>
      </c>
    </row>
    <row r="23" spans="4:15" ht="15" x14ac:dyDescent="0.15">
      <c r="D23" s="4" t="s">
        <v>16</v>
      </c>
      <c r="E23" s="5">
        <v>2391.002</v>
      </c>
      <c r="F23" s="5">
        <v>2707.107</v>
      </c>
      <c r="G23" s="5">
        <v>2747.5</v>
      </c>
      <c r="H23" s="5">
        <v>2541.0949999999998</v>
      </c>
      <c r="I23" s="5">
        <v>2695</v>
      </c>
      <c r="J23" s="5">
        <v>2956</v>
      </c>
      <c r="K23" s="5">
        <v>2984</v>
      </c>
      <c r="L23" s="5">
        <v>3252</v>
      </c>
      <c r="M23" s="5">
        <v>3218</v>
      </c>
      <c r="N23" s="192">
        <v>3218</v>
      </c>
      <c r="O23" s="163">
        <v>0</v>
      </c>
    </row>
    <row r="24" spans="4:15" ht="15" x14ac:dyDescent="0.15">
      <c r="D24" s="4" t="s">
        <v>17</v>
      </c>
      <c r="E24" s="5">
        <v>311013</v>
      </c>
      <c r="F24" s="5">
        <v>352264</v>
      </c>
      <c r="G24" s="5">
        <v>370120</v>
      </c>
      <c r="H24" s="5">
        <v>360164</v>
      </c>
      <c r="I24" s="5">
        <v>337812.57400000002</v>
      </c>
      <c r="J24" s="5">
        <v>378861</v>
      </c>
      <c r="K24" s="5">
        <v>411074</v>
      </c>
      <c r="L24" s="5">
        <v>413599</v>
      </c>
      <c r="M24" s="5">
        <v>423428</v>
      </c>
      <c r="N24" s="163">
        <v>453088</v>
      </c>
      <c r="O24" s="163">
        <v>514941</v>
      </c>
    </row>
    <row r="25" spans="4:15" ht="15" x14ac:dyDescent="0.15">
      <c r="D25" s="4" t="s">
        <v>18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63">
        <v>0</v>
      </c>
      <c r="O25" s="163">
        <v>0</v>
      </c>
    </row>
    <row r="26" spans="4:15" ht="15" x14ac:dyDescent="0.15">
      <c r="D26" s="4" t="s">
        <v>19</v>
      </c>
      <c r="E26" s="160">
        <v>2016</v>
      </c>
      <c r="F26" s="160">
        <v>2292</v>
      </c>
      <c r="G26" s="160">
        <v>2547</v>
      </c>
      <c r="H26" s="160">
        <v>2811</v>
      </c>
      <c r="I26" s="160">
        <v>3596</v>
      </c>
      <c r="J26" s="160">
        <v>4558</v>
      </c>
      <c r="K26" s="160">
        <v>5717</v>
      </c>
      <c r="L26" s="160">
        <v>5918</v>
      </c>
      <c r="M26" s="160">
        <v>6065</v>
      </c>
      <c r="N26" s="174">
        <v>6065</v>
      </c>
      <c r="O26" s="163">
        <v>0</v>
      </c>
    </row>
    <row r="27" spans="4:15" ht="15" x14ac:dyDescent="0.15">
      <c r="D27" s="4" t="s">
        <v>20</v>
      </c>
      <c r="E27" s="5">
        <v>14.46</v>
      </c>
      <c r="F27" s="5">
        <v>21.55</v>
      </c>
      <c r="G27" s="5">
        <v>28.82</v>
      </c>
      <c r="H27" s="5">
        <v>32.200000000000003</v>
      </c>
      <c r="I27" s="5">
        <v>42.3</v>
      </c>
      <c r="J27" s="5">
        <v>50.8</v>
      </c>
      <c r="K27" s="5">
        <v>61.03</v>
      </c>
      <c r="L27" s="5">
        <v>52.03</v>
      </c>
      <c r="M27" s="5">
        <v>60.46</v>
      </c>
      <c r="N27" s="163">
        <v>64.98</v>
      </c>
      <c r="O27" s="163">
        <v>0</v>
      </c>
    </row>
    <row r="28" spans="4:15" ht="15" x14ac:dyDescent="0.15">
      <c r="D28" s="4" t="s">
        <v>21</v>
      </c>
      <c r="E28" s="160">
        <v>558.6</v>
      </c>
      <c r="F28" s="5">
        <v>739.6</v>
      </c>
      <c r="G28" s="5">
        <v>897.9</v>
      </c>
      <c r="H28" s="5">
        <v>1067.9000000000001</v>
      </c>
      <c r="I28" s="5">
        <v>1095.7</v>
      </c>
      <c r="J28" s="5">
        <v>1280.8</v>
      </c>
      <c r="K28" s="5">
        <v>1458.3</v>
      </c>
      <c r="L28" s="5">
        <v>1529.8</v>
      </c>
      <c r="M28" s="5">
        <v>1655.4</v>
      </c>
      <c r="N28" s="163">
        <v>1787.3</v>
      </c>
      <c r="O28" s="163">
        <v>1991.1</v>
      </c>
    </row>
    <row r="29" spans="4:15" ht="15" x14ac:dyDescent="0.15">
      <c r="D29" s="4" t="s">
        <v>22</v>
      </c>
      <c r="E29" s="160">
        <v>210727</v>
      </c>
      <c r="F29" s="160">
        <v>227577</v>
      </c>
      <c r="G29" s="160">
        <v>237661</v>
      </c>
      <c r="H29" s="160">
        <v>248023</v>
      </c>
      <c r="I29" s="160">
        <v>247184</v>
      </c>
      <c r="J29" s="160">
        <v>259371</v>
      </c>
      <c r="K29" s="160">
        <v>269294</v>
      </c>
      <c r="L29" s="160">
        <v>266663</v>
      </c>
      <c r="M29" s="160">
        <v>278827</v>
      </c>
      <c r="N29" s="163">
        <v>299076</v>
      </c>
      <c r="O29" s="163">
        <v>341268</v>
      </c>
    </row>
    <row r="30" spans="4:15" ht="15" x14ac:dyDescent="0.15">
      <c r="D30" s="4" t="s">
        <v>23</v>
      </c>
      <c r="E30" s="5">
        <v>459962</v>
      </c>
      <c r="F30" s="5">
        <v>516410</v>
      </c>
      <c r="G30" s="5">
        <v>572940</v>
      </c>
      <c r="H30" s="5">
        <v>609636</v>
      </c>
      <c r="I30" s="5">
        <v>607184</v>
      </c>
      <c r="J30" s="5">
        <v>660125</v>
      </c>
      <c r="K30" s="5">
        <v>755941</v>
      </c>
      <c r="L30" s="5">
        <v>805457</v>
      </c>
      <c r="M30" s="5">
        <v>877583</v>
      </c>
      <c r="N30" s="163">
        <v>955753</v>
      </c>
      <c r="O30" s="163">
        <v>1035868</v>
      </c>
    </row>
    <row r="31" spans="4:15" ht="15" x14ac:dyDescent="0.15">
      <c r="D31" s="4" t="s">
        <v>24</v>
      </c>
      <c r="E31" s="160">
        <v>37773</v>
      </c>
      <c r="F31" s="160">
        <v>44075</v>
      </c>
      <c r="G31" s="160">
        <v>55576</v>
      </c>
      <c r="H31" s="160">
        <v>65724.828999999998</v>
      </c>
      <c r="I31" s="160">
        <v>71004</v>
      </c>
      <c r="J31" s="160">
        <v>71241</v>
      </c>
      <c r="K31" s="160">
        <v>77170</v>
      </c>
      <c r="L31" s="160">
        <v>73020</v>
      </c>
      <c r="M31" s="160">
        <v>80781</v>
      </c>
      <c r="N31" s="186">
        <v>80781</v>
      </c>
      <c r="O31" s="163">
        <v>0</v>
      </c>
    </row>
    <row r="32" spans="4:15" ht="15" x14ac:dyDescent="0.15">
      <c r="D32" s="4" t="s">
        <v>25</v>
      </c>
      <c r="E32" s="160">
        <v>25641.235000000001</v>
      </c>
      <c r="F32" s="160">
        <v>32271.173801227535</v>
      </c>
      <c r="G32" s="160">
        <v>36568.862594761638</v>
      </c>
      <c r="H32" s="160">
        <v>39350.593905601876</v>
      </c>
      <c r="I32" s="5">
        <v>35379.750507490426</v>
      </c>
      <c r="J32" s="5">
        <v>35360.825984503776</v>
      </c>
      <c r="K32" s="5">
        <v>37473.679249669236</v>
      </c>
      <c r="L32" s="5">
        <v>30750.688038334672</v>
      </c>
      <c r="M32" s="5">
        <v>30181.330519673225</v>
      </c>
      <c r="N32" s="163">
        <v>29505.291243254182</v>
      </c>
      <c r="O32" s="163">
        <v>30384.727933550163</v>
      </c>
    </row>
    <row r="33" spans="4:15" ht="15" x14ac:dyDescent="0.15">
      <c r="D33" s="4" t="s">
        <v>26</v>
      </c>
      <c r="E33" s="160">
        <v>1017.5644191199999</v>
      </c>
      <c r="F33" s="160">
        <v>1601.7968749999998</v>
      </c>
      <c r="G33" s="160">
        <v>1396.8277688638257</v>
      </c>
      <c r="H33" s="160">
        <v>2269.58</v>
      </c>
      <c r="I33" s="160">
        <v>2493</v>
      </c>
      <c r="J33" s="160">
        <v>2970</v>
      </c>
      <c r="K33" s="160">
        <v>2322</v>
      </c>
      <c r="L33" s="160">
        <v>2278</v>
      </c>
      <c r="M33" s="5">
        <v>0</v>
      </c>
      <c r="N33" s="163">
        <v>0</v>
      </c>
      <c r="O33" s="163">
        <v>0</v>
      </c>
    </row>
    <row r="34" spans="4:15" ht="15" x14ac:dyDescent="0.15">
      <c r="D34" s="4" t="s">
        <v>27</v>
      </c>
      <c r="E34" s="5">
        <v>1408599</v>
      </c>
      <c r="F34" s="5">
        <v>1534282</v>
      </c>
      <c r="G34" s="5">
        <v>1643549</v>
      </c>
      <c r="H34" s="5">
        <v>1305445</v>
      </c>
      <c r="I34" s="5">
        <v>1565259</v>
      </c>
      <c r="J34" s="5">
        <v>1504128</v>
      </c>
      <c r="K34" s="5">
        <v>1737683</v>
      </c>
      <c r="L34" s="5">
        <v>1983752</v>
      </c>
      <c r="M34" s="5">
        <v>1989572</v>
      </c>
      <c r="N34" s="163">
        <v>2761013</v>
      </c>
      <c r="O34" s="163">
        <v>0</v>
      </c>
    </row>
    <row r="35" spans="4:15" ht="15" x14ac:dyDescent="0.15">
      <c r="D35" s="4" t="s">
        <v>28</v>
      </c>
      <c r="E35" s="160">
        <v>334898</v>
      </c>
      <c r="F35" s="160">
        <v>416450</v>
      </c>
      <c r="G35" s="160">
        <v>518081</v>
      </c>
      <c r="H35" s="160">
        <v>2670</v>
      </c>
      <c r="I35" s="160">
        <v>2734</v>
      </c>
      <c r="J35" s="160">
        <v>3212</v>
      </c>
      <c r="K35" s="160">
        <v>3703</v>
      </c>
      <c r="L35" s="160">
        <v>3426</v>
      </c>
      <c r="M35" s="160">
        <v>3647</v>
      </c>
      <c r="N35" s="163">
        <v>2963.7</v>
      </c>
      <c r="O35" s="163">
        <v>0</v>
      </c>
    </row>
    <row r="36" spans="4:15" ht="15" x14ac:dyDescent="0.15">
      <c r="D36" s="4" t="s">
        <v>29</v>
      </c>
      <c r="E36" s="160">
        <v>55900</v>
      </c>
      <c r="F36" s="160">
        <v>65274</v>
      </c>
      <c r="G36" s="160">
        <v>73999</v>
      </c>
      <c r="H36" s="160">
        <v>82724</v>
      </c>
      <c r="I36" s="160">
        <v>90085</v>
      </c>
      <c r="J36" s="160">
        <v>3422</v>
      </c>
      <c r="K36" s="5">
        <v>0</v>
      </c>
      <c r="L36" s="5">
        <v>0</v>
      </c>
      <c r="M36" s="5">
        <v>0</v>
      </c>
      <c r="N36" s="163">
        <v>0</v>
      </c>
      <c r="O36" s="163">
        <v>0</v>
      </c>
    </row>
    <row r="37" spans="4:15" ht="15" x14ac:dyDescent="0.15">
      <c r="D37" s="4" t="s">
        <v>30</v>
      </c>
      <c r="E37" s="5">
        <v>2115.7919999999999</v>
      </c>
      <c r="F37" s="5">
        <v>3475.81</v>
      </c>
      <c r="G37" s="5">
        <v>3508.75</v>
      </c>
      <c r="H37" s="5">
        <v>3671.6770000000001</v>
      </c>
      <c r="I37" s="5">
        <v>4765</v>
      </c>
      <c r="J37" s="5">
        <v>4946</v>
      </c>
      <c r="K37" s="5">
        <v>5051</v>
      </c>
      <c r="L37" s="5">
        <v>5719</v>
      </c>
      <c r="M37" s="5">
        <v>5651</v>
      </c>
      <c r="N37" s="163">
        <v>5678</v>
      </c>
      <c r="O37" s="163">
        <v>0</v>
      </c>
    </row>
    <row r="38" spans="4:15" ht="15" x14ac:dyDescent="0.15">
      <c r="D38" s="7" t="s">
        <v>31</v>
      </c>
      <c r="E38" s="8">
        <v>1152044</v>
      </c>
      <c r="F38" s="8">
        <v>1300675</v>
      </c>
      <c r="G38" s="8">
        <v>1418258</v>
      </c>
      <c r="H38" s="8">
        <v>1475369</v>
      </c>
      <c r="I38" s="8">
        <v>1285893.9790000001</v>
      </c>
      <c r="J38" s="8">
        <v>1375622.361</v>
      </c>
      <c r="K38" s="8">
        <v>1459955.2169999999</v>
      </c>
      <c r="L38" s="8">
        <v>1395205.8940000001</v>
      </c>
      <c r="M38" s="8">
        <v>1490281</v>
      </c>
      <c r="N38" s="193">
        <v>1490281</v>
      </c>
      <c r="O38" s="193">
        <v>0</v>
      </c>
    </row>
    <row r="42" spans="4:15" ht="18.75" x14ac:dyDescent="0.2">
      <c r="D42" s="176" t="s">
        <v>164</v>
      </c>
      <c r="E42" s="189"/>
      <c r="F42" s="189"/>
      <c r="G42" s="189"/>
      <c r="H42" s="189"/>
      <c r="I42" s="189"/>
      <c r="J42" s="189"/>
      <c r="K42" s="189"/>
      <c r="L42" s="189"/>
      <c r="M42" s="189"/>
      <c r="N42" s="178"/>
      <c r="O42" s="178"/>
    </row>
    <row r="43" spans="4:15" ht="15" x14ac:dyDescent="0.15">
      <c r="D43" s="2">
        <v>331</v>
      </c>
      <c r="E43" s="3">
        <v>2004</v>
      </c>
      <c r="F43" s="3">
        <f t="shared" ref="F43:O43" si="1">E43+1</f>
        <v>2005</v>
      </c>
      <c r="G43" s="3">
        <f t="shared" si="1"/>
        <v>2006</v>
      </c>
      <c r="H43" s="3">
        <f t="shared" si="1"/>
        <v>2007</v>
      </c>
      <c r="I43" s="3">
        <f t="shared" si="1"/>
        <v>2008</v>
      </c>
      <c r="J43" s="3">
        <f t="shared" si="1"/>
        <v>2009</v>
      </c>
      <c r="K43" s="3">
        <f t="shared" si="1"/>
        <v>2010</v>
      </c>
      <c r="L43" s="3">
        <f t="shared" si="1"/>
        <v>2011</v>
      </c>
      <c r="M43" s="3">
        <f t="shared" si="1"/>
        <v>2012</v>
      </c>
      <c r="N43" s="161">
        <f t="shared" si="1"/>
        <v>2013</v>
      </c>
      <c r="O43" s="161">
        <f t="shared" si="1"/>
        <v>2014</v>
      </c>
    </row>
    <row r="44" spans="4:15" ht="15" x14ac:dyDescent="0.15">
      <c r="D44" s="4" t="s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163">
        <v>0</v>
      </c>
      <c r="O44" s="163">
        <v>0</v>
      </c>
    </row>
    <row r="45" spans="4:15" ht="15" x14ac:dyDescent="0.15">
      <c r="D45" s="4" t="s">
        <v>1</v>
      </c>
      <c r="E45" s="5">
        <v>106351.47564898999</v>
      </c>
      <c r="F45" s="5">
        <v>127206.96174100999</v>
      </c>
      <c r="G45" s="5">
        <v>139411.81531629001</v>
      </c>
      <c r="H45" s="5">
        <v>154079.29645435</v>
      </c>
      <c r="I45" s="5">
        <v>155516.33294739999</v>
      </c>
      <c r="J45" s="5">
        <v>166576.20467197997</v>
      </c>
      <c r="K45" s="5">
        <v>178253.61962273001</v>
      </c>
      <c r="L45" s="5">
        <v>183933.32769600002</v>
      </c>
      <c r="M45" s="5">
        <v>192540.01628013997</v>
      </c>
      <c r="N45" s="163">
        <v>196688.18418238001</v>
      </c>
      <c r="O45" s="163">
        <v>202531.32867749</v>
      </c>
    </row>
    <row r="46" spans="4:15" ht="15" x14ac:dyDescent="0.15">
      <c r="D46" s="4" t="s">
        <v>2</v>
      </c>
      <c r="E46" s="160">
        <v>0</v>
      </c>
      <c r="F46" s="160">
        <v>0</v>
      </c>
      <c r="G46" s="160">
        <v>0</v>
      </c>
      <c r="H46" s="160">
        <v>270.30121589096018</v>
      </c>
      <c r="I46" s="160">
        <v>340.63949034213817</v>
      </c>
      <c r="J46" s="160">
        <v>385.97394492570567</v>
      </c>
      <c r="K46" s="160">
        <v>375.64049387498949</v>
      </c>
      <c r="L46" s="160">
        <v>419</v>
      </c>
      <c r="M46" s="160">
        <v>464</v>
      </c>
      <c r="N46" s="174">
        <v>464</v>
      </c>
      <c r="O46" s="163">
        <v>0</v>
      </c>
    </row>
    <row r="47" spans="4:15" ht="15" x14ac:dyDescent="0.15">
      <c r="D47" s="4" t="s">
        <v>3</v>
      </c>
      <c r="E47" s="5">
        <v>225984.04800000001</v>
      </c>
      <c r="F47" s="5">
        <v>230623.946</v>
      </c>
      <c r="G47" s="5">
        <v>232437.82199999999</v>
      </c>
      <c r="H47" s="5">
        <v>232050.345</v>
      </c>
      <c r="I47" s="5">
        <v>224769.10465299999</v>
      </c>
      <c r="J47" s="5">
        <v>229294.012155</v>
      </c>
      <c r="K47" s="5">
        <v>235760.434653</v>
      </c>
      <c r="L47" s="5">
        <v>240272.16295299999</v>
      </c>
      <c r="M47" s="5">
        <v>251308.99728099999</v>
      </c>
      <c r="N47" s="163">
        <v>260236.98489200001</v>
      </c>
      <c r="O47" s="163">
        <v>266484.61677600001</v>
      </c>
    </row>
    <row r="48" spans="4:15" ht="15" x14ac:dyDescent="0.15">
      <c r="D48" s="4" t="s">
        <v>4</v>
      </c>
      <c r="E48" s="160">
        <v>1267.7822695011225</v>
      </c>
      <c r="F48" s="160">
        <v>1483.0660511145209</v>
      </c>
      <c r="G48" s="160">
        <v>1804.2831220932419</v>
      </c>
      <c r="H48" s="160">
        <v>1951</v>
      </c>
      <c r="I48" s="160">
        <v>1645</v>
      </c>
      <c r="J48" s="160">
        <v>1794</v>
      </c>
      <c r="K48" s="160">
        <v>1780</v>
      </c>
      <c r="L48" s="160">
        <v>1797</v>
      </c>
      <c r="M48" s="160">
        <v>1727</v>
      </c>
      <c r="N48" s="174">
        <v>1727</v>
      </c>
      <c r="O48" s="163">
        <v>0</v>
      </c>
    </row>
    <row r="49" spans="4:15" ht="15" x14ac:dyDescent="0.15">
      <c r="D49" s="4" t="s">
        <v>5</v>
      </c>
      <c r="E49" s="5">
        <v>119209</v>
      </c>
      <c r="F49" s="5">
        <v>140427.473</v>
      </c>
      <c r="G49" s="5">
        <v>157959.601</v>
      </c>
      <c r="H49" s="5">
        <v>169937</v>
      </c>
      <c r="I49" s="5">
        <v>176487</v>
      </c>
      <c r="J49" s="5">
        <v>192014</v>
      </c>
      <c r="K49" s="5">
        <v>214092</v>
      </c>
      <c r="L49" s="5">
        <v>256989</v>
      </c>
      <c r="M49" s="5">
        <v>272799</v>
      </c>
      <c r="N49" s="163">
        <v>278630</v>
      </c>
      <c r="O49" s="163">
        <v>279916</v>
      </c>
    </row>
    <row r="50" spans="4:15" ht="15" x14ac:dyDescent="0.15">
      <c r="D50" s="4" t="s">
        <v>6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63">
        <v>0</v>
      </c>
      <c r="O50" s="163">
        <v>0</v>
      </c>
    </row>
    <row r="51" spans="4:15" ht="15" x14ac:dyDescent="0.15">
      <c r="D51" s="4" t="s">
        <v>7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63">
        <v>0</v>
      </c>
      <c r="O51" s="163">
        <v>0</v>
      </c>
    </row>
    <row r="52" spans="4:15" ht="15" x14ac:dyDescent="0.15">
      <c r="D52" s="4" t="s">
        <v>8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63">
        <v>0</v>
      </c>
      <c r="O52" s="163">
        <v>0</v>
      </c>
    </row>
    <row r="53" spans="4:15" ht="15" x14ac:dyDescent="0.15">
      <c r="D53" s="4" t="s">
        <v>9</v>
      </c>
      <c r="E53" s="160">
        <v>116279</v>
      </c>
      <c r="F53" s="160">
        <v>124181</v>
      </c>
      <c r="G53" s="5">
        <v>118714.28477889</v>
      </c>
      <c r="H53" s="5">
        <v>121087.36244462</v>
      </c>
      <c r="I53" s="5">
        <v>122485.33960484</v>
      </c>
      <c r="J53" s="5">
        <v>127297.19539431998</v>
      </c>
      <c r="K53" s="5">
        <v>130428.05078830001</v>
      </c>
      <c r="L53" s="5">
        <v>137238.31382970003</v>
      </c>
      <c r="M53" s="5">
        <v>138768.90913481996</v>
      </c>
      <c r="N53" s="219">
        <v>143956.87966171009</v>
      </c>
      <c r="O53" s="163">
        <v>164999.18275568919</v>
      </c>
    </row>
    <row r="54" spans="4:15" ht="15" x14ac:dyDescent="0.15">
      <c r="D54" s="4" t="s">
        <v>10</v>
      </c>
      <c r="E54" s="5">
        <v>78884</v>
      </c>
      <c r="F54" s="5">
        <v>88848</v>
      </c>
      <c r="G54" s="5">
        <v>95208</v>
      </c>
      <c r="H54" s="5">
        <v>101280</v>
      </c>
      <c r="I54" s="5">
        <v>93581</v>
      </c>
      <c r="J54" s="5">
        <v>103269</v>
      </c>
      <c r="K54" s="5">
        <v>111279</v>
      </c>
      <c r="L54" s="5">
        <v>110277</v>
      </c>
      <c r="M54" s="5">
        <v>117207</v>
      </c>
      <c r="N54" s="163">
        <v>124666</v>
      </c>
      <c r="O54" s="163">
        <v>131096</v>
      </c>
    </row>
    <row r="55" spans="4:15" ht="15" x14ac:dyDescent="0.15">
      <c r="D55" s="4" t="s">
        <v>11</v>
      </c>
      <c r="E55" s="5">
        <v>844947</v>
      </c>
      <c r="F55" s="5">
        <v>938967</v>
      </c>
      <c r="G55" s="5">
        <v>1042149</v>
      </c>
      <c r="H55" s="5">
        <v>1125070</v>
      </c>
      <c r="I55" s="5">
        <v>1126190</v>
      </c>
      <c r="J55" s="5">
        <v>1229590</v>
      </c>
      <c r="K55" s="5">
        <v>1317756</v>
      </c>
      <c r="L55" s="5">
        <v>1334061.4931800554</v>
      </c>
      <c r="M55" s="5">
        <v>1379331</v>
      </c>
      <c r="N55" s="163">
        <v>1433338</v>
      </c>
      <c r="O55" s="163"/>
    </row>
    <row r="56" spans="4:15" ht="15" x14ac:dyDescent="0.15">
      <c r="D56" s="4" t="s">
        <v>12</v>
      </c>
      <c r="E56" s="160">
        <v>3836</v>
      </c>
      <c r="F56" s="160">
        <v>5080</v>
      </c>
      <c r="G56" s="160">
        <v>4846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63">
        <v>0</v>
      </c>
      <c r="O56" s="163">
        <v>0</v>
      </c>
    </row>
    <row r="57" spans="4:15" ht="15" x14ac:dyDescent="0.15">
      <c r="D57" s="4" t="s">
        <v>13</v>
      </c>
      <c r="E57" s="160">
        <v>4673</v>
      </c>
      <c r="F57" s="160">
        <v>5628</v>
      </c>
      <c r="G57" s="160">
        <v>6839</v>
      </c>
      <c r="H57" s="160">
        <v>7960</v>
      </c>
      <c r="I57" s="160">
        <v>9450</v>
      </c>
      <c r="J57" s="160">
        <v>10298</v>
      </c>
      <c r="K57" s="160">
        <v>11411</v>
      </c>
      <c r="L57" s="160">
        <v>12184</v>
      </c>
      <c r="M57" s="160">
        <v>12920</v>
      </c>
      <c r="N57" s="174">
        <v>12920</v>
      </c>
      <c r="O57" s="163">
        <v>0</v>
      </c>
    </row>
    <row r="58" spans="4:15" ht="15" x14ac:dyDescent="0.15">
      <c r="D58" s="4" t="s">
        <v>14</v>
      </c>
      <c r="E58" s="160">
        <v>655492</v>
      </c>
      <c r="F58" s="160">
        <v>738319</v>
      </c>
      <c r="G58" s="160">
        <v>817337</v>
      </c>
      <c r="H58" s="160">
        <v>855426</v>
      </c>
      <c r="I58" s="160">
        <v>692188</v>
      </c>
      <c r="J58" s="160">
        <v>665459</v>
      </c>
      <c r="K58" s="160">
        <v>661807</v>
      </c>
      <c r="L58" s="160">
        <v>637462</v>
      </c>
      <c r="M58" s="160">
        <v>591121</v>
      </c>
      <c r="N58" s="174">
        <v>591121</v>
      </c>
      <c r="O58" s="163">
        <v>0</v>
      </c>
    </row>
    <row r="59" spans="4:15" ht="15" x14ac:dyDescent="0.15">
      <c r="D59" s="4" t="s">
        <v>15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63">
        <v>0</v>
      </c>
      <c r="O59" s="163">
        <v>0</v>
      </c>
    </row>
    <row r="60" spans="4:15" ht="15" x14ac:dyDescent="0.15">
      <c r="D60" s="4" t="s">
        <v>16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63">
        <v>0</v>
      </c>
      <c r="O60" s="163">
        <v>0</v>
      </c>
    </row>
    <row r="61" spans="4:15" ht="15" x14ac:dyDescent="0.15">
      <c r="D61" s="4" t="s">
        <v>17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63">
        <v>0</v>
      </c>
      <c r="O61" s="163">
        <v>0</v>
      </c>
    </row>
    <row r="62" spans="4:15" ht="15" x14ac:dyDescent="0.15">
      <c r="D62" s="4" t="s">
        <v>18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63">
        <v>0</v>
      </c>
      <c r="O62" s="163">
        <v>0</v>
      </c>
    </row>
    <row r="63" spans="4:15" ht="15" x14ac:dyDescent="0.15">
      <c r="D63" s="4" t="s">
        <v>19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63">
        <v>0</v>
      </c>
      <c r="O63" s="163">
        <v>0</v>
      </c>
    </row>
    <row r="64" spans="4:15" ht="15" x14ac:dyDescent="0.15">
      <c r="D64" s="4" t="s">
        <v>20</v>
      </c>
      <c r="E64" s="160">
        <v>14.581066</v>
      </c>
      <c r="F64" s="160">
        <v>24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163">
        <v>0</v>
      </c>
      <c r="O64" s="163">
        <v>0</v>
      </c>
    </row>
    <row r="65" spans="4:15" ht="15" x14ac:dyDescent="0.15">
      <c r="D65" s="4" t="s">
        <v>21</v>
      </c>
      <c r="E65" s="160">
        <v>558.6</v>
      </c>
      <c r="F65" s="5">
        <v>738.61879299999998</v>
      </c>
      <c r="G65" s="5">
        <v>896.2</v>
      </c>
      <c r="H65" s="5">
        <v>1065.8</v>
      </c>
      <c r="I65" s="5">
        <v>1092.7</v>
      </c>
      <c r="J65" s="5">
        <v>1277.5</v>
      </c>
      <c r="K65" s="5">
        <v>1453.6</v>
      </c>
      <c r="L65" s="5">
        <v>1522.1</v>
      </c>
      <c r="M65" s="5">
        <v>1645.7</v>
      </c>
      <c r="N65" s="163">
        <v>1777.9</v>
      </c>
      <c r="O65" s="163">
        <v>1976.8</v>
      </c>
    </row>
    <row r="66" spans="4:15" ht="15" x14ac:dyDescent="0.15">
      <c r="D66" s="4" t="s">
        <v>22</v>
      </c>
      <c r="E66" s="160">
        <v>204383</v>
      </c>
      <c r="F66" s="160">
        <v>219848</v>
      </c>
      <c r="G66" s="160">
        <v>229476</v>
      </c>
      <c r="H66" s="160">
        <v>239895</v>
      </c>
      <c r="I66" s="160">
        <v>241705</v>
      </c>
      <c r="J66" s="160">
        <v>253514</v>
      </c>
      <c r="K66" s="160">
        <v>263373</v>
      </c>
      <c r="L66" s="160">
        <v>261623</v>
      </c>
      <c r="M66" s="160">
        <v>274100</v>
      </c>
      <c r="N66" s="174">
        <v>274100</v>
      </c>
      <c r="O66" s="163">
        <v>0</v>
      </c>
    </row>
    <row r="67" spans="4:15" ht="15" x14ac:dyDescent="0.15">
      <c r="D67" s="4" t="s">
        <v>23</v>
      </c>
      <c r="E67" s="5">
        <v>459962</v>
      </c>
      <c r="F67" s="5">
        <v>516410</v>
      </c>
      <c r="G67" s="5">
        <v>572940</v>
      </c>
      <c r="H67" s="5">
        <v>609636</v>
      </c>
      <c r="I67" s="5">
        <v>607184</v>
      </c>
      <c r="J67" s="5">
        <v>660125</v>
      </c>
      <c r="K67" s="5">
        <v>755941</v>
      </c>
      <c r="L67" s="5">
        <v>805457</v>
      </c>
      <c r="M67" s="5">
        <v>877583</v>
      </c>
      <c r="N67" s="163">
        <v>955753</v>
      </c>
      <c r="O67" s="163">
        <v>1035868</v>
      </c>
    </row>
    <row r="68" spans="4:15" ht="15" x14ac:dyDescent="0.15">
      <c r="D68" s="4" t="s">
        <v>24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163">
        <v>0</v>
      </c>
      <c r="O68" s="163">
        <v>0</v>
      </c>
    </row>
    <row r="69" spans="4:15" ht="15" x14ac:dyDescent="0.15">
      <c r="D69" s="4" t="s">
        <v>25</v>
      </c>
      <c r="E69" s="160">
        <v>23881.668000000001</v>
      </c>
      <c r="F69" s="160">
        <v>30332.788460447999</v>
      </c>
      <c r="G69" s="160">
        <v>34345.940697191581</v>
      </c>
      <c r="H69" s="160">
        <v>36809.636976661655</v>
      </c>
      <c r="I69" s="5">
        <v>35379.750507490426</v>
      </c>
      <c r="J69" s="5">
        <v>35360.825984503776</v>
      </c>
      <c r="K69" s="5">
        <v>37473.679249669236</v>
      </c>
      <c r="L69" s="5">
        <v>30750.688038334672</v>
      </c>
      <c r="M69" s="5">
        <v>30181.330519673222</v>
      </c>
      <c r="N69" s="163">
        <v>29505.291243254178</v>
      </c>
      <c r="O69" s="163">
        <v>30384.727933550163</v>
      </c>
    </row>
    <row r="70" spans="4:15" ht="15" x14ac:dyDescent="0.15">
      <c r="D70" s="4" t="s">
        <v>26</v>
      </c>
      <c r="E70" s="160">
        <v>985.72549499999991</v>
      </c>
      <c r="F70" s="160">
        <v>1562.3046874999998</v>
      </c>
      <c r="G70" s="160">
        <v>1377.0090021538258</v>
      </c>
      <c r="H70" s="171">
        <f>(G70+($G$70*($K$70/$G$70-1)/4))</f>
        <v>1613.2567516153695</v>
      </c>
      <c r="I70" s="171">
        <f>(H70+($G$70*($K$70/$G$70-1)/4))</f>
        <v>1849.5045010769131</v>
      </c>
      <c r="J70" s="171">
        <f>(I70+($G$70*($K$70/$G$70-1)/4))</f>
        <v>2085.7522505384568</v>
      </c>
      <c r="K70" s="160">
        <v>2322</v>
      </c>
      <c r="L70" s="160">
        <v>2278</v>
      </c>
      <c r="M70" s="5">
        <v>0</v>
      </c>
      <c r="N70" s="163">
        <v>0</v>
      </c>
      <c r="O70" s="163">
        <v>0</v>
      </c>
    </row>
    <row r="71" spans="4:15" ht="15" x14ac:dyDescent="0.15">
      <c r="D71" s="4" t="s">
        <v>27</v>
      </c>
      <c r="E71" s="5">
        <v>1408599</v>
      </c>
      <c r="F71" s="5">
        <v>1534282</v>
      </c>
      <c r="G71" s="5">
        <v>1643549</v>
      </c>
      <c r="H71" s="5">
        <v>1305445</v>
      </c>
      <c r="I71" s="5">
        <v>1565254</v>
      </c>
      <c r="J71" s="5">
        <v>1504128</v>
      </c>
      <c r="K71" s="5">
        <v>1737683</v>
      </c>
      <c r="L71" s="5">
        <v>1983752</v>
      </c>
      <c r="M71" s="5">
        <v>1989572</v>
      </c>
      <c r="N71" s="163">
        <v>2761013</v>
      </c>
      <c r="O71" s="163">
        <v>0</v>
      </c>
    </row>
    <row r="72" spans="4:15" ht="15" x14ac:dyDescent="0.15">
      <c r="D72" s="4" t="s">
        <v>28</v>
      </c>
      <c r="E72" s="160">
        <v>334898</v>
      </c>
      <c r="F72" s="160">
        <v>416450</v>
      </c>
      <c r="G72" s="160">
        <v>518081</v>
      </c>
      <c r="H72" s="160">
        <v>2670</v>
      </c>
      <c r="I72" s="160">
        <v>2734</v>
      </c>
      <c r="J72" s="160">
        <v>3212</v>
      </c>
      <c r="K72" s="160">
        <v>3703</v>
      </c>
      <c r="L72" s="160">
        <v>3426</v>
      </c>
      <c r="M72" s="160">
        <v>3647</v>
      </c>
      <c r="N72" s="163">
        <v>2963.4</v>
      </c>
      <c r="O72" s="163">
        <v>0</v>
      </c>
    </row>
    <row r="73" spans="4:15" ht="15" x14ac:dyDescent="0.15">
      <c r="D73" s="4" t="s">
        <v>29</v>
      </c>
      <c r="E73" s="160">
        <v>55900</v>
      </c>
      <c r="F73" s="160">
        <v>65274</v>
      </c>
      <c r="G73" s="160">
        <v>73999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63">
        <v>0</v>
      </c>
      <c r="O73" s="163">
        <v>0</v>
      </c>
    </row>
    <row r="74" spans="4:15" ht="15" x14ac:dyDescent="0.15">
      <c r="D74" s="4" t="s">
        <v>30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163">
        <v>0</v>
      </c>
      <c r="O74" s="163">
        <v>0</v>
      </c>
    </row>
    <row r="75" spans="4:15" ht="15" x14ac:dyDescent="0.15">
      <c r="D75" s="7" t="s">
        <v>31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194">
        <v>0</v>
      </c>
      <c r="O75" s="194">
        <v>0</v>
      </c>
    </row>
    <row r="79" spans="4:15" ht="18.75" x14ac:dyDescent="0.2">
      <c r="D79" s="176" t="s">
        <v>165</v>
      </c>
      <c r="E79" s="189"/>
      <c r="F79" s="189"/>
      <c r="G79" s="189"/>
      <c r="H79" s="189"/>
      <c r="I79" s="189"/>
      <c r="J79" s="189"/>
      <c r="K79" s="189"/>
      <c r="L79" s="189"/>
      <c r="M79" s="189"/>
      <c r="N79" s="178"/>
      <c r="O79" s="178"/>
    </row>
    <row r="80" spans="4:15" ht="15" x14ac:dyDescent="0.15">
      <c r="D80" s="2">
        <v>332</v>
      </c>
      <c r="E80" s="3">
        <v>2004</v>
      </c>
      <c r="F80" s="3">
        <f t="shared" ref="F80:O80" si="2">E80+1</f>
        <v>2005</v>
      </c>
      <c r="G80" s="3">
        <f t="shared" si="2"/>
        <v>2006</v>
      </c>
      <c r="H80" s="3">
        <f t="shared" si="2"/>
        <v>2007</v>
      </c>
      <c r="I80" s="3">
        <f t="shared" si="2"/>
        <v>2008</v>
      </c>
      <c r="J80" s="3">
        <f t="shared" si="2"/>
        <v>2009</v>
      </c>
      <c r="K80" s="3">
        <f t="shared" si="2"/>
        <v>2010</v>
      </c>
      <c r="L80" s="3">
        <f t="shared" si="2"/>
        <v>2011</v>
      </c>
      <c r="M80" s="3">
        <f t="shared" si="2"/>
        <v>2012</v>
      </c>
      <c r="N80" s="161">
        <f t="shared" si="2"/>
        <v>2013</v>
      </c>
      <c r="O80" s="161">
        <f t="shared" si="2"/>
        <v>2014</v>
      </c>
    </row>
    <row r="81" spans="4:15" ht="15" x14ac:dyDescent="0.15">
      <c r="D81" s="4" t="s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163">
        <v>0</v>
      </c>
      <c r="O81" s="163">
        <v>0</v>
      </c>
    </row>
    <row r="82" spans="4:15" ht="15" x14ac:dyDescent="0.15">
      <c r="D82" s="4" t="s">
        <v>1</v>
      </c>
      <c r="E82" s="5">
        <v>75071.943112139998</v>
      </c>
      <c r="F82" s="5">
        <v>93244.551520849986</v>
      </c>
      <c r="G82" s="5">
        <v>103759.21760187999</v>
      </c>
      <c r="H82" s="5">
        <v>115376.8137189</v>
      </c>
      <c r="I82" s="5">
        <v>115315.76388626001</v>
      </c>
      <c r="J82" s="5">
        <v>123907.00961532001</v>
      </c>
      <c r="K82" s="5">
        <v>132660.22652624999</v>
      </c>
      <c r="L82" s="5">
        <v>135861.74034448998</v>
      </c>
      <c r="M82" s="5">
        <v>141780.58427144997</v>
      </c>
      <c r="N82" s="163">
        <v>142361.12802546</v>
      </c>
      <c r="O82" s="163">
        <v>144917.54318769</v>
      </c>
    </row>
    <row r="83" spans="4:15" ht="15" x14ac:dyDescent="0.15">
      <c r="D83" s="4" t="s">
        <v>2</v>
      </c>
      <c r="E83" s="160">
        <v>0</v>
      </c>
      <c r="F83" s="160">
        <v>0</v>
      </c>
      <c r="G83" s="160">
        <v>0</v>
      </c>
      <c r="H83" s="160">
        <v>258.24139539096018</v>
      </c>
      <c r="I83" s="160">
        <v>325.27236155213819</v>
      </c>
      <c r="J83" s="160">
        <v>371.98593420570563</v>
      </c>
      <c r="K83" s="160">
        <v>361.63974513410801</v>
      </c>
      <c r="L83" s="160">
        <v>407</v>
      </c>
      <c r="M83" s="160">
        <v>448</v>
      </c>
      <c r="N83" s="174">
        <v>448</v>
      </c>
      <c r="O83" s="163">
        <v>0</v>
      </c>
    </row>
    <row r="84" spans="4:15" ht="15" x14ac:dyDescent="0.15">
      <c r="D84" s="4" t="s">
        <v>3</v>
      </c>
      <c r="E84" s="5">
        <v>105866.651</v>
      </c>
      <c r="F84" s="5">
        <v>109536.807</v>
      </c>
      <c r="G84" s="5">
        <v>111304.827</v>
      </c>
      <c r="H84" s="5">
        <v>109519.05</v>
      </c>
      <c r="I84" s="5">
        <v>103270.14082499999</v>
      </c>
      <c r="J84" s="5">
        <v>104914.95731</v>
      </c>
      <c r="K84" s="5">
        <v>105142.980358</v>
      </c>
      <c r="L84" s="5">
        <v>103248.26172900001</v>
      </c>
      <c r="M84" s="5">
        <v>105506.691791</v>
      </c>
      <c r="N84" s="163">
        <v>106094.91279</v>
      </c>
      <c r="O84" s="163">
        <v>103698.98469100001</v>
      </c>
    </row>
    <row r="85" spans="4:15" ht="15" x14ac:dyDescent="0.15">
      <c r="D85" s="4" t="s">
        <v>4</v>
      </c>
      <c r="E85" s="160">
        <v>1255.8220594114894</v>
      </c>
      <c r="F85" s="160">
        <v>1467.6886381421352</v>
      </c>
      <c r="G85" s="160">
        <v>1787.1971076794803</v>
      </c>
      <c r="H85" s="160">
        <v>1932</v>
      </c>
      <c r="I85" s="160">
        <v>1624</v>
      </c>
      <c r="J85" s="160">
        <v>1771</v>
      </c>
      <c r="K85" s="160">
        <v>1755</v>
      </c>
      <c r="L85" s="160">
        <v>1772</v>
      </c>
      <c r="M85" s="160">
        <v>1702</v>
      </c>
      <c r="N85" s="174">
        <v>1702</v>
      </c>
      <c r="O85" s="163">
        <v>0</v>
      </c>
    </row>
    <row r="86" spans="4:15" ht="15" x14ac:dyDescent="0.15">
      <c r="D86" s="4" t="s">
        <v>5</v>
      </c>
      <c r="E86" s="5">
        <v>119209</v>
      </c>
      <c r="F86" s="5">
        <v>140427.473</v>
      </c>
      <c r="G86" s="5">
        <v>157959.601</v>
      </c>
      <c r="H86" s="5">
        <v>169937</v>
      </c>
      <c r="I86" s="5">
        <v>176487</v>
      </c>
      <c r="J86" s="5">
        <v>192014</v>
      </c>
      <c r="K86" s="5">
        <v>214092</v>
      </c>
      <c r="L86" s="5">
        <v>256989</v>
      </c>
      <c r="M86" s="5">
        <v>272799</v>
      </c>
      <c r="N86" s="163">
        <v>278630</v>
      </c>
      <c r="O86" s="163">
        <v>279916</v>
      </c>
    </row>
    <row r="87" spans="4:15" ht="15" x14ac:dyDescent="0.15">
      <c r="D87" s="4" t="s">
        <v>6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163">
        <v>0</v>
      </c>
      <c r="O87" s="163">
        <v>0</v>
      </c>
    </row>
    <row r="88" spans="4:15" ht="15" x14ac:dyDescent="0.15">
      <c r="D88" s="4" t="s">
        <v>7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163">
        <v>0</v>
      </c>
      <c r="O88" s="163">
        <v>0</v>
      </c>
    </row>
    <row r="89" spans="4:15" ht="15" x14ac:dyDescent="0.15">
      <c r="D89" s="4" t="s">
        <v>8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163">
        <v>0</v>
      </c>
      <c r="O89" s="163">
        <v>0</v>
      </c>
    </row>
    <row r="90" spans="4:15" ht="15" x14ac:dyDescent="0.15">
      <c r="D90" s="4" t="s">
        <v>9</v>
      </c>
      <c r="E90" s="160">
        <v>71985</v>
      </c>
      <c r="F90" s="160">
        <v>79376</v>
      </c>
      <c r="G90" s="5">
        <v>76948.015064598017</v>
      </c>
      <c r="H90" s="5">
        <v>79196.54412817469</v>
      </c>
      <c r="I90" s="5">
        <v>81406.002230785161</v>
      </c>
      <c r="J90" s="5">
        <v>87213.836080827459</v>
      </c>
      <c r="K90" s="5">
        <v>91548.966427831416</v>
      </c>
      <c r="L90" s="5">
        <v>97513.056093006875</v>
      </c>
      <c r="M90" s="5">
        <v>101220.28036932272</v>
      </c>
      <c r="N90" s="163">
        <v>105004.46974253036</v>
      </c>
      <c r="O90" s="163">
        <v>123472.71688123143</v>
      </c>
    </row>
    <row r="91" spans="4:15" ht="15" x14ac:dyDescent="0.15">
      <c r="D91" s="4" t="s">
        <v>10</v>
      </c>
      <c r="E91" s="5">
        <v>21761</v>
      </c>
      <c r="F91" s="5">
        <v>25268</v>
      </c>
      <c r="G91" s="5">
        <v>26967</v>
      </c>
      <c r="H91" s="5">
        <v>27886</v>
      </c>
      <c r="I91" s="5">
        <v>24566</v>
      </c>
      <c r="J91" s="5">
        <v>26908</v>
      </c>
      <c r="K91" s="5">
        <v>28866</v>
      </c>
      <c r="L91" s="5">
        <v>27824</v>
      </c>
      <c r="M91" s="5">
        <v>30812</v>
      </c>
      <c r="N91" s="163">
        <v>32995</v>
      </c>
      <c r="O91" s="163">
        <v>39804</v>
      </c>
    </row>
    <row r="92" spans="4:15" ht="15" x14ac:dyDescent="0.15">
      <c r="D92" s="4" t="s">
        <v>11</v>
      </c>
      <c r="E92" s="160">
        <v>775889</v>
      </c>
      <c r="F92" s="160">
        <v>863680</v>
      </c>
      <c r="G92" s="160">
        <v>960445</v>
      </c>
      <c r="H92" s="160">
        <v>1036376</v>
      </c>
      <c r="I92" s="160">
        <v>1034042</v>
      </c>
      <c r="J92" s="160">
        <v>1127449</v>
      </c>
      <c r="K92" s="160">
        <v>1210892</v>
      </c>
      <c r="L92" s="160">
        <v>1226055</v>
      </c>
      <c r="M92" s="160">
        <v>1279283</v>
      </c>
      <c r="N92" s="174">
        <v>1279283</v>
      </c>
      <c r="O92" s="163">
        <v>0</v>
      </c>
    </row>
    <row r="93" spans="4:15" ht="15" x14ac:dyDescent="0.15">
      <c r="D93" s="4" t="s">
        <v>12</v>
      </c>
      <c r="E93" s="160">
        <v>3150</v>
      </c>
      <c r="F93" s="160">
        <v>3892</v>
      </c>
      <c r="G93" s="160">
        <v>3713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163">
        <v>0</v>
      </c>
      <c r="O93" s="163">
        <v>0</v>
      </c>
    </row>
    <row r="94" spans="4:15" ht="15" x14ac:dyDescent="0.15">
      <c r="D94" s="4" t="s">
        <v>13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163">
        <v>0</v>
      </c>
      <c r="O94" s="163">
        <v>0</v>
      </c>
    </row>
    <row r="95" spans="4:15" ht="15" x14ac:dyDescent="0.15">
      <c r="D95" s="4" t="s">
        <v>14</v>
      </c>
      <c r="E95" s="160">
        <v>655492</v>
      </c>
      <c r="F95" s="160">
        <v>738319</v>
      </c>
      <c r="G95" s="160">
        <v>817337</v>
      </c>
      <c r="H95" s="160">
        <v>855426</v>
      </c>
      <c r="I95" s="160">
        <v>692188</v>
      </c>
      <c r="J95" s="160">
        <v>665459</v>
      </c>
      <c r="K95" s="160">
        <v>661807</v>
      </c>
      <c r="L95" s="160">
        <v>637462</v>
      </c>
      <c r="M95" s="160">
        <v>591121</v>
      </c>
      <c r="N95" s="174">
        <v>591121</v>
      </c>
      <c r="O95" s="163">
        <v>0</v>
      </c>
    </row>
    <row r="96" spans="4:15" ht="15" x14ac:dyDescent="0.15">
      <c r="D96" s="4" t="s">
        <v>15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163">
        <v>0</v>
      </c>
      <c r="O96" s="163">
        <v>0</v>
      </c>
    </row>
    <row r="97" spans="4:15" ht="15" x14ac:dyDescent="0.15">
      <c r="D97" s="4" t="s">
        <v>16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163">
        <v>0</v>
      </c>
      <c r="O97" s="163">
        <v>0</v>
      </c>
    </row>
    <row r="98" spans="4:15" ht="15" x14ac:dyDescent="0.15">
      <c r="D98" s="4" t="s">
        <v>17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163">
        <v>0</v>
      </c>
      <c r="O98" s="163">
        <v>0</v>
      </c>
    </row>
    <row r="99" spans="4:15" ht="15" x14ac:dyDescent="0.15">
      <c r="D99" s="4" t="s">
        <v>18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163">
        <v>0</v>
      </c>
      <c r="O99" s="163">
        <v>0</v>
      </c>
    </row>
    <row r="100" spans="4:15" ht="15" x14ac:dyDescent="0.15">
      <c r="D100" s="4" t="s">
        <v>19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163">
        <v>0</v>
      </c>
      <c r="O100" s="163">
        <v>0</v>
      </c>
    </row>
    <row r="101" spans="4:15" ht="15" x14ac:dyDescent="0.15">
      <c r="D101" s="4" t="s">
        <v>20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163">
        <v>0</v>
      </c>
      <c r="O101" s="163">
        <v>0</v>
      </c>
    </row>
    <row r="102" spans="4:15" ht="15" x14ac:dyDescent="0.15">
      <c r="D102" s="4" t="s">
        <v>21</v>
      </c>
      <c r="E102" s="160">
        <v>557.1</v>
      </c>
      <c r="F102" s="5">
        <v>737.92706499999997</v>
      </c>
      <c r="G102" s="5">
        <v>895.4</v>
      </c>
      <c r="H102" s="5">
        <v>1065.0999999999999</v>
      </c>
      <c r="I102" s="5">
        <v>1091.8</v>
      </c>
      <c r="J102" s="5">
        <v>1276.9000000000001</v>
      </c>
      <c r="K102" s="5">
        <v>1452.9</v>
      </c>
      <c r="L102" s="5">
        <v>1521.4</v>
      </c>
      <c r="M102" s="5">
        <v>1644.9</v>
      </c>
      <c r="N102" s="163">
        <v>1777.2</v>
      </c>
      <c r="O102" s="163">
        <v>1976.1</v>
      </c>
    </row>
    <row r="103" spans="4:15" ht="15" x14ac:dyDescent="0.15">
      <c r="D103" s="4" t="s">
        <v>22</v>
      </c>
      <c r="E103" s="160">
        <v>115603</v>
      </c>
      <c r="F103" s="160">
        <v>128426</v>
      </c>
      <c r="G103" s="160">
        <v>135221</v>
      </c>
      <c r="H103" s="160">
        <v>143150</v>
      </c>
      <c r="I103" s="160">
        <v>137448</v>
      </c>
      <c r="J103" s="160">
        <v>144864</v>
      </c>
      <c r="K103" s="160">
        <v>148332</v>
      </c>
      <c r="L103" s="160">
        <v>140812</v>
      </c>
      <c r="M103" s="160">
        <v>139572</v>
      </c>
      <c r="N103" s="174">
        <v>139572</v>
      </c>
      <c r="O103" s="163">
        <v>0</v>
      </c>
    </row>
    <row r="104" spans="4:15" ht="15" x14ac:dyDescent="0.15">
      <c r="D104" s="4" t="s">
        <v>23</v>
      </c>
      <c r="E104" s="5">
        <v>117179</v>
      </c>
      <c r="F104" s="5">
        <v>142960</v>
      </c>
      <c r="G104" s="5">
        <v>155987</v>
      </c>
      <c r="H104" s="5">
        <v>145241</v>
      </c>
      <c r="I104" s="5">
        <v>112044</v>
      </c>
      <c r="J104" s="5">
        <v>115621</v>
      </c>
      <c r="K104" s="5">
        <v>115111</v>
      </c>
      <c r="L104" s="5">
        <v>109659</v>
      </c>
      <c r="M104" s="5">
        <v>108188</v>
      </c>
      <c r="N104" s="163">
        <v>111970</v>
      </c>
      <c r="O104" s="163">
        <v>117404</v>
      </c>
    </row>
    <row r="105" spans="4:15" ht="15" x14ac:dyDescent="0.15">
      <c r="D105" s="4" t="s">
        <v>24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163">
        <v>0</v>
      </c>
      <c r="O105" s="163">
        <v>0</v>
      </c>
    </row>
    <row r="106" spans="4:15" ht="15" x14ac:dyDescent="0.15">
      <c r="D106" s="4" t="s">
        <v>25</v>
      </c>
      <c r="E106" s="160">
        <v>19393.732</v>
      </c>
      <c r="F106" s="160">
        <v>23624.021445717732</v>
      </c>
      <c r="G106" s="160">
        <v>27211.320963509996</v>
      </c>
      <c r="H106" s="160">
        <v>29479.586971791861</v>
      </c>
      <c r="I106" s="5">
        <v>30055.114199222375</v>
      </c>
      <c r="J106" s="5">
        <v>30064.583075706014</v>
      </c>
      <c r="K106" s="5">
        <v>31369.16258322541</v>
      </c>
      <c r="L106" s="5">
        <v>25735.063876920707</v>
      </c>
      <c r="M106" s="5">
        <v>25676.383966306221</v>
      </c>
      <c r="N106" s="163">
        <v>24489.120337884699</v>
      </c>
      <c r="O106" s="163">
        <v>23354.906214513871</v>
      </c>
    </row>
    <row r="107" spans="4:15" ht="15" x14ac:dyDescent="0.15">
      <c r="D107" s="4" t="s">
        <v>26</v>
      </c>
      <c r="E107" s="160">
        <v>979.39829800000007</v>
      </c>
      <c r="F107" s="160">
        <v>1545.6770833333335</v>
      </c>
      <c r="G107" s="160">
        <v>1372.1281751522693</v>
      </c>
      <c r="H107" s="171">
        <f>(G107+($G$107*($K$107/$G$107-1)/4))</f>
        <v>1586.3461313642019</v>
      </c>
      <c r="I107" s="171">
        <f>(H107+($G$107*($K$107/$G$107-1)/4))</f>
        <v>1800.5640875761346</v>
      </c>
      <c r="J107" s="171">
        <f>(I107+($G$107*($K$107/$G$107-1)/4))</f>
        <v>2014.7820437880673</v>
      </c>
      <c r="K107" s="160">
        <v>2229</v>
      </c>
      <c r="L107" s="160">
        <v>2259</v>
      </c>
      <c r="M107" s="5">
        <v>0</v>
      </c>
      <c r="N107" s="163">
        <v>0</v>
      </c>
      <c r="O107" s="163">
        <v>0</v>
      </c>
    </row>
    <row r="108" spans="4:15" ht="15" x14ac:dyDescent="0.15">
      <c r="D108" s="4" t="s">
        <v>27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163">
        <v>0</v>
      </c>
      <c r="O108" s="163">
        <v>0</v>
      </c>
    </row>
    <row r="109" spans="4:15" ht="15" x14ac:dyDescent="0.15">
      <c r="D109" s="4" t="s">
        <v>28</v>
      </c>
      <c r="E109" s="160">
        <v>228769</v>
      </c>
      <c r="F109" s="160">
        <v>260635</v>
      </c>
      <c r="G109" s="160">
        <v>289671</v>
      </c>
      <c r="H109" s="160">
        <v>1327</v>
      </c>
      <c r="I109" s="160">
        <v>1428</v>
      </c>
      <c r="J109" s="160">
        <v>1461</v>
      </c>
      <c r="K109" s="160">
        <v>1799</v>
      </c>
      <c r="L109" s="160">
        <v>1653</v>
      </c>
      <c r="M109" s="160">
        <v>1708</v>
      </c>
      <c r="N109" s="174">
        <v>1708</v>
      </c>
      <c r="O109" s="163">
        <v>0</v>
      </c>
    </row>
    <row r="110" spans="4:15" ht="15" x14ac:dyDescent="0.15">
      <c r="D110" s="4" t="s">
        <v>29</v>
      </c>
      <c r="E110" s="160">
        <v>55900</v>
      </c>
      <c r="F110" s="160">
        <v>65274</v>
      </c>
      <c r="G110" s="160">
        <v>73999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163">
        <v>0</v>
      </c>
      <c r="O110" s="163">
        <v>0</v>
      </c>
    </row>
    <row r="111" spans="4:15" ht="15" x14ac:dyDescent="0.15">
      <c r="D111" s="4" t="s">
        <v>30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163">
        <v>0</v>
      </c>
      <c r="O111" s="163">
        <v>0</v>
      </c>
    </row>
    <row r="112" spans="4:15" ht="15" x14ac:dyDescent="0.15">
      <c r="D112" s="7" t="s">
        <v>31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194">
        <v>0</v>
      </c>
      <c r="O112" s="194">
        <v>0</v>
      </c>
    </row>
    <row r="117" spans="4:15" ht="18.75" x14ac:dyDescent="0.2">
      <c r="D117" s="176" t="s">
        <v>166</v>
      </c>
      <c r="E117" s="189"/>
      <c r="F117" s="189"/>
      <c r="G117" s="189"/>
      <c r="H117" s="189"/>
      <c r="I117" s="189"/>
      <c r="J117" s="189"/>
      <c r="K117" s="189"/>
      <c r="L117" s="189"/>
      <c r="M117" s="189"/>
      <c r="N117" s="178"/>
      <c r="O117" s="178"/>
    </row>
    <row r="118" spans="4:15" ht="15" x14ac:dyDescent="0.15">
      <c r="D118" s="2">
        <v>333</v>
      </c>
      <c r="E118" s="3">
        <v>2004</v>
      </c>
      <c r="F118" s="3">
        <f t="shared" ref="F118:O118" si="3">E118+1</f>
        <v>2005</v>
      </c>
      <c r="G118" s="3">
        <f t="shared" si="3"/>
        <v>2006</v>
      </c>
      <c r="H118" s="3">
        <f t="shared" si="3"/>
        <v>2007</v>
      </c>
      <c r="I118" s="3">
        <f t="shared" si="3"/>
        <v>2008</v>
      </c>
      <c r="J118" s="3">
        <f t="shared" si="3"/>
        <v>2009</v>
      </c>
      <c r="K118" s="3">
        <f t="shared" si="3"/>
        <v>2010</v>
      </c>
      <c r="L118" s="3">
        <f t="shared" si="3"/>
        <v>2011</v>
      </c>
      <c r="M118" s="3">
        <f t="shared" si="3"/>
        <v>2012</v>
      </c>
      <c r="N118" s="161">
        <f t="shared" si="3"/>
        <v>2013</v>
      </c>
      <c r="O118" s="161">
        <f t="shared" si="3"/>
        <v>2014</v>
      </c>
    </row>
    <row r="119" spans="4:15" ht="15" x14ac:dyDescent="0.15">
      <c r="D119" s="4" t="s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163">
        <v>0</v>
      </c>
      <c r="O119" s="163">
        <v>0</v>
      </c>
    </row>
    <row r="120" spans="4:15" ht="15" x14ac:dyDescent="0.15">
      <c r="D120" s="4" t="s">
        <v>1</v>
      </c>
      <c r="E120" s="5">
        <v>31279.532536849998</v>
      </c>
      <c r="F120" s="5">
        <v>33962.410220159996</v>
      </c>
      <c r="G120" s="5">
        <v>35652.597714410003</v>
      </c>
      <c r="H120" s="5">
        <v>38702.482735449994</v>
      </c>
      <c r="I120" s="5">
        <v>40200.569061139999</v>
      </c>
      <c r="J120" s="5">
        <v>42669.195056659999</v>
      </c>
      <c r="K120" s="5">
        <v>45593.393096479995</v>
      </c>
      <c r="L120" s="5">
        <v>48071.587351509996</v>
      </c>
      <c r="M120" s="5">
        <v>50759.432008690004</v>
      </c>
      <c r="N120" s="163">
        <v>54327.05615692</v>
      </c>
      <c r="O120" s="163">
        <v>57613.785489800001</v>
      </c>
    </row>
    <row r="121" spans="4:15" ht="15" x14ac:dyDescent="0.15">
      <c r="D121" s="4" t="s">
        <v>2</v>
      </c>
      <c r="E121" s="160">
        <v>0</v>
      </c>
      <c r="F121" s="160">
        <v>0</v>
      </c>
      <c r="G121" s="160">
        <v>0</v>
      </c>
      <c r="H121" s="160">
        <v>12.059820499999985</v>
      </c>
      <c r="I121" s="160">
        <v>15.367128789999969</v>
      </c>
      <c r="J121" s="160">
        <v>13.988010720000029</v>
      </c>
      <c r="K121" s="160">
        <v>14.0007487408815</v>
      </c>
      <c r="L121" s="160">
        <v>12</v>
      </c>
      <c r="M121" s="160">
        <v>16</v>
      </c>
      <c r="N121" s="174">
        <v>16</v>
      </c>
      <c r="O121" s="163">
        <v>0</v>
      </c>
    </row>
    <row r="122" spans="4:15" ht="15" x14ac:dyDescent="0.15">
      <c r="D122" s="4" t="s">
        <v>3</v>
      </c>
      <c r="E122" s="5">
        <v>120117.397</v>
      </c>
      <c r="F122" s="5">
        <v>121087.139</v>
      </c>
      <c r="G122" s="5">
        <v>121132.995</v>
      </c>
      <c r="H122" s="5">
        <v>122531.295</v>
      </c>
      <c r="I122" s="5">
        <v>121498.96382800001</v>
      </c>
      <c r="J122" s="5">
        <v>124379.05484500001</v>
      </c>
      <c r="K122" s="5">
        <v>130617.454295</v>
      </c>
      <c r="L122" s="5">
        <v>137023.901224</v>
      </c>
      <c r="M122" s="5">
        <v>145802.30549</v>
      </c>
      <c r="N122" s="163">
        <v>154142.07210200001</v>
      </c>
      <c r="O122" s="163">
        <v>162785.63208499999</v>
      </c>
    </row>
    <row r="123" spans="4:15" ht="15" x14ac:dyDescent="0.15">
      <c r="D123" s="4" t="s">
        <v>4</v>
      </c>
      <c r="E123" s="160">
        <v>11.960210089633232</v>
      </c>
      <c r="F123" s="160">
        <v>15.377412972385585</v>
      </c>
      <c r="G123" s="160">
        <v>17.08601441376176</v>
      </c>
      <c r="H123" s="160">
        <v>19</v>
      </c>
      <c r="I123" s="160">
        <v>21</v>
      </c>
      <c r="J123" s="160">
        <v>23</v>
      </c>
      <c r="K123" s="160">
        <v>25</v>
      </c>
      <c r="L123" s="160">
        <v>25</v>
      </c>
      <c r="M123" s="160">
        <v>25</v>
      </c>
      <c r="N123" s="174">
        <v>25</v>
      </c>
      <c r="O123" s="163">
        <v>0</v>
      </c>
    </row>
    <row r="124" spans="4:15" ht="15" x14ac:dyDescent="0.15">
      <c r="D124" s="4" t="s">
        <v>5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163">
        <v>0</v>
      </c>
      <c r="O124" s="163">
        <v>0</v>
      </c>
    </row>
    <row r="125" spans="4:15" ht="15" x14ac:dyDescent="0.15">
      <c r="D125" s="4" t="s">
        <v>6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163">
        <v>0</v>
      </c>
      <c r="O125" s="163">
        <v>0</v>
      </c>
    </row>
    <row r="126" spans="4:15" ht="15" x14ac:dyDescent="0.15">
      <c r="D126" s="4" t="s">
        <v>7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163">
        <v>0</v>
      </c>
      <c r="O126" s="163">
        <v>0</v>
      </c>
    </row>
    <row r="127" spans="4:15" ht="15" x14ac:dyDescent="0.15">
      <c r="D127" s="4" t="s">
        <v>8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163">
        <v>0</v>
      </c>
      <c r="O127" s="163">
        <v>0</v>
      </c>
    </row>
    <row r="128" spans="4:15" ht="15" x14ac:dyDescent="0.15">
      <c r="D128" s="4" t="s">
        <v>9</v>
      </c>
      <c r="E128" s="160">
        <v>44294</v>
      </c>
      <c r="F128" s="160">
        <v>44805</v>
      </c>
      <c r="G128" s="5">
        <v>41766.269714291986</v>
      </c>
      <c r="H128" s="5">
        <v>41890.818316445308</v>
      </c>
      <c r="I128" s="5">
        <v>41079.337374054841</v>
      </c>
      <c r="J128" s="5">
        <v>40083.359313492518</v>
      </c>
      <c r="K128" s="5">
        <v>38879.084360468594</v>
      </c>
      <c r="L128" s="5">
        <v>39725.257736693144</v>
      </c>
      <c r="M128" s="5">
        <v>37548.628765497233</v>
      </c>
      <c r="N128" s="163">
        <v>38952.409919179729</v>
      </c>
      <c r="O128" s="163">
        <v>41526.465874457761</v>
      </c>
    </row>
    <row r="129" spans="4:15" ht="15" x14ac:dyDescent="0.15">
      <c r="D129" s="4" t="s">
        <v>10</v>
      </c>
      <c r="E129" s="5">
        <v>57123</v>
      </c>
      <c r="F129" s="5">
        <v>63580</v>
      </c>
      <c r="G129" s="5">
        <v>68241</v>
      </c>
      <c r="H129" s="5">
        <v>73394</v>
      </c>
      <c r="I129" s="5">
        <v>69015</v>
      </c>
      <c r="J129" s="5">
        <v>76361</v>
      </c>
      <c r="K129" s="5">
        <v>82413</v>
      </c>
      <c r="L129" s="5">
        <v>82453</v>
      </c>
      <c r="M129" s="5">
        <v>86395</v>
      </c>
      <c r="N129" s="163">
        <v>91671</v>
      </c>
      <c r="O129" s="163">
        <v>91292</v>
      </c>
    </row>
    <row r="130" spans="4:15" ht="15" x14ac:dyDescent="0.15">
      <c r="D130" s="4" t="s">
        <v>11</v>
      </c>
      <c r="E130" s="160">
        <v>69058</v>
      </c>
      <c r="F130" s="160">
        <v>75287</v>
      </c>
      <c r="G130" s="160">
        <v>81704</v>
      </c>
      <c r="H130" s="160">
        <v>88694</v>
      </c>
      <c r="I130" s="160">
        <v>92148</v>
      </c>
      <c r="J130" s="160">
        <v>102141</v>
      </c>
      <c r="K130" s="160">
        <v>106864</v>
      </c>
      <c r="L130" s="160">
        <v>108006</v>
      </c>
      <c r="M130" s="160">
        <v>100403</v>
      </c>
      <c r="N130" s="174">
        <v>100403</v>
      </c>
      <c r="O130" s="163">
        <v>0</v>
      </c>
    </row>
    <row r="131" spans="4:15" ht="15" x14ac:dyDescent="0.15">
      <c r="D131" s="4" t="s">
        <v>12</v>
      </c>
      <c r="E131" s="160">
        <v>686</v>
      </c>
      <c r="F131" s="160">
        <v>1188</v>
      </c>
      <c r="G131" s="160">
        <v>1133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163">
        <v>0</v>
      </c>
      <c r="O131" s="163">
        <v>0</v>
      </c>
    </row>
    <row r="132" spans="4:15" ht="15" x14ac:dyDescent="0.15">
      <c r="D132" s="4" t="s">
        <v>13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163">
        <v>0</v>
      </c>
      <c r="O132" s="163">
        <v>0</v>
      </c>
    </row>
    <row r="133" spans="4:15" ht="15" x14ac:dyDescent="0.15">
      <c r="D133" s="4" t="s">
        <v>14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163">
        <v>0</v>
      </c>
      <c r="O133" s="163">
        <v>0</v>
      </c>
    </row>
    <row r="134" spans="4:15" ht="15" x14ac:dyDescent="0.15">
      <c r="D134" s="4" t="s">
        <v>15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163">
        <v>0</v>
      </c>
      <c r="O134" s="163">
        <v>0</v>
      </c>
    </row>
    <row r="135" spans="4:15" ht="15" x14ac:dyDescent="0.15">
      <c r="D135" s="4" t="s">
        <v>16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163">
        <v>0</v>
      </c>
      <c r="O135" s="163">
        <v>0</v>
      </c>
    </row>
    <row r="136" spans="4:15" ht="15" x14ac:dyDescent="0.15">
      <c r="D136" s="4" t="s">
        <v>17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163">
        <v>0</v>
      </c>
      <c r="O136" s="163">
        <v>0</v>
      </c>
    </row>
    <row r="137" spans="4:15" ht="15" x14ac:dyDescent="0.15">
      <c r="D137" s="4" t="s">
        <v>18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163">
        <v>0</v>
      </c>
      <c r="O137" s="163">
        <v>0</v>
      </c>
    </row>
    <row r="138" spans="4:15" ht="15" x14ac:dyDescent="0.15">
      <c r="D138" s="4" t="s">
        <v>19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163">
        <v>0</v>
      </c>
      <c r="O138" s="163">
        <v>0</v>
      </c>
    </row>
    <row r="139" spans="4:15" ht="15" x14ac:dyDescent="0.15">
      <c r="D139" s="4" t="s">
        <v>20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163">
        <v>0</v>
      </c>
      <c r="O139" s="163">
        <v>0</v>
      </c>
    </row>
    <row r="140" spans="4:15" ht="15" x14ac:dyDescent="0.15">
      <c r="D140" s="4" t="s">
        <v>21</v>
      </c>
      <c r="E140" s="160">
        <v>1.5</v>
      </c>
      <c r="F140" s="5">
        <v>0.69172800000000001</v>
      </c>
      <c r="G140" s="5">
        <v>0.7</v>
      </c>
      <c r="H140" s="5">
        <v>0.7</v>
      </c>
      <c r="I140" s="5">
        <v>0.8</v>
      </c>
      <c r="J140" s="5">
        <v>0.5</v>
      </c>
      <c r="K140" s="5">
        <v>0.6</v>
      </c>
      <c r="L140" s="5">
        <v>0.6</v>
      </c>
      <c r="M140" s="5">
        <v>0.7</v>
      </c>
      <c r="N140" s="163">
        <v>0.8</v>
      </c>
      <c r="O140" s="163">
        <v>0.7</v>
      </c>
    </row>
    <row r="141" spans="4:15" ht="15" x14ac:dyDescent="0.15">
      <c r="D141" s="4" t="s">
        <v>22</v>
      </c>
      <c r="E141" s="160">
        <v>88780</v>
      </c>
      <c r="F141" s="160">
        <v>91422</v>
      </c>
      <c r="G141" s="160">
        <v>94255</v>
      </c>
      <c r="H141" s="160">
        <v>96745</v>
      </c>
      <c r="I141" s="160">
        <v>104257</v>
      </c>
      <c r="J141" s="160">
        <v>108650</v>
      </c>
      <c r="K141" s="160">
        <v>115041</v>
      </c>
      <c r="L141" s="160">
        <v>120811</v>
      </c>
      <c r="M141" s="160">
        <v>134528</v>
      </c>
      <c r="N141" s="174">
        <v>134528</v>
      </c>
      <c r="O141" s="163">
        <v>0</v>
      </c>
    </row>
    <row r="142" spans="4:15" ht="15" x14ac:dyDescent="0.15">
      <c r="D142" s="4" t="s">
        <v>23</v>
      </c>
      <c r="E142" s="5">
        <v>342783</v>
      </c>
      <c r="F142" s="5">
        <v>373450</v>
      </c>
      <c r="G142" s="5">
        <v>416953</v>
      </c>
      <c r="H142" s="5">
        <v>464395</v>
      </c>
      <c r="I142" s="5">
        <v>495140</v>
      </c>
      <c r="J142" s="5">
        <v>544504</v>
      </c>
      <c r="K142" s="5">
        <v>640830</v>
      </c>
      <c r="L142" s="5">
        <v>695798</v>
      </c>
      <c r="M142" s="5">
        <v>769395</v>
      </c>
      <c r="N142" s="163">
        <v>843783</v>
      </c>
      <c r="O142" s="163">
        <v>918464</v>
      </c>
    </row>
    <row r="143" spans="4:15" ht="15" x14ac:dyDescent="0.15">
      <c r="D143" s="4" t="s">
        <v>24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163">
        <v>0</v>
      </c>
      <c r="O143" s="163">
        <v>0</v>
      </c>
    </row>
    <row r="144" spans="4:15" ht="15" x14ac:dyDescent="0.15">
      <c r="D144" s="4" t="s">
        <v>25</v>
      </c>
      <c r="E144" s="160">
        <v>4487.9359999999997</v>
      </c>
      <c r="F144" s="160">
        <v>6708.7670147302633</v>
      </c>
      <c r="G144" s="160">
        <v>7134.6197336815858</v>
      </c>
      <c r="H144" s="160">
        <v>7330.0500048697895</v>
      </c>
      <c r="I144" s="5">
        <v>5324.6363082680527</v>
      </c>
      <c r="J144" s="5">
        <v>5296.2429087977625</v>
      </c>
      <c r="K144" s="5">
        <v>6104.5166664438229</v>
      </c>
      <c r="L144" s="5">
        <v>5015.6241614139672</v>
      </c>
      <c r="M144" s="5">
        <v>4504.9465533670009</v>
      </c>
      <c r="N144" s="163">
        <v>5016.1709053694813</v>
      </c>
      <c r="O144" s="163">
        <v>7029.821719036293</v>
      </c>
    </row>
    <row r="145" spans="4:15" ht="15" x14ac:dyDescent="0.15">
      <c r="D145" s="4" t="s">
        <v>26</v>
      </c>
      <c r="E145" s="160">
        <v>63.271980000000006</v>
      </c>
      <c r="F145" s="160">
        <v>16.627604166666668</v>
      </c>
      <c r="G145" s="160">
        <v>4.8808270015566153</v>
      </c>
      <c r="H145" s="171">
        <f>(G145+($G$145*($K$145/$G$145-1)/4))</f>
        <v>26.910620251167462</v>
      </c>
      <c r="I145" s="171">
        <f>(H145+($G$145*($K$145/$G$145-1)/4))</f>
        <v>48.940413500778305</v>
      </c>
      <c r="J145" s="171">
        <f>(I145+($G$145*($K$145/$G$145-1)/4))</f>
        <v>70.970206750389153</v>
      </c>
      <c r="K145" s="160">
        <v>93</v>
      </c>
      <c r="L145" s="160">
        <v>19</v>
      </c>
      <c r="M145" s="5">
        <v>0</v>
      </c>
      <c r="N145" s="163">
        <v>0</v>
      </c>
      <c r="O145" s="163">
        <v>0</v>
      </c>
    </row>
    <row r="146" spans="4:15" ht="15" x14ac:dyDescent="0.15">
      <c r="D146" s="4" t="s">
        <v>27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163">
        <v>0</v>
      </c>
      <c r="O146" s="163">
        <v>0</v>
      </c>
    </row>
    <row r="147" spans="4:15" ht="15" x14ac:dyDescent="0.15">
      <c r="D147" s="4" t="s">
        <v>28</v>
      </c>
      <c r="E147" s="160">
        <v>106129</v>
      </c>
      <c r="F147" s="160">
        <v>155815</v>
      </c>
      <c r="G147" s="160">
        <v>228410</v>
      </c>
      <c r="H147" s="160">
        <v>1343</v>
      </c>
      <c r="I147" s="160">
        <v>1306</v>
      </c>
      <c r="J147" s="160">
        <v>1751</v>
      </c>
      <c r="K147" s="160">
        <v>1904</v>
      </c>
      <c r="L147" s="160">
        <v>1773</v>
      </c>
      <c r="M147" s="160">
        <v>1939</v>
      </c>
      <c r="N147" s="174">
        <v>1939</v>
      </c>
      <c r="O147" s="163">
        <v>0</v>
      </c>
    </row>
    <row r="148" spans="4:15" ht="15" x14ac:dyDescent="0.15">
      <c r="D148" s="4" t="s">
        <v>29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163">
        <v>0</v>
      </c>
      <c r="O148" s="163">
        <v>0</v>
      </c>
    </row>
    <row r="149" spans="4:15" ht="15" x14ac:dyDescent="0.15">
      <c r="D149" s="4" t="s">
        <v>30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163">
        <v>0</v>
      </c>
      <c r="O149" s="163">
        <v>0</v>
      </c>
    </row>
    <row r="150" spans="4:15" ht="15" x14ac:dyDescent="0.15">
      <c r="D150" s="7" t="s">
        <v>31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194">
        <v>0</v>
      </c>
      <c r="O150" s="194">
        <v>0</v>
      </c>
    </row>
    <row r="154" spans="4:15" ht="18.75" x14ac:dyDescent="0.15">
      <c r="D154" s="270" t="s">
        <v>167</v>
      </c>
      <c r="E154" s="271"/>
      <c r="F154" s="271"/>
      <c r="G154" s="271"/>
      <c r="H154" s="271"/>
      <c r="I154" s="271"/>
      <c r="J154" s="271"/>
      <c r="K154" s="271"/>
      <c r="L154" s="271"/>
      <c r="M154" s="271"/>
      <c r="N154" s="272"/>
    </row>
    <row r="155" spans="4:15" ht="15" x14ac:dyDescent="0.15">
      <c r="D155" s="28">
        <v>1394</v>
      </c>
      <c r="E155" s="3">
        <v>2004</v>
      </c>
      <c r="F155" s="3">
        <f t="shared" ref="F155:O155" si="4">E155+1</f>
        <v>2005</v>
      </c>
      <c r="G155" s="3">
        <f t="shared" si="4"/>
        <v>2006</v>
      </c>
      <c r="H155" s="3">
        <f t="shared" si="4"/>
        <v>2007</v>
      </c>
      <c r="I155" s="3">
        <f t="shared" si="4"/>
        <v>2008</v>
      </c>
      <c r="J155" s="3">
        <f t="shared" si="4"/>
        <v>2009</v>
      </c>
      <c r="K155" s="3">
        <f t="shared" si="4"/>
        <v>2010</v>
      </c>
      <c r="L155" s="3">
        <f t="shared" si="4"/>
        <v>2011</v>
      </c>
      <c r="M155" s="3">
        <f t="shared" si="4"/>
        <v>2012</v>
      </c>
      <c r="N155" s="161">
        <f t="shared" si="4"/>
        <v>2013</v>
      </c>
      <c r="O155" s="161">
        <f t="shared" si="4"/>
        <v>2014</v>
      </c>
    </row>
    <row r="156" spans="4:15" ht="15" x14ac:dyDescent="0.15">
      <c r="D156" s="4" t="s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163">
        <v>0</v>
      </c>
      <c r="O156" s="163">
        <v>0</v>
      </c>
    </row>
    <row r="157" spans="4:15" ht="15" x14ac:dyDescent="0.15">
      <c r="D157" s="4" t="s">
        <v>1</v>
      </c>
      <c r="E157" s="5">
        <v>88413</v>
      </c>
      <c r="F157" s="5">
        <v>103299</v>
      </c>
      <c r="G157" s="5">
        <v>114969.57647500999</v>
      </c>
      <c r="H157" s="5">
        <v>130680.15268108</v>
      </c>
      <c r="I157" s="5">
        <v>138512.14204809</v>
      </c>
      <c r="J157" s="5">
        <v>148626.13299908003</v>
      </c>
      <c r="K157" s="5">
        <v>159900.99624186</v>
      </c>
      <c r="L157" s="5">
        <v>166666.90063657</v>
      </c>
      <c r="M157" s="5">
        <v>170309.81211159998</v>
      </c>
      <c r="N157" s="163">
        <v>170309.81211159998</v>
      </c>
      <c r="O157" s="163">
        <v>175184.92254402</v>
      </c>
    </row>
    <row r="158" spans="4:15" ht="15" x14ac:dyDescent="0.15">
      <c r="D158" s="4" t="s">
        <v>2</v>
      </c>
      <c r="E158" s="160">
        <v>0</v>
      </c>
      <c r="F158" s="160">
        <v>0</v>
      </c>
      <c r="G158" s="160">
        <v>0</v>
      </c>
      <c r="H158" s="160">
        <v>270.36958497244069</v>
      </c>
      <c r="I158" s="160">
        <v>340.75631154464901</v>
      </c>
      <c r="J158" s="160">
        <v>386.29257408513809</v>
      </c>
      <c r="K158" s="160">
        <v>376.04080116995601</v>
      </c>
      <c r="L158" s="160">
        <v>419</v>
      </c>
      <c r="M158" s="160">
        <v>464</v>
      </c>
      <c r="N158" s="174">
        <v>464</v>
      </c>
      <c r="O158" s="163">
        <v>0</v>
      </c>
    </row>
    <row r="159" spans="4:15" ht="15" x14ac:dyDescent="0.15">
      <c r="D159" s="4" t="s">
        <v>3</v>
      </c>
      <c r="E159" s="5">
        <v>215288.73800000001</v>
      </c>
      <c r="F159" s="5">
        <v>216268.97200000001</v>
      </c>
      <c r="G159" s="5">
        <v>215501.56599999999</v>
      </c>
      <c r="H159" s="5">
        <v>214491.22099999999</v>
      </c>
      <c r="I159" s="5">
        <v>210579.46672500001</v>
      </c>
      <c r="J159" s="5">
        <v>212199.843223</v>
      </c>
      <c r="K159" s="5">
        <v>217770.8567</v>
      </c>
      <c r="L159" s="5">
        <v>222744.05395599999</v>
      </c>
      <c r="M159" s="5">
        <v>232178.20482099999</v>
      </c>
      <c r="N159" s="163">
        <v>240447.096403</v>
      </c>
      <c r="O159" s="163">
        <v>249598.514547</v>
      </c>
    </row>
    <row r="160" spans="4:15" ht="15" x14ac:dyDescent="0.15">
      <c r="D160" s="4" t="s">
        <v>4</v>
      </c>
      <c r="E160" s="160">
        <v>420.31595457853916</v>
      </c>
      <c r="F160" s="160">
        <v>473.28259926120086</v>
      </c>
      <c r="G160" s="160">
        <v>500.62022232321965</v>
      </c>
      <c r="H160" s="160">
        <v>505.71625255863069</v>
      </c>
      <c r="I160" s="160">
        <v>559</v>
      </c>
      <c r="J160" s="160">
        <v>460</v>
      </c>
      <c r="K160" s="160">
        <v>439</v>
      </c>
      <c r="L160" s="160">
        <v>447</v>
      </c>
      <c r="M160" s="5">
        <v>0</v>
      </c>
      <c r="N160" s="163">
        <v>0</v>
      </c>
      <c r="O160" s="163">
        <v>0</v>
      </c>
    </row>
    <row r="161" spans="4:15" ht="15" x14ac:dyDescent="0.15">
      <c r="D161" s="4" t="s">
        <v>5</v>
      </c>
      <c r="E161" s="5">
        <v>115987.303</v>
      </c>
      <c r="F161" s="5">
        <v>134171.69200000001</v>
      </c>
      <c r="G161" s="5">
        <v>146554.18299999999</v>
      </c>
      <c r="H161" s="5">
        <v>152196.60999999999</v>
      </c>
      <c r="I161" s="5">
        <v>156836</v>
      </c>
      <c r="J161" s="5">
        <v>161318</v>
      </c>
      <c r="K161" s="5">
        <v>169678</v>
      </c>
      <c r="L161" s="5">
        <v>191908</v>
      </c>
      <c r="M161" s="5">
        <v>196980</v>
      </c>
      <c r="N161" s="163">
        <v>198005</v>
      </c>
      <c r="O161" s="163">
        <v>201904</v>
      </c>
    </row>
    <row r="162" spans="4:15" ht="15" x14ac:dyDescent="0.15">
      <c r="D162" s="4" t="s">
        <v>6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163">
        <v>0</v>
      </c>
      <c r="O162" s="163">
        <v>0</v>
      </c>
    </row>
    <row r="163" spans="4:15" ht="15" x14ac:dyDescent="0.15">
      <c r="D163" s="4" t="s">
        <v>7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163">
        <v>0</v>
      </c>
      <c r="O163" s="163">
        <v>0</v>
      </c>
    </row>
    <row r="164" spans="4:15" ht="15" x14ac:dyDescent="0.15">
      <c r="D164" s="4" t="s">
        <v>8</v>
      </c>
      <c r="E164" s="5">
        <v>1503.5</v>
      </c>
      <c r="F164" s="5">
        <v>1921.2</v>
      </c>
      <c r="G164" s="5">
        <v>2332.1</v>
      </c>
      <c r="H164" s="5">
        <v>2932.3229999999994</v>
      </c>
      <c r="I164" s="5">
        <v>3074.6373000000003</v>
      </c>
      <c r="J164" s="5">
        <v>5047.4170000000004</v>
      </c>
      <c r="K164" s="5">
        <v>5317.75</v>
      </c>
      <c r="L164" s="5">
        <v>265.39999999999998</v>
      </c>
      <c r="M164" s="5">
        <v>259.85999999999996</v>
      </c>
      <c r="N164" s="163">
        <v>274.3</v>
      </c>
      <c r="O164" s="163">
        <v>0</v>
      </c>
    </row>
    <row r="165" spans="4:15" ht="15" x14ac:dyDescent="0.15">
      <c r="D165" s="4" t="s">
        <v>9</v>
      </c>
      <c r="E165" s="160">
        <v>107371.91305378001</v>
      </c>
      <c r="F165" s="160">
        <v>114272.90555002</v>
      </c>
      <c r="G165" s="5">
        <v>107149.88122748378</v>
      </c>
      <c r="H165" s="5">
        <v>108460.64142555677</v>
      </c>
      <c r="I165" s="5">
        <v>109008.6056564579</v>
      </c>
      <c r="J165" s="5">
        <v>111925.51889531252</v>
      </c>
      <c r="K165" s="5">
        <v>114931.64043532879</v>
      </c>
      <c r="L165" s="5">
        <v>121344.65700587464</v>
      </c>
      <c r="M165" s="5">
        <v>122473.35180571754</v>
      </c>
      <c r="N165" s="163">
        <v>127052.10178263205</v>
      </c>
      <c r="O165" s="163">
        <v>146511.61141182581</v>
      </c>
    </row>
    <row r="166" spans="4:15" ht="15" x14ac:dyDescent="0.15">
      <c r="D166" s="4" t="s">
        <v>10</v>
      </c>
      <c r="E166" s="5">
        <v>74225</v>
      </c>
      <c r="F166" s="5">
        <v>82486</v>
      </c>
      <c r="G166" s="5">
        <v>87318</v>
      </c>
      <c r="H166" s="5">
        <v>92546</v>
      </c>
      <c r="I166" s="5">
        <v>87108</v>
      </c>
      <c r="J166" s="5">
        <v>93523</v>
      </c>
      <c r="K166" s="5">
        <v>97878</v>
      </c>
      <c r="L166" s="5">
        <v>96567</v>
      </c>
      <c r="M166" s="5">
        <v>98439</v>
      </c>
      <c r="N166" s="163">
        <v>101578</v>
      </c>
      <c r="O166" s="163">
        <v>104495</v>
      </c>
    </row>
    <row r="167" spans="4:15" ht="15" x14ac:dyDescent="0.15">
      <c r="D167" s="4" t="s">
        <v>11</v>
      </c>
      <c r="E167" s="5">
        <v>698830</v>
      </c>
      <c r="F167" s="5">
        <v>758660</v>
      </c>
      <c r="G167" s="5">
        <v>819355</v>
      </c>
      <c r="H167" s="5">
        <v>880836</v>
      </c>
      <c r="I167" s="5">
        <v>943255</v>
      </c>
      <c r="J167" s="5">
        <v>1022233</v>
      </c>
      <c r="K167" s="5">
        <v>1098366</v>
      </c>
      <c r="L167" s="5">
        <v>1132624.4931800554</v>
      </c>
      <c r="M167" s="5">
        <v>1161015</v>
      </c>
      <c r="N167" s="163">
        <v>1194608</v>
      </c>
      <c r="O167" s="163"/>
    </row>
    <row r="168" spans="4:15" ht="15" x14ac:dyDescent="0.15">
      <c r="D168" s="4" t="s">
        <v>12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6292</v>
      </c>
      <c r="N168" s="163">
        <v>6080</v>
      </c>
      <c r="O168" s="163">
        <v>0</v>
      </c>
    </row>
    <row r="169" spans="4:15" ht="15" x14ac:dyDescent="0.15">
      <c r="D169" s="4" t="s">
        <v>13</v>
      </c>
      <c r="E169" s="5">
        <v>0</v>
      </c>
      <c r="F169" s="5">
        <v>0</v>
      </c>
      <c r="G169" s="5">
        <v>6984</v>
      </c>
      <c r="H169" s="5">
        <v>8230</v>
      </c>
      <c r="I169" s="5">
        <v>9400</v>
      </c>
      <c r="J169" s="5">
        <v>10524</v>
      </c>
      <c r="K169" s="5">
        <v>11645</v>
      </c>
      <c r="L169" s="5">
        <v>12612</v>
      </c>
      <c r="M169" s="5">
        <v>13362</v>
      </c>
      <c r="N169" s="163">
        <v>14223</v>
      </c>
      <c r="O169" s="163">
        <v>0</v>
      </c>
    </row>
    <row r="170" spans="4:15" ht="15" x14ac:dyDescent="0.15">
      <c r="D170" s="4" t="s">
        <v>14</v>
      </c>
      <c r="E170" s="5"/>
      <c r="F170" s="5"/>
      <c r="G170" s="5"/>
      <c r="H170" s="5"/>
      <c r="I170" s="5">
        <v>692118</v>
      </c>
      <c r="J170" s="5">
        <v>665459</v>
      </c>
      <c r="K170" s="5">
        <v>661807</v>
      </c>
      <c r="L170" s="5">
        <v>637462</v>
      </c>
      <c r="M170" s="5">
        <v>591121</v>
      </c>
      <c r="N170" s="163">
        <v>598058</v>
      </c>
      <c r="O170" s="163">
        <v>0</v>
      </c>
    </row>
    <row r="171" spans="4:15" ht="15" x14ac:dyDescent="0.15">
      <c r="D171" s="4" t="s">
        <v>15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163">
        <v>0</v>
      </c>
      <c r="O171" s="163">
        <v>0</v>
      </c>
    </row>
    <row r="172" spans="4:15" ht="15" x14ac:dyDescent="0.15">
      <c r="D172" s="4" t="s">
        <v>16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163">
        <v>0</v>
      </c>
      <c r="O172" s="163">
        <v>0</v>
      </c>
    </row>
    <row r="173" spans="4:15" ht="15" x14ac:dyDescent="0.15">
      <c r="D173" s="4" t="s">
        <v>17</v>
      </c>
      <c r="E173" s="5">
        <v>191632</v>
      </c>
      <c r="F173" s="5">
        <v>220360</v>
      </c>
      <c r="G173" s="5">
        <v>234190</v>
      </c>
      <c r="H173" s="5">
        <v>226048</v>
      </c>
      <c r="I173" s="5">
        <v>224076.23700000002</v>
      </c>
      <c r="J173" s="5">
        <v>266820</v>
      </c>
      <c r="K173" s="5">
        <v>304790</v>
      </c>
      <c r="L173" s="5">
        <v>321364</v>
      </c>
      <c r="M173" s="5">
        <v>333829</v>
      </c>
      <c r="N173" s="163">
        <v>365205</v>
      </c>
      <c r="O173" s="163">
        <v>418281</v>
      </c>
    </row>
    <row r="174" spans="4:15" ht="15" x14ac:dyDescent="0.15">
      <c r="D174" s="4" t="s">
        <v>18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163">
        <v>0</v>
      </c>
      <c r="O174" s="163">
        <v>0</v>
      </c>
    </row>
    <row r="175" spans="4:15" ht="15" x14ac:dyDescent="0.15">
      <c r="D175" s="4" t="s">
        <v>19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163">
        <v>0</v>
      </c>
      <c r="O175" s="163">
        <v>0</v>
      </c>
    </row>
    <row r="176" spans="4:15" ht="15" x14ac:dyDescent="0.15">
      <c r="D176" s="4" t="s">
        <v>20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163">
        <v>0</v>
      </c>
      <c r="O176" s="163">
        <v>0</v>
      </c>
    </row>
    <row r="177" spans="4:15" ht="15" x14ac:dyDescent="0.15">
      <c r="D177" s="4" t="s">
        <v>21</v>
      </c>
      <c r="E177" s="160">
        <v>478.2</v>
      </c>
      <c r="F177" s="5">
        <v>608.29999999999995</v>
      </c>
      <c r="G177" s="5">
        <v>715.9</v>
      </c>
      <c r="H177" s="5">
        <v>852.9</v>
      </c>
      <c r="I177" s="5">
        <v>924.8</v>
      </c>
      <c r="J177" s="5">
        <v>1059.3</v>
      </c>
      <c r="K177" s="5">
        <v>1201.7</v>
      </c>
      <c r="L177" s="5">
        <v>1285.4000000000001</v>
      </c>
      <c r="M177" s="5">
        <v>1371.9</v>
      </c>
      <c r="N177" s="163">
        <v>1471.7</v>
      </c>
      <c r="O177" s="163">
        <v>1647.4</v>
      </c>
    </row>
    <row r="178" spans="4:15" ht="15" x14ac:dyDescent="0.15">
      <c r="D178" s="4" t="s">
        <v>22</v>
      </c>
      <c r="E178" s="160">
        <v>131468</v>
      </c>
      <c r="F178" s="160">
        <v>138466</v>
      </c>
      <c r="G178" s="160">
        <v>142744</v>
      </c>
      <c r="H178" s="160">
        <v>146248</v>
      </c>
      <c r="I178" s="160">
        <v>152667</v>
      </c>
      <c r="J178" s="160">
        <v>152991</v>
      </c>
      <c r="K178" s="160">
        <v>156979</v>
      </c>
      <c r="L178" s="160">
        <v>154615</v>
      </c>
      <c r="M178" s="160">
        <v>161318</v>
      </c>
      <c r="N178" s="163">
        <v>187250</v>
      </c>
      <c r="O178" s="163">
        <v>224767</v>
      </c>
    </row>
    <row r="179" spans="4:15" ht="15" x14ac:dyDescent="0.15">
      <c r="D179" s="4" t="s">
        <v>23</v>
      </c>
      <c r="E179" s="5">
        <v>436822</v>
      </c>
      <c r="F179" s="5">
        <v>484510</v>
      </c>
      <c r="G179" s="5">
        <v>530667</v>
      </c>
      <c r="H179" s="5">
        <v>565013</v>
      </c>
      <c r="I179" s="5">
        <v>567780</v>
      </c>
      <c r="J179" s="5">
        <v>559294</v>
      </c>
      <c r="K179" s="5">
        <v>679935</v>
      </c>
      <c r="L179" s="5">
        <v>720270</v>
      </c>
      <c r="M179" s="5">
        <v>771675</v>
      </c>
      <c r="N179" s="163">
        <v>822969</v>
      </c>
      <c r="O179" s="163">
        <v>877349</v>
      </c>
    </row>
    <row r="180" spans="4:15" ht="15" x14ac:dyDescent="0.15">
      <c r="D180" s="4" t="s">
        <v>24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163">
        <v>0</v>
      </c>
      <c r="O180" s="163">
        <v>0</v>
      </c>
    </row>
    <row r="181" spans="4:15" ht="15" x14ac:dyDescent="0.15">
      <c r="D181" s="4" t="s">
        <v>25</v>
      </c>
      <c r="E181" s="160">
        <v>18418.499475517747</v>
      </c>
      <c r="F181" s="160">
        <v>21676.446585909922</v>
      </c>
      <c r="G181" s="160">
        <v>23288.284899016569</v>
      </c>
      <c r="H181" s="160">
        <v>24260.855935601896</v>
      </c>
      <c r="I181" s="5">
        <v>18624.615390782463</v>
      </c>
      <c r="J181" s="5">
        <v>18471.108297592487</v>
      </c>
      <c r="K181" s="5">
        <v>20074.540030870201</v>
      </c>
      <c r="L181" s="5">
        <v>16284.80915636176</v>
      </c>
      <c r="M181" s="5">
        <v>14453.663154967455</v>
      </c>
      <c r="N181" s="163">
        <v>14767.737540241764</v>
      </c>
      <c r="O181" s="163">
        <v>16118.39200777364</v>
      </c>
    </row>
    <row r="182" spans="4:15" ht="15" x14ac:dyDescent="0.15">
      <c r="D182" s="4" t="s">
        <v>26</v>
      </c>
      <c r="E182" s="160">
        <v>0</v>
      </c>
      <c r="F182" s="160">
        <v>0</v>
      </c>
      <c r="G182" s="160">
        <v>0</v>
      </c>
      <c r="H182" s="160">
        <v>0</v>
      </c>
      <c r="I182" s="160">
        <v>0</v>
      </c>
      <c r="J182" s="160">
        <v>0</v>
      </c>
      <c r="K182" s="160">
        <v>1136</v>
      </c>
      <c r="L182" s="160">
        <v>1033</v>
      </c>
      <c r="M182" s="5">
        <v>0</v>
      </c>
      <c r="N182" s="163">
        <v>0</v>
      </c>
      <c r="O182" s="163">
        <v>0</v>
      </c>
    </row>
    <row r="183" spans="4:15" ht="15" x14ac:dyDescent="0.15">
      <c r="D183" s="4" t="s">
        <v>27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163">
        <v>0</v>
      </c>
      <c r="O183" s="163">
        <v>0</v>
      </c>
    </row>
    <row r="184" spans="4:15" ht="15" x14ac:dyDescent="0.15">
      <c r="D184" s="4" t="s">
        <v>28</v>
      </c>
      <c r="E184" s="160">
        <v>240462</v>
      </c>
      <c r="F184" s="160">
        <v>276048</v>
      </c>
      <c r="G184" s="160">
        <v>308919</v>
      </c>
      <c r="H184" s="160">
        <v>1418</v>
      </c>
      <c r="I184" s="160">
        <v>1553</v>
      </c>
      <c r="J184" s="160">
        <v>1685</v>
      </c>
      <c r="K184" s="160">
        <v>1799</v>
      </c>
      <c r="L184" s="160">
        <v>1653</v>
      </c>
      <c r="M184" s="160">
        <v>1708</v>
      </c>
      <c r="N184" s="163">
        <v>1726</v>
      </c>
      <c r="O184" s="163">
        <v>0</v>
      </c>
    </row>
    <row r="185" spans="4:15" ht="15" x14ac:dyDescent="0.15">
      <c r="D185" s="4" t="s">
        <v>29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163">
        <v>0</v>
      </c>
      <c r="O185" s="163">
        <v>0</v>
      </c>
    </row>
    <row r="186" spans="4:15" ht="15" x14ac:dyDescent="0.15">
      <c r="D186" s="4" t="s">
        <v>30</v>
      </c>
      <c r="E186" s="5">
        <v>2115.7919999999999</v>
      </c>
      <c r="F186" s="5">
        <v>3475.81</v>
      </c>
      <c r="G186" s="5">
        <v>3508.75</v>
      </c>
      <c r="H186" s="5">
        <v>3671.6770000000001</v>
      </c>
      <c r="I186" s="5">
        <v>4765</v>
      </c>
      <c r="J186" s="5">
        <v>4946</v>
      </c>
      <c r="K186" s="5">
        <v>5051</v>
      </c>
      <c r="L186" s="5">
        <v>5719</v>
      </c>
      <c r="M186" s="5">
        <v>5651</v>
      </c>
      <c r="N186" s="163">
        <v>5678</v>
      </c>
      <c r="O186" s="163">
        <v>0</v>
      </c>
    </row>
    <row r="187" spans="4:15" ht="15" x14ac:dyDescent="0.15">
      <c r="D187" s="7" t="s">
        <v>31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194">
        <v>0</v>
      </c>
      <c r="O187" s="194">
        <v>0</v>
      </c>
    </row>
    <row r="191" spans="4:15" ht="18.75" x14ac:dyDescent="0.15">
      <c r="D191" s="270" t="s">
        <v>168</v>
      </c>
      <c r="E191" s="271"/>
      <c r="F191" s="271"/>
      <c r="G191" s="271"/>
      <c r="H191" s="271"/>
      <c r="I191" s="271"/>
      <c r="J191" s="271"/>
      <c r="K191" s="271"/>
      <c r="L191" s="271"/>
      <c r="M191" s="271"/>
      <c r="N191" s="272"/>
    </row>
    <row r="192" spans="4:15" ht="15" x14ac:dyDescent="0.15">
      <c r="D192" s="2">
        <v>337</v>
      </c>
      <c r="E192" s="3">
        <v>2004</v>
      </c>
      <c r="F192" s="3">
        <f t="shared" ref="F192:O192" si="5">E192+1</f>
        <v>2005</v>
      </c>
      <c r="G192" s="3">
        <f t="shared" si="5"/>
        <v>2006</v>
      </c>
      <c r="H192" s="3">
        <f t="shared" si="5"/>
        <v>2007</v>
      </c>
      <c r="I192" s="3">
        <f t="shared" si="5"/>
        <v>2008</v>
      </c>
      <c r="J192" s="3">
        <f t="shared" si="5"/>
        <v>2009</v>
      </c>
      <c r="K192" s="3">
        <f t="shared" si="5"/>
        <v>2010</v>
      </c>
      <c r="L192" s="3">
        <f t="shared" si="5"/>
        <v>2011</v>
      </c>
      <c r="M192" s="3">
        <f t="shared" si="5"/>
        <v>2012</v>
      </c>
      <c r="N192" s="161">
        <f t="shared" si="5"/>
        <v>2013</v>
      </c>
      <c r="O192" s="161">
        <f t="shared" si="5"/>
        <v>2014</v>
      </c>
    </row>
    <row r="193" spans="4:15" ht="15" x14ac:dyDescent="0.15">
      <c r="D193" s="4" t="s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163">
        <v>0</v>
      </c>
      <c r="O193" s="163">
        <v>0</v>
      </c>
    </row>
    <row r="194" spans="4:15" ht="15" x14ac:dyDescent="0.15">
      <c r="D194" s="4" t="s">
        <v>1</v>
      </c>
      <c r="E194" s="5">
        <v>18472</v>
      </c>
      <c r="F194" s="5">
        <v>24494</v>
      </c>
      <c r="G194" s="5">
        <v>25060.191949340002</v>
      </c>
      <c r="H194" s="5">
        <v>24092.448390830003</v>
      </c>
      <c r="I194" s="5">
        <v>17632.17387115</v>
      </c>
      <c r="J194" s="5">
        <v>18612.249433560002</v>
      </c>
      <c r="K194" s="5">
        <v>19014.720807590002</v>
      </c>
      <c r="L194" s="5">
        <v>17945.662048229999</v>
      </c>
      <c r="M194" s="5">
        <v>22900.09019178</v>
      </c>
      <c r="N194" s="163">
        <v>25368.437965629997</v>
      </c>
      <c r="O194" s="163">
        <v>28034.054149059997</v>
      </c>
    </row>
    <row r="195" spans="4:15" ht="15" x14ac:dyDescent="0.15">
      <c r="D195" s="4" t="s">
        <v>2</v>
      </c>
      <c r="E195" s="160">
        <v>0</v>
      </c>
      <c r="F195" s="160">
        <v>0</v>
      </c>
      <c r="G195" s="160">
        <v>0</v>
      </c>
      <c r="H195" s="160">
        <v>0</v>
      </c>
      <c r="I195" s="198">
        <v>3.4661259999999999E-2</v>
      </c>
      <c r="J195" s="160">
        <v>5.8625370000000003E-2</v>
      </c>
      <c r="K195" s="160">
        <v>2.3253420922612199E-2</v>
      </c>
      <c r="L195" s="160">
        <v>0.13500000000000001</v>
      </c>
      <c r="M195" s="160">
        <v>0.223</v>
      </c>
      <c r="N195" s="163">
        <v>0</v>
      </c>
      <c r="O195" s="163">
        <v>0</v>
      </c>
    </row>
    <row r="196" spans="4:15" ht="15" x14ac:dyDescent="0.15">
      <c r="D196" s="4" t="s">
        <v>3</v>
      </c>
      <c r="E196" s="5">
        <v>10695.31</v>
      </c>
      <c r="F196" s="5">
        <v>14354.974</v>
      </c>
      <c r="G196" s="5">
        <v>16936.256000000001</v>
      </c>
      <c r="H196" s="5">
        <v>17559.124</v>
      </c>
      <c r="I196" s="5">
        <v>14189.637928</v>
      </c>
      <c r="J196" s="5">
        <v>17094.168932</v>
      </c>
      <c r="K196" s="5">
        <v>17989.577906999999</v>
      </c>
      <c r="L196" s="5">
        <v>17528.108996999999</v>
      </c>
      <c r="M196" s="5">
        <v>19130.792460000001</v>
      </c>
      <c r="N196" s="163">
        <v>19789.888489000001</v>
      </c>
      <c r="O196" s="163">
        <v>16886.102229</v>
      </c>
    </row>
    <row r="197" spans="4:15" ht="15" x14ac:dyDescent="0.15">
      <c r="D197" s="4" t="s">
        <v>4</v>
      </c>
      <c r="E197" s="160">
        <v>847.46631492258336</v>
      </c>
      <c r="F197" s="160">
        <v>1009.78345185332</v>
      </c>
      <c r="G197" s="160">
        <v>1303.6628997700222</v>
      </c>
      <c r="H197" s="160">
        <v>1445.2837474413693</v>
      </c>
      <c r="I197" s="160">
        <v>1086</v>
      </c>
      <c r="J197" s="160">
        <v>1334</v>
      </c>
      <c r="K197" s="160">
        <v>1341</v>
      </c>
      <c r="L197" s="160">
        <v>1350</v>
      </c>
      <c r="M197" s="5">
        <v>0</v>
      </c>
      <c r="N197" s="163">
        <v>0</v>
      </c>
      <c r="O197" s="163">
        <v>0</v>
      </c>
    </row>
    <row r="198" spans="4:15" ht="15" x14ac:dyDescent="0.15">
      <c r="D198" s="4" t="s">
        <v>5</v>
      </c>
      <c r="E198" s="5">
        <v>3221.6970000000001</v>
      </c>
      <c r="F198" s="5">
        <v>6255.7809999999999</v>
      </c>
      <c r="G198" s="5">
        <v>11405.418</v>
      </c>
      <c r="H198" s="5">
        <v>17740.39</v>
      </c>
      <c r="I198" s="5">
        <v>19651</v>
      </c>
      <c r="J198" s="5">
        <v>30696</v>
      </c>
      <c r="K198" s="5">
        <v>44414</v>
      </c>
      <c r="L198" s="5">
        <v>65081</v>
      </c>
      <c r="M198" s="5">
        <v>75819</v>
      </c>
      <c r="N198" s="163">
        <v>80625</v>
      </c>
      <c r="O198" s="163">
        <v>78012</v>
      </c>
    </row>
    <row r="199" spans="4:15" ht="15" x14ac:dyDescent="0.15">
      <c r="D199" s="4" t="s">
        <v>6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163">
        <v>0</v>
      </c>
      <c r="O199" s="163">
        <v>0</v>
      </c>
    </row>
    <row r="200" spans="4:15" ht="15" x14ac:dyDescent="0.15">
      <c r="D200" s="4" t="s">
        <v>7</v>
      </c>
      <c r="E200" s="160">
        <v>24388</v>
      </c>
      <c r="F200" s="5">
        <v>47456.931999999993</v>
      </c>
      <c r="G200" s="5">
        <v>66832.78</v>
      </c>
      <c r="H200" s="5">
        <v>92846.527999999991</v>
      </c>
      <c r="I200" s="5">
        <v>92391.593999999997</v>
      </c>
      <c r="J200" s="5">
        <v>191927.56599999999</v>
      </c>
      <c r="K200" s="5">
        <v>258645.24600000001</v>
      </c>
      <c r="L200" s="5">
        <v>397899.99400000001</v>
      </c>
      <c r="M200" s="5">
        <v>486504.005</v>
      </c>
      <c r="N200" s="163">
        <v>589670</v>
      </c>
      <c r="O200" s="163">
        <v>712621.36499999999</v>
      </c>
    </row>
    <row r="201" spans="4:15" ht="15" x14ac:dyDescent="0.15">
      <c r="D201" s="4" t="s">
        <v>8</v>
      </c>
      <c r="E201" s="5">
        <v>480.4</v>
      </c>
      <c r="F201" s="5">
        <v>1266.7</v>
      </c>
      <c r="G201" s="5">
        <v>2198.1</v>
      </c>
      <c r="H201" s="5">
        <v>4483.866</v>
      </c>
      <c r="I201" s="5">
        <v>2303.87</v>
      </c>
      <c r="J201" s="5">
        <v>4670.6480000000001</v>
      </c>
      <c r="K201" s="5">
        <v>6243.5959999999995</v>
      </c>
      <c r="L201" s="5">
        <v>410.1</v>
      </c>
      <c r="M201" s="5">
        <v>468.2</v>
      </c>
      <c r="N201" s="163">
        <v>442.7</v>
      </c>
      <c r="O201" s="163">
        <v>0</v>
      </c>
    </row>
    <row r="202" spans="4:15" ht="15" x14ac:dyDescent="0.15">
      <c r="D202" s="4" t="s">
        <v>9</v>
      </c>
      <c r="E202" s="160">
        <v>8907.0869462199971</v>
      </c>
      <c r="F202" s="160">
        <v>9908.0944499799989</v>
      </c>
      <c r="G202" s="5">
        <v>11564.403551406209</v>
      </c>
      <c r="H202" s="5">
        <v>12626.721019063234</v>
      </c>
      <c r="I202" s="5">
        <v>13476.733948382087</v>
      </c>
      <c r="J202" s="5">
        <v>15371.676499007464</v>
      </c>
      <c r="K202" s="5">
        <v>15496.410352971217</v>
      </c>
      <c r="L202" s="5">
        <v>15893.656823825393</v>
      </c>
      <c r="M202" s="5">
        <v>16295.557329102414</v>
      </c>
      <c r="N202" s="163">
        <v>16904.777879078036</v>
      </c>
      <c r="O202" s="163">
        <v>18487.571343863376</v>
      </c>
    </row>
    <row r="203" spans="4:15" ht="15" x14ac:dyDescent="0.15">
      <c r="D203" s="4" t="s">
        <v>10</v>
      </c>
      <c r="E203" s="5">
        <v>4659</v>
      </c>
      <c r="F203" s="5">
        <v>6362</v>
      </c>
      <c r="G203" s="5">
        <v>7890</v>
      </c>
      <c r="H203" s="5">
        <v>8734</v>
      </c>
      <c r="I203" s="5">
        <v>6473</v>
      </c>
      <c r="J203" s="5">
        <v>9746</v>
      </c>
      <c r="K203" s="5">
        <v>13401</v>
      </c>
      <c r="L203" s="5">
        <v>13710</v>
      </c>
      <c r="M203" s="5">
        <v>18768</v>
      </c>
      <c r="N203" s="163">
        <v>23088</v>
      </c>
      <c r="O203" s="163">
        <v>26601</v>
      </c>
    </row>
    <row r="204" spans="4:15" ht="15" x14ac:dyDescent="0.15">
      <c r="D204" s="4" t="s">
        <v>11</v>
      </c>
      <c r="E204" s="5">
        <v>146117</v>
      </c>
      <c r="F204" s="5">
        <v>180307</v>
      </c>
      <c r="G204" s="5">
        <v>222794</v>
      </c>
      <c r="H204" s="5">
        <v>244234</v>
      </c>
      <c r="I204" s="5">
        <v>182935</v>
      </c>
      <c r="J204" s="5">
        <v>207357</v>
      </c>
      <c r="K204" s="5">
        <v>219390</v>
      </c>
      <c r="L204" s="5">
        <v>201437</v>
      </c>
      <c r="M204" s="5">
        <v>218316</v>
      </c>
      <c r="N204" s="163">
        <v>238730</v>
      </c>
      <c r="O204" s="163"/>
    </row>
    <row r="205" spans="4:15" ht="15" x14ac:dyDescent="0.15">
      <c r="D205" s="4" t="s">
        <v>12</v>
      </c>
      <c r="E205" s="160">
        <v>993</v>
      </c>
      <c r="F205" s="160">
        <v>1082</v>
      </c>
      <c r="G205" s="160">
        <v>1598</v>
      </c>
      <c r="H205" s="171">
        <f>(G205+($G$205*($M$205/$G$205-1)/6))</f>
        <v>1675.3333333333333</v>
      </c>
      <c r="I205" s="171">
        <f>(H205+($G$205*($M$205/$G$205-1)/6))</f>
        <v>1752.6666666666665</v>
      </c>
      <c r="J205" s="171">
        <f>(I205+($G$205*($M$205/$G$205-1)/6))</f>
        <v>1829.9999999999998</v>
      </c>
      <c r="K205" s="171">
        <f>(J205+($G$205*($M$205/$G$205-1)/6))</f>
        <v>1907.333333333333</v>
      </c>
      <c r="L205" s="171">
        <f>(K205+($G$205*($M$205/$G$205-1)/6))</f>
        <v>1984.6666666666663</v>
      </c>
      <c r="M205" s="5">
        <v>2062</v>
      </c>
      <c r="N205" s="163">
        <v>1994</v>
      </c>
      <c r="O205" s="163">
        <v>0</v>
      </c>
    </row>
    <row r="206" spans="4:15" ht="15" x14ac:dyDescent="0.15">
      <c r="D206" s="4" t="s">
        <v>13</v>
      </c>
      <c r="E206" s="160">
        <v>1</v>
      </c>
      <c r="F206" s="160">
        <v>55</v>
      </c>
      <c r="G206" s="160">
        <v>144</v>
      </c>
      <c r="H206" s="5">
        <v>1</v>
      </c>
      <c r="I206" s="5">
        <v>2</v>
      </c>
      <c r="J206" s="5">
        <v>3</v>
      </c>
      <c r="K206" s="5">
        <v>5</v>
      </c>
      <c r="L206" s="5">
        <v>6</v>
      </c>
      <c r="M206" s="5">
        <v>6</v>
      </c>
      <c r="N206" s="163">
        <v>5</v>
      </c>
      <c r="O206" s="163">
        <v>0</v>
      </c>
    </row>
    <row r="207" spans="4:15" ht="15" x14ac:dyDescent="0.15">
      <c r="D207" s="4" t="s">
        <v>14</v>
      </c>
      <c r="E207" s="5"/>
      <c r="F207" s="5"/>
      <c r="G207" s="5"/>
      <c r="H207" s="5"/>
      <c r="I207" s="5">
        <v>641886</v>
      </c>
      <c r="J207" s="5">
        <v>801999</v>
      </c>
      <c r="K207" s="5">
        <v>947229</v>
      </c>
      <c r="L207" s="5">
        <v>906193</v>
      </c>
      <c r="M207" s="5">
        <v>936011</v>
      </c>
      <c r="N207" s="163">
        <v>976512</v>
      </c>
      <c r="O207" s="163">
        <v>0</v>
      </c>
    </row>
    <row r="208" spans="4:15" ht="15" x14ac:dyDescent="0.15">
      <c r="D208" s="4" t="s">
        <v>15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163">
        <v>0</v>
      </c>
      <c r="O208" s="163">
        <v>0</v>
      </c>
    </row>
    <row r="209" spans="4:15" ht="15" x14ac:dyDescent="0.15">
      <c r="D209" s="4" t="s">
        <v>16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163">
        <v>0</v>
      </c>
      <c r="O209" s="163">
        <v>0</v>
      </c>
    </row>
    <row r="210" spans="4:15" ht="15" x14ac:dyDescent="0.15">
      <c r="D210" s="4" t="s">
        <v>17</v>
      </c>
      <c r="E210" s="5">
        <v>119381</v>
      </c>
      <c r="F210" s="5">
        <v>131904</v>
      </c>
      <c r="G210" s="5">
        <v>135930</v>
      </c>
      <c r="H210" s="5">
        <v>134116</v>
      </c>
      <c r="I210" s="5">
        <v>113736.337</v>
      </c>
      <c r="J210" s="5">
        <v>112041</v>
      </c>
      <c r="K210" s="5">
        <v>106284</v>
      </c>
      <c r="L210" s="5">
        <v>92235</v>
      </c>
      <c r="M210" s="5">
        <v>89599</v>
      </c>
      <c r="N210" s="163">
        <v>87883</v>
      </c>
      <c r="O210" s="163">
        <v>96660</v>
      </c>
    </row>
    <row r="211" spans="4:15" ht="15" x14ac:dyDescent="0.15">
      <c r="D211" s="4" t="s">
        <v>18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163">
        <v>0</v>
      </c>
      <c r="O211" s="163">
        <v>0</v>
      </c>
    </row>
    <row r="212" spans="4:15" ht="15" x14ac:dyDescent="0.15">
      <c r="D212" s="4" t="s">
        <v>19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163">
        <v>0</v>
      </c>
      <c r="O212" s="163">
        <v>0</v>
      </c>
    </row>
    <row r="213" spans="4:15" ht="15" x14ac:dyDescent="0.15">
      <c r="D213" s="4" t="s">
        <v>20</v>
      </c>
      <c r="E213" s="160">
        <v>0.120147</v>
      </c>
      <c r="F213" s="160">
        <v>2.99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163">
        <v>0</v>
      </c>
      <c r="O213" s="163">
        <v>0</v>
      </c>
    </row>
    <row r="214" spans="4:15" ht="15" x14ac:dyDescent="0.15">
      <c r="D214" s="4" t="s">
        <v>21</v>
      </c>
      <c r="E214" s="160">
        <v>80.400000000000006</v>
      </c>
      <c r="F214" s="5">
        <v>131.30000000000001</v>
      </c>
      <c r="G214" s="5">
        <v>181.9</v>
      </c>
      <c r="H214" s="5">
        <v>215</v>
      </c>
      <c r="I214" s="5">
        <v>170.9</v>
      </c>
      <c r="J214" s="5">
        <v>221.5</v>
      </c>
      <c r="K214" s="5">
        <v>256.60000000000002</v>
      </c>
      <c r="L214" s="5">
        <v>244.5</v>
      </c>
      <c r="M214" s="5">
        <v>283.5</v>
      </c>
      <c r="N214" s="163">
        <v>315.60000000000002</v>
      </c>
      <c r="O214" s="163">
        <v>343.7</v>
      </c>
    </row>
    <row r="215" spans="4:15" ht="15" x14ac:dyDescent="0.15">
      <c r="D215" s="4" t="s">
        <v>22</v>
      </c>
      <c r="E215" s="160">
        <v>72915</v>
      </c>
      <c r="F215" s="160">
        <v>81382</v>
      </c>
      <c r="G215" s="160">
        <v>86732</v>
      </c>
      <c r="H215" s="160">
        <v>93647</v>
      </c>
      <c r="I215" s="160">
        <v>89038</v>
      </c>
      <c r="J215" s="160">
        <v>100523</v>
      </c>
      <c r="K215" s="160">
        <v>106394</v>
      </c>
      <c r="L215" s="160">
        <v>107008</v>
      </c>
      <c r="M215" s="160">
        <v>112782</v>
      </c>
      <c r="N215" s="163">
        <v>111826</v>
      </c>
      <c r="O215" s="163">
        <v>116501</v>
      </c>
    </row>
    <row r="216" spans="4:15" ht="15" x14ac:dyDescent="0.15">
      <c r="D216" s="4" t="s">
        <v>23</v>
      </c>
      <c r="E216" s="5">
        <v>23140</v>
      </c>
      <c r="F216" s="5">
        <v>31900</v>
      </c>
      <c r="G216" s="5">
        <v>42273</v>
      </c>
      <c r="H216" s="5">
        <v>44623</v>
      </c>
      <c r="I216" s="5">
        <v>39404</v>
      </c>
      <c r="J216" s="5">
        <v>60831</v>
      </c>
      <c r="K216" s="5">
        <v>76006</v>
      </c>
      <c r="L216" s="5">
        <v>85187</v>
      </c>
      <c r="M216" s="5">
        <v>105908</v>
      </c>
      <c r="N216" s="163">
        <v>132784</v>
      </c>
      <c r="O216" s="163">
        <v>158519</v>
      </c>
    </row>
    <row r="217" spans="4:15" ht="15" x14ac:dyDescent="0.15">
      <c r="D217" s="4" t="s">
        <v>24</v>
      </c>
      <c r="E217" s="160">
        <v>0</v>
      </c>
      <c r="F217" s="160">
        <v>18767</v>
      </c>
      <c r="G217" s="160">
        <v>28076</v>
      </c>
      <c r="H217" s="160">
        <v>35992.877</v>
      </c>
      <c r="I217" s="160">
        <v>26307</v>
      </c>
      <c r="J217" s="160">
        <v>33213</v>
      </c>
      <c r="K217" s="160">
        <v>39195</v>
      </c>
      <c r="L217" s="160">
        <v>37460</v>
      </c>
      <c r="M217" s="160">
        <v>45075</v>
      </c>
      <c r="N217" s="174">
        <v>45075</v>
      </c>
      <c r="O217" s="163">
        <v>0</v>
      </c>
    </row>
    <row r="218" spans="4:15" ht="15" x14ac:dyDescent="0.15">
      <c r="D218" s="4" t="s">
        <v>25</v>
      </c>
      <c r="E218" s="160">
        <v>7222.7355244822538</v>
      </c>
      <c r="F218" s="160">
        <v>10594.727215317615</v>
      </c>
      <c r="G218" s="160">
        <v>13280.577695745069</v>
      </c>
      <c r="H218" s="160">
        <v>15089.737969999976</v>
      </c>
      <c r="I218" s="5">
        <v>16755.135116707967</v>
      </c>
      <c r="J218" s="5">
        <v>16889.717686911288</v>
      </c>
      <c r="K218" s="5">
        <v>17399.139218799031</v>
      </c>
      <c r="L218" s="5">
        <v>14465.878881972914</v>
      </c>
      <c r="M218" s="5">
        <v>15727.667364705769</v>
      </c>
      <c r="N218" s="163">
        <v>14737.553703012414</v>
      </c>
      <c r="O218" s="163">
        <v>14266.335925776524</v>
      </c>
    </row>
    <row r="219" spans="4:15" ht="15" x14ac:dyDescent="0.15">
      <c r="D219" s="4" t="s">
        <v>26</v>
      </c>
      <c r="E219" s="160">
        <v>377.88824549999998</v>
      </c>
      <c r="F219" s="160">
        <v>784.98697916666674</v>
      </c>
      <c r="G219" s="160">
        <v>807.2327655756867</v>
      </c>
      <c r="H219" s="171">
        <f>(G219+($G$219*($K$219/$G$219-1)/4))</f>
        <v>901.92457418176502</v>
      </c>
      <c r="I219" s="171">
        <f>(H219+($G$219*($K$219/$G$219-1)/4))</f>
        <v>996.61638278784335</v>
      </c>
      <c r="J219" s="171">
        <f>(I219+($G$219*($K$219/$G$219-1)/4))</f>
        <v>1091.3081913939216</v>
      </c>
      <c r="K219" s="160">
        <v>1186</v>
      </c>
      <c r="L219" s="160">
        <v>1245</v>
      </c>
      <c r="M219" s="5">
        <v>0</v>
      </c>
      <c r="N219" s="163">
        <v>0</v>
      </c>
      <c r="O219" s="163">
        <v>0</v>
      </c>
    </row>
    <row r="220" spans="4:15" ht="15" x14ac:dyDescent="0.15">
      <c r="D220" s="4" t="s">
        <v>27</v>
      </c>
      <c r="E220" s="5">
        <v>235646</v>
      </c>
      <c r="F220" s="5">
        <v>303155</v>
      </c>
      <c r="G220" s="5">
        <v>397871</v>
      </c>
      <c r="H220" s="5">
        <v>192963</v>
      </c>
      <c r="I220" s="5">
        <v>373705</v>
      </c>
      <c r="J220" s="5">
        <v>531919</v>
      </c>
      <c r="K220" s="5">
        <v>652021</v>
      </c>
      <c r="L220" s="5">
        <v>625544</v>
      </c>
      <c r="M220" s="5">
        <v>731583</v>
      </c>
      <c r="N220" s="163">
        <v>882577</v>
      </c>
      <c r="O220" s="163">
        <v>0</v>
      </c>
    </row>
    <row r="221" spans="4:15" ht="15" x14ac:dyDescent="0.15">
      <c r="D221" s="4" t="s">
        <v>28</v>
      </c>
      <c r="E221" s="160">
        <v>94436</v>
      </c>
      <c r="F221" s="160">
        <v>140402</v>
      </c>
      <c r="G221" s="160">
        <v>209162</v>
      </c>
      <c r="H221" s="160">
        <v>1252</v>
      </c>
      <c r="I221" s="160">
        <v>1181</v>
      </c>
      <c r="J221" s="160">
        <v>1527</v>
      </c>
      <c r="K221" s="160">
        <v>1904</v>
      </c>
      <c r="L221" s="160">
        <v>1773</v>
      </c>
      <c r="M221" s="160">
        <v>1939</v>
      </c>
      <c r="N221" s="163">
        <v>1238</v>
      </c>
      <c r="O221" s="163">
        <v>0</v>
      </c>
    </row>
    <row r="222" spans="4:15" ht="15" x14ac:dyDescent="0.15">
      <c r="D222" s="4" t="s">
        <v>29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163">
        <v>0</v>
      </c>
      <c r="O222" s="163">
        <v>0</v>
      </c>
    </row>
    <row r="223" spans="4:15" ht="15" x14ac:dyDescent="0.15">
      <c r="D223" s="4" t="s">
        <v>30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163">
        <v>0</v>
      </c>
      <c r="O223" s="163">
        <v>0</v>
      </c>
    </row>
    <row r="224" spans="4:15" ht="15" x14ac:dyDescent="0.15">
      <c r="D224" s="7" t="s">
        <v>31</v>
      </c>
      <c r="E224" s="8">
        <v>627138</v>
      </c>
      <c r="F224" s="8">
        <v>764821</v>
      </c>
      <c r="G224" s="8">
        <v>911813</v>
      </c>
      <c r="H224" s="8">
        <v>971333</v>
      </c>
      <c r="I224" s="8">
        <v>802943.37300000002</v>
      </c>
      <c r="J224" s="8">
        <v>897351.728</v>
      </c>
      <c r="K224" s="8">
        <v>976334.45400000003</v>
      </c>
      <c r="L224" s="8">
        <v>839235.12899999996</v>
      </c>
      <c r="M224" s="8">
        <v>967549.60199999996</v>
      </c>
      <c r="N224" s="193">
        <v>967549.60199999996</v>
      </c>
      <c r="O224" s="193">
        <v>0</v>
      </c>
    </row>
    <row r="227" spans="4:15" ht="18.75" x14ac:dyDescent="0.15">
      <c r="D227" s="176" t="s">
        <v>169</v>
      </c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</row>
    <row r="228" spans="4:15" ht="15" x14ac:dyDescent="0.15">
      <c r="D228" s="2"/>
      <c r="E228" s="3">
        <v>2004</v>
      </c>
      <c r="F228" s="3">
        <f t="shared" ref="F228:O228" si="6">E228+1</f>
        <v>2005</v>
      </c>
      <c r="G228" s="3">
        <f t="shared" si="6"/>
        <v>2006</v>
      </c>
      <c r="H228" s="3">
        <f t="shared" si="6"/>
        <v>2007</v>
      </c>
      <c r="I228" s="3">
        <f t="shared" si="6"/>
        <v>2008</v>
      </c>
      <c r="J228" s="3">
        <f t="shared" si="6"/>
        <v>2009</v>
      </c>
      <c r="K228" s="3">
        <f t="shared" si="6"/>
        <v>2010</v>
      </c>
      <c r="L228" s="3">
        <f t="shared" si="6"/>
        <v>2011</v>
      </c>
      <c r="M228" s="3">
        <f t="shared" si="6"/>
        <v>2012</v>
      </c>
      <c r="N228" s="161">
        <f t="shared" si="6"/>
        <v>2013</v>
      </c>
      <c r="O228" s="161">
        <f t="shared" si="6"/>
        <v>2014</v>
      </c>
    </row>
    <row r="229" spans="4:15" ht="15" x14ac:dyDescent="0.15">
      <c r="D229" s="4" t="s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195">
        <v>0</v>
      </c>
      <c r="O229" s="195">
        <v>0</v>
      </c>
    </row>
    <row r="230" spans="4:15" ht="15" x14ac:dyDescent="0.15">
      <c r="D230" s="4" t="s">
        <v>1</v>
      </c>
      <c r="E230" s="26">
        <v>1</v>
      </c>
      <c r="F230" s="26">
        <v>1</v>
      </c>
      <c r="G230" s="26">
        <v>1</v>
      </c>
      <c r="H230" s="26">
        <v>1</v>
      </c>
      <c r="I230" s="26">
        <v>1</v>
      </c>
      <c r="J230" s="26">
        <v>1</v>
      </c>
      <c r="K230" s="26">
        <v>1</v>
      </c>
      <c r="L230" s="26">
        <v>1</v>
      </c>
      <c r="M230" s="26">
        <v>1</v>
      </c>
      <c r="N230" s="195">
        <v>1</v>
      </c>
      <c r="O230" s="195">
        <v>1</v>
      </c>
    </row>
    <row r="231" spans="4:15" ht="15" x14ac:dyDescent="0.15">
      <c r="D231" s="4" t="s">
        <v>2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195">
        <v>0</v>
      </c>
      <c r="O231" s="195">
        <v>0</v>
      </c>
    </row>
    <row r="232" spans="4:15" ht="15" x14ac:dyDescent="0.15">
      <c r="D232" s="4" t="s">
        <v>3</v>
      </c>
      <c r="E232" s="26">
        <v>1</v>
      </c>
      <c r="F232" s="26">
        <v>1</v>
      </c>
      <c r="G232" s="26">
        <v>1</v>
      </c>
      <c r="H232" s="26">
        <v>1</v>
      </c>
      <c r="I232" s="26">
        <v>1</v>
      </c>
      <c r="J232" s="26">
        <v>1</v>
      </c>
      <c r="K232" s="26">
        <v>1</v>
      </c>
      <c r="L232" s="26">
        <v>1</v>
      </c>
      <c r="M232" s="26">
        <v>1</v>
      </c>
      <c r="N232" s="195">
        <v>1</v>
      </c>
      <c r="O232" s="195">
        <v>1</v>
      </c>
    </row>
    <row r="233" spans="4:15" ht="15" x14ac:dyDescent="0.15">
      <c r="D233" s="4" t="s">
        <v>4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195">
        <v>0</v>
      </c>
      <c r="O233" s="195">
        <v>0</v>
      </c>
    </row>
    <row r="234" spans="4:15" ht="15" x14ac:dyDescent="0.15">
      <c r="D234" s="4" t="s">
        <v>5</v>
      </c>
      <c r="E234" s="26">
        <v>1</v>
      </c>
      <c r="F234" s="26">
        <v>1</v>
      </c>
      <c r="G234" s="26">
        <v>1</v>
      </c>
      <c r="H234" s="26">
        <v>1</v>
      </c>
      <c r="I234" s="26">
        <v>1</v>
      </c>
      <c r="J234" s="26">
        <v>1</v>
      </c>
      <c r="K234" s="26">
        <v>1</v>
      </c>
      <c r="L234" s="26">
        <v>1</v>
      </c>
      <c r="M234" s="26">
        <v>1</v>
      </c>
      <c r="N234" s="195">
        <v>1</v>
      </c>
      <c r="O234" s="195">
        <v>1</v>
      </c>
    </row>
    <row r="235" spans="4:15" ht="15" x14ac:dyDescent="0.15">
      <c r="D235" s="4" t="s">
        <v>6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195">
        <v>0</v>
      </c>
      <c r="O235" s="195">
        <v>0</v>
      </c>
    </row>
    <row r="236" spans="4:15" ht="15" x14ac:dyDescent="0.15">
      <c r="D236" s="4" t="s">
        <v>7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195">
        <v>0</v>
      </c>
      <c r="O236" s="195">
        <v>0</v>
      </c>
    </row>
    <row r="237" spans="4:15" ht="15" x14ac:dyDescent="0.15">
      <c r="D237" s="4" t="s">
        <v>8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195">
        <v>0</v>
      </c>
      <c r="O237" s="195">
        <v>0</v>
      </c>
    </row>
    <row r="238" spans="4:15" ht="15" x14ac:dyDescent="0.15">
      <c r="D238" s="4" t="s">
        <v>9</v>
      </c>
      <c r="E238" s="26">
        <v>0</v>
      </c>
      <c r="F238" s="26">
        <v>0</v>
      </c>
      <c r="G238" s="26">
        <v>1</v>
      </c>
      <c r="H238" s="26">
        <v>1</v>
      </c>
      <c r="I238" s="26">
        <v>1</v>
      </c>
      <c r="J238" s="26">
        <v>1</v>
      </c>
      <c r="K238" s="26">
        <v>1</v>
      </c>
      <c r="L238" s="26">
        <v>1</v>
      </c>
      <c r="M238" s="26">
        <v>1</v>
      </c>
      <c r="N238" s="195">
        <v>1</v>
      </c>
      <c r="O238" s="195">
        <v>1</v>
      </c>
    </row>
    <row r="239" spans="4:15" ht="15" x14ac:dyDescent="0.15">
      <c r="D239" s="4" t="s">
        <v>10</v>
      </c>
      <c r="E239" s="26">
        <v>0.99</v>
      </c>
      <c r="F239" s="26">
        <v>0.99</v>
      </c>
      <c r="G239" s="26">
        <v>0.99</v>
      </c>
      <c r="H239" s="26">
        <v>0.99</v>
      </c>
      <c r="I239" s="26">
        <v>0.99</v>
      </c>
      <c r="J239" s="26">
        <v>0.99</v>
      </c>
      <c r="K239" s="26">
        <v>0.99</v>
      </c>
      <c r="L239" s="26">
        <v>0.99</v>
      </c>
      <c r="M239" s="26">
        <v>0.99</v>
      </c>
      <c r="N239" s="195">
        <v>0.99</v>
      </c>
      <c r="O239" s="195">
        <v>0.99</v>
      </c>
    </row>
    <row r="240" spans="4:15" ht="15" x14ac:dyDescent="0.15">
      <c r="D240" s="4" t="s">
        <v>11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195">
        <v>0</v>
      </c>
      <c r="O240" s="195">
        <v>0</v>
      </c>
    </row>
    <row r="241" spans="4:15" ht="15" x14ac:dyDescent="0.15">
      <c r="D241" s="4" t="s">
        <v>12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1</v>
      </c>
      <c r="N241" s="195">
        <v>1</v>
      </c>
      <c r="O241" s="195">
        <v>0</v>
      </c>
    </row>
    <row r="242" spans="4:15" ht="15" x14ac:dyDescent="0.15">
      <c r="D242" s="4" t="s">
        <v>13</v>
      </c>
      <c r="E242" s="26">
        <v>1</v>
      </c>
      <c r="F242" s="26">
        <v>1</v>
      </c>
      <c r="G242" s="26">
        <v>1</v>
      </c>
      <c r="H242" s="26">
        <v>1</v>
      </c>
      <c r="I242" s="26">
        <v>1</v>
      </c>
      <c r="J242" s="26">
        <v>1</v>
      </c>
      <c r="K242" s="26">
        <v>1</v>
      </c>
      <c r="L242" s="26">
        <v>1</v>
      </c>
      <c r="M242" s="26">
        <v>1</v>
      </c>
      <c r="N242" s="195">
        <v>1</v>
      </c>
      <c r="O242" s="195">
        <v>0</v>
      </c>
    </row>
    <row r="243" spans="4:15" ht="15" x14ac:dyDescent="0.15">
      <c r="D243" s="4" t="s">
        <v>14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195">
        <v>0</v>
      </c>
      <c r="O243" s="195">
        <v>0</v>
      </c>
    </row>
    <row r="244" spans="4:15" ht="15" x14ac:dyDescent="0.15">
      <c r="D244" s="4" t="s">
        <v>15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195">
        <v>0</v>
      </c>
      <c r="O244" s="195">
        <v>0</v>
      </c>
    </row>
    <row r="245" spans="4:15" ht="15" x14ac:dyDescent="0.15">
      <c r="D245" s="4" t="s">
        <v>16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195">
        <v>0</v>
      </c>
      <c r="O245" s="195">
        <v>0</v>
      </c>
    </row>
    <row r="246" spans="4:15" ht="15" x14ac:dyDescent="0.15">
      <c r="D246" s="4" t="s">
        <v>17</v>
      </c>
      <c r="E246" s="26">
        <v>1</v>
      </c>
      <c r="F246" s="26">
        <v>1</v>
      </c>
      <c r="G246" s="26">
        <v>1</v>
      </c>
      <c r="H246" s="26">
        <v>1</v>
      </c>
      <c r="I246" s="26">
        <v>1</v>
      </c>
      <c r="J246" s="26">
        <v>1</v>
      </c>
      <c r="K246" s="26">
        <v>1</v>
      </c>
      <c r="L246" s="26">
        <v>1</v>
      </c>
      <c r="M246" s="26">
        <v>1</v>
      </c>
      <c r="N246" s="195">
        <v>1</v>
      </c>
      <c r="O246" s="195">
        <v>1</v>
      </c>
    </row>
    <row r="247" spans="4:15" ht="15" x14ac:dyDescent="0.15">
      <c r="D247" s="4" t="s">
        <v>18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195">
        <v>0</v>
      </c>
      <c r="O247" s="195">
        <v>0</v>
      </c>
    </row>
    <row r="248" spans="4:15" ht="15" x14ac:dyDescent="0.15">
      <c r="D248" s="4" t="s">
        <v>19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195">
        <v>0</v>
      </c>
      <c r="O248" s="195">
        <v>0</v>
      </c>
    </row>
    <row r="249" spans="4:15" ht="15" x14ac:dyDescent="0.15">
      <c r="D249" s="4" t="s">
        <v>20</v>
      </c>
      <c r="E249" s="26">
        <v>1</v>
      </c>
      <c r="F249" s="26">
        <v>0.96299999999999997</v>
      </c>
      <c r="G249" s="26">
        <v>0.877</v>
      </c>
      <c r="H249" s="26">
        <v>0.51</v>
      </c>
      <c r="I249" s="26">
        <v>0.53100000000000003</v>
      </c>
      <c r="J249" s="26">
        <v>0.53600000000000003</v>
      </c>
      <c r="K249" s="26">
        <v>0.56799999999999995</v>
      </c>
      <c r="L249" s="26">
        <v>0.59299999999999997</v>
      </c>
      <c r="M249" s="26">
        <v>0.55300000000000005</v>
      </c>
      <c r="N249" s="195">
        <v>0.56100000000000005</v>
      </c>
      <c r="O249" s="195">
        <v>0</v>
      </c>
    </row>
    <row r="250" spans="4:15" ht="15" x14ac:dyDescent="0.15">
      <c r="D250" s="4" t="s">
        <v>21</v>
      </c>
      <c r="E250" s="26">
        <v>0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195">
        <v>0</v>
      </c>
      <c r="O250" s="195">
        <v>0</v>
      </c>
    </row>
    <row r="251" spans="4:15" ht="15" x14ac:dyDescent="0.15">
      <c r="D251" s="4" t="s">
        <v>22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195">
        <v>1</v>
      </c>
      <c r="O251" s="195">
        <v>1</v>
      </c>
    </row>
    <row r="252" spans="4:15" ht="15" x14ac:dyDescent="0.15">
      <c r="D252" s="4" t="s">
        <v>23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195">
        <v>0</v>
      </c>
      <c r="O252" s="195">
        <v>0</v>
      </c>
    </row>
    <row r="253" spans="4:15" ht="15" x14ac:dyDescent="0.15">
      <c r="D253" s="4" t="s">
        <v>24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195">
        <v>0</v>
      </c>
      <c r="O253" s="195">
        <v>0</v>
      </c>
    </row>
    <row r="254" spans="4:15" ht="15" x14ac:dyDescent="0.15">
      <c r="D254" s="4" t="s">
        <v>25</v>
      </c>
      <c r="E254" s="26">
        <v>0</v>
      </c>
      <c r="F254" s="26">
        <v>0</v>
      </c>
      <c r="G254" s="26">
        <v>0</v>
      </c>
      <c r="H254" s="26">
        <v>0</v>
      </c>
      <c r="I254" s="26">
        <v>0.98</v>
      </c>
      <c r="J254" s="26">
        <v>0.95699999999999996</v>
      </c>
      <c r="K254" s="26">
        <v>0.96399999999999997</v>
      </c>
      <c r="L254" s="26">
        <v>0.94499999999999995</v>
      </c>
      <c r="M254" s="26">
        <v>0.96099999999999997</v>
      </c>
      <c r="N254" s="195">
        <v>0.97199999999999998</v>
      </c>
      <c r="O254" s="195">
        <v>0.96149661849626467</v>
      </c>
    </row>
    <row r="255" spans="4:15" ht="15" x14ac:dyDescent="0.15">
      <c r="D255" s="4" t="s">
        <v>26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195">
        <v>0</v>
      </c>
      <c r="O255" s="195">
        <v>0</v>
      </c>
    </row>
    <row r="256" spans="4:15" ht="15" x14ac:dyDescent="0.15">
      <c r="D256" s="4" t="s">
        <v>27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195">
        <v>0</v>
      </c>
      <c r="O256" s="195">
        <v>0</v>
      </c>
    </row>
    <row r="257" spans="4:15" ht="15" x14ac:dyDescent="0.15">
      <c r="D257" s="4" t="s">
        <v>28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195">
        <v>0.98450000000000004</v>
      </c>
      <c r="O257" s="195">
        <v>0</v>
      </c>
    </row>
    <row r="258" spans="4:15" ht="15" x14ac:dyDescent="0.15">
      <c r="D258" s="4" t="s">
        <v>29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195">
        <v>0</v>
      </c>
      <c r="O258" s="195">
        <v>0</v>
      </c>
    </row>
    <row r="259" spans="4:15" ht="15" x14ac:dyDescent="0.15">
      <c r="D259" s="4" t="s">
        <v>30</v>
      </c>
      <c r="E259" s="26">
        <v>1</v>
      </c>
      <c r="F259" s="26">
        <v>1</v>
      </c>
      <c r="G259" s="26">
        <v>1</v>
      </c>
      <c r="H259" s="26">
        <v>1</v>
      </c>
      <c r="I259" s="26">
        <v>1</v>
      </c>
      <c r="J259" s="26">
        <v>1</v>
      </c>
      <c r="K259" s="26">
        <v>1</v>
      </c>
      <c r="L259" s="26">
        <v>1</v>
      </c>
      <c r="M259" s="26">
        <v>1</v>
      </c>
      <c r="N259" s="195">
        <v>1</v>
      </c>
      <c r="O259" s="195">
        <v>0</v>
      </c>
    </row>
    <row r="260" spans="4:15" ht="15" x14ac:dyDescent="0.15">
      <c r="D260" s="7" t="s">
        <v>31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196">
        <v>0</v>
      </c>
      <c r="O260" s="196">
        <v>0</v>
      </c>
    </row>
  </sheetData>
  <mergeCells count="2">
    <mergeCell ref="D154:N154"/>
    <mergeCell ref="D191:N191"/>
  </mergeCells>
  <conditionalFormatting sqref="E44:O75 E81:O112 E119:O150 E193:O224 E229:O260 E7:O38 E156:O187">
    <cfRule type="cellIs" dxfId="259" priority="7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55" fitToHeight="4" orientation="landscape" r:id="rId1"/>
  <headerFooter>
    <oddHeader>&amp;L&amp;F&amp;R&amp;A</oddHeader>
    <oddFooter>&amp;R&amp;P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59999389629810485"/>
    <pageSetUpPr fitToPage="1"/>
  </sheetPr>
  <dimension ref="C2:AE238"/>
  <sheetViews>
    <sheetView showGridLines="0" zoomScale="80" zoomScaleNormal="80" workbookViewId="0">
      <pane xSplit="5" ySplit="4" topLeftCell="F5" activePane="bottomRight" state="frozen"/>
      <selection activeCell="G318" sqref="G318"/>
      <selection pane="topRight" activeCell="G318" sqref="G318"/>
      <selection pane="bottomLeft" activeCell="G318" sqref="G318"/>
      <selection pane="bottomRight" activeCell="J41" sqref="J41"/>
    </sheetView>
  </sheetViews>
  <sheetFormatPr defaultRowHeight="10.5" x14ac:dyDescent="0.15"/>
  <cols>
    <col min="3" max="3" width="13.85546875" customWidth="1"/>
    <col min="4" max="4" width="11.7109375" customWidth="1"/>
    <col min="5" max="5" width="10.85546875" bestFit="1" customWidth="1"/>
    <col min="6" max="19" width="18.7109375" customWidth="1"/>
    <col min="31" max="31" width="0" hidden="1" customWidth="1"/>
  </cols>
  <sheetData>
    <row r="2" spans="3:31" ht="18.75" x14ac:dyDescent="0.15">
      <c r="E2" s="1"/>
    </row>
    <row r="3" spans="3:31" ht="18.75" x14ac:dyDescent="0.15">
      <c r="C3" s="261" t="s">
        <v>188</v>
      </c>
      <c r="D3" s="261"/>
      <c r="E3" s="261"/>
      <c r="F3" s="276" t="s">
        <v>286</v>
      </c>
      <c r="G3" s="277"/>
      <c r="H3" s="277"/>
      <c r="I3" s="277"/>
      <c r="J3" s="277"/>
      <c r="K3" s="277"/>
      <c r="L3" s="277"/>
      <c r="M3" s="277"/>
      <c r="N3" s="277"/>
      <c r="O3" s="277"/>
      <c r="P3" s="278"/>
    </row>
    <row r="4" spans="3:31" ht="9.75" customHeight="1" x14ac:dyDescent="0.15"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3:31" ht="9.75" customHeight="1" x14ac:dyDescent="0.25">
      <c r="E5" s="76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31" ht="18.75" x14ac:dyDescent="0.15">
      <c r="C6" s="253" t="s">
        <v>343</v>
      </c>
      <c r="D6" s="254"/>
      <c r="E6" s="234" t="s">
        <v>233</v>
      </c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6"/>
    </row>
    <row r="7" spans="3:31" ht="15" x14ac:dyDescent="0.15">
      <c r="C7" s="244" t="s">
        <v>230</v>
      </c>
      <c r="D7" s="245"/>
      <c r="E7" s="50">
        <v>1</v>
      </c>
      <c r="F7" s="51">
        <v>2004</v>
      </c>
      <c r="G7" s="51">
        <f t="shared" ref="G7:P7" si="0">F7+1</f>
        <v>2005</v>
      </c>
      <c r="H7" s="51">
        <f t="shared" si="0"/>
        <v>2006</v>
      </c>
      <c r="I7" s="51">
        <f t="shared" si="0"/>
        <v>2007</v>
      </c>
      <c r="J7" s="51">
        <f t="shared" si="0"/>
        <v>2008</v>
      </c>
      <c r="K7" s="51">
        <f t="shared" si="0"/>
        <v>2009</v>
      </c>
      <c r="L7" s="51">
        <f t="shared" si="0"/>
        <v>2010</v>
      </c>
      <c r="M7" s="51">
        <f t="shared" si="0"/>
        <v>2011</v>
      </c>
      <c r="N7" s="51">
        <f t="shared" si="0"/>
        <v>2012</v>
      </c>
      <c r="O7" s="51">
        <f t="shared" si="0"/>
        <v>2013</v>
      </c>
      <c r="P7" s="51">
        <f t="shared" si="0"/>
        <v>2014</v>
      </c>
      <c r="Q7" s="53" t="s">
        <v>224</v>
      </c>
      <c r="R7" s="54" t="s">
        <v>225</v>
      </c>
      <c r="S7" s="53" t="s">
        <v>281</v>
      </c>
    </row>
    <row r="8" spans="3:31" ht="15" x14ac:dyDescent="0.25">
      <c r="C8" s="242"/>
      <c r="D8" s="243"/>
      <c r="E8" s="72" t="s">
        <v>0</v>
      </c>
      <c r="F8" s="73">
        <f>IF($C$3="National Currency",IF(Provisions_DATA!E7=0,0,Provisions_DATA!E7),IF($C$3="Current Exchange rate",IF(Provisions_DATA!E7=0,0,Provisions_DATA!E7/ECO!O10),IF($C$3="Constant Exchange rate",IF(Provisions_DATA!E7=0,0,Provisions_DATA!E7/ECO!O45))))</f>
        <v>47093</v>
      </c>
      <c r="G8" s="73">
        <f>IF($C$3="National Currency",IF(Provisions_DATA!F7=0,0,Provisions_DATA!F7),IF($C$3="Current Exchange rate",IF(Provisions_DATA!F7=0,0,Provisions_DATA!F7/ECO!P10),IF($C$3="Constant Exchange rate",IF(Provisions_DATA!F7=0,0,Provisions_DATA!F7/ECO!P45))))</f>
        <v>52632</v>
      </c>
      <c r="H8" s="73">
        <f>IF($C$3="National Currency",IF(Provisions_DATA!G7=0,0,Provisions_DATA!G7),IF($C$3="Current Exchange rate",IF(Provisions_DATA!G7=0,0,Provisions_DATA!G7/ECO!Q10),IF($C$3="Constant Exchange rate",IF(Provisions_DATA!G7=0,0,Provisions_DATA!G7/ECO!Q45))))</f>
        <v>56821</v>
      </c>
      <c r="I8" s="73">
        <f>IF($C$3="National Currency",IF(Provisions_DATA!H7=0,0,Provisions_DATA!H7),IF($C$3="Current Exchange rate",IF(Provisions_DATA!H7=0,0,Provisions_DATA!H7/ECO!R10),IF($C$3="Constant Exchange rate",IF(Provisions_DATA!H7=0,0,Provisions_DATA!H7/ECO!R45))))</f>
        <v>59575</v>
      </c>
      <c r="J8" s="73">
        <f>IF($C$3="National Currency",IF(Provisions_DATA!I7=0,0,Provisions_DATA!I7),IF($C$3="Current Exchange rate",IF(Provisions_DATA!I7=0,0,Provisions_DATA!I7/ECO!S10),IF($C$3="Constant Exchange rate",IF(Provisions_DATA!I7=0,0,Provisions_DATA!I7/ECO!S45))))</f>
        <v>61151</v>
      </c>
      <c r="K8" s="73">
        <f>IF($C$3="National Currency",IF(Provisions_DATA!J7=0,0,Provisions_DATA!J7),IF($C$3="Current Exchange rate",IF(Provisions_DATA!J7=0,0,Provisions_DATA!J7/ECO!T10),IF($C$3="Constant Exchange rate",IF(Provisions_DATA!J7=0,0,Provisions_DATA!J7/ECO!T45))))</f>
        <v>63200</v>
      </c>
      <c r="L8" s="73">
        <f>IF($C$3="National Currency",IF(Provisions_DATA!K7=0,0,Provisions_DATA!K7),IF($C$3="Current Exchange rate",IF(Provisions_DATA!K7=0,0,Provisions_DATA!K7/ECO!U10),IF($C$3="Constant Exchange rate",IF(Provisions_DATA!K7=0,0,Provisions_DATA!K7/ECO!U45))))</f>
        <v>64571</v>
      </c>
      <c r="M8" s="73">
        <f>IF($C$3="National Currency",IF(Provisions_DATA!L7=0,0,Provisions_DATA!L7),IF($C$3="Current Exchange rate",IF(Provisions_DATA!L7=0,0,Provisions_DATA!L7/ECO!V10),IF($C$3="Constant Exchange rate",IF(Provisions_DATA!L7=0,0,Provisions_DATA!L7/ECO!V45))))</f>
        <v>64890</v>
      </c>
      <c r="N8" s="73">
        <f>IF($C$3="National Currency",IF(Provisions_DATA!M7=0,0,Provisions_DATA!M7),IF($C$3="Current Exchange rate",IF(Provisions_DATA!M7=0,0,Provisions_DATA!M7/ECO!W10),IF($C$3="Constant Exchange rate",IF(Provisions_DATA!M7=0,0,Provisions_DATA!M7/ECO!W45))))</f>
        <v>67945</v>
      </c>
      <c r="O8" s="213">
        <f>IF($C$3="National Currency",IF(Provisions_DATA!N7=0,0,Provisions_DATA!N7),IF($C$3="Current Exchange rate",IF(Provisions_DATA!N7=0,0,Provisions_DATA!N7/ECO!X10),IF($C$3="Constant Exchange rate",IF(Provisions_DATA!N7=0,0,Provisions_DATA!N7/ECO!X45))))</f>
        <v>67945</v>
      </c>
      <c r="P8" s="209">
        <f>IF($C$3="National Currency",IF(Provisions_DATA!O7=0,0,Provisions_DATA!O7),IF($C$3="Current Exchange rate",IF(Provisions_DATA!O7=0,0,Provisions_DATA!O7/ECO!Y10),IF($C$3="Constant Exchange rate",IF(Provisions_DATA!O7=0,0,Provisions_DATA!O7/ECO!Y45))))</f>
        <v>0</v>
      </c>
      <c r="Q8" s="77">
        <f>O8/$O$40</f>
        <v>1.0390388151117532E-2</v>
      </c>
      <c r="R8" s="77">
        <f>IF(OR(O8=0, N8=0),"-",O8/N8-1)</f>
        <v>0</v>
      </c>
      <c r="S8" s="77">
        <f>IF(OR(O8=0, F8=0), "-",O8/F8-1)</f>
        <v>0.4427834285350265</v>
      </c>
      <c r="AE8" t="s">
        <v>185</v>
      </c>
    </row>
    <row r="9" spans="3:31" ht="15" x14ac:dyDescent="0.25">
      <c r="C9" s="242"/>
      <c r="D9" s="243"/>
      <c r="E9" s="72" t="s">
        <v>1</v>
      </c>
      <c r="F9" s="74">
        <f>IF($C$3="National Currency",IF(Provisions_DATA!E8=0,0,Provisions_DATA!E8),IF($C$3="Current Exchange rate",IF(Provisions_DATA!E8=0,0,Provisions_DATA!E8/ECO!O11),IF($C$3="Constant Exchange rate",IF(Provisions_DATA!E8=0,0,Provisions_DATA!E8/ECO!O46))))</f>
        <v>106885</v>
      </c>
      <c r="G9" s="74">
        <f>IF($C$3="National Currency",IF(Provisions_DATA!F8=0,0,Provisions_DATA!F8),IF($C$3="Current Exchange rate",IF(Provisions_DATA!F8=0,0,Provisions_DATA!F8/ECO!P11),IF($C$3="Constant Exchange rate",IF(Provisions_DATA!F8=0,0,Provisions_DATA!F8/ECO!P46))))</f>
        <v>127793</v>
      </c>
      <c r="H9" s="74">
        <f>IF($C$3="National Currency",IF(Provisions_DATA!G8=0,0,Provisions_DATA!G8),IF($C$3="Current Exchange rate",IF(Provisions_DATA!G8=0,0,Provisions_DATA!G8/ECO!Q11),IF($C$3="Constant Exchange rate",IF(Provisions_DATA!G8=0,0,Provisions_DATA!G8/ECO!Q46))))</f>
        <v>140029.76842435001</v>
      </c>
      <c r="I9" s="74">
        <f>IF($C$3="National Currency",IF(Provisions_DATA!H8=0,0,Provisions_DATA!H8),IF($C$3="Current Exchange rate",IF(Provisions_DATA!H8=0,0,Provisions_DATA!H8/ECO!R11),IF($C$3="Constant Exchange rate",IF(Provisions_DATA!H8=0,0,Provisions_DATA!H8/ECO!R46))))</f>
        <v>154772.60107191</v>
      </c>
      <c r="J9" s="74">
        <f>IF($C$3="National Currency",IF(Provisions_DATA!I8=0,0,Provisions_DATA!I8),IF($C$3="Current Exchange rate",IF(Provisions_DATA!I8=0,0,Provisions_DATA!I8/ECO!S11),IF($C$3="Constant Exchange rate",IF(Provisions_DATA!I8=0,0,Provisions_DATA!I8/ECO!S46))))</f>
        <v>156144.31591923998</v>
      </c>
      <c r="K9" s="74">
        <f>IF($C$3="National Currency",IF(Provisions_DATA!J8=0,0,Provisions_DATA!J8),IF($C$3="Current Exchange rate",IF(Provisions_DATA!J8=0,0,Provisions_DATA!J8/ECO!T11),IF($C$3="Constant Exchange rate",IF(Provisions_DATA!J8=0,0,Provisions_DATA!J8/ECO!T46))))</f>
        <v>167238.38243264001</v>
      </c>
      <c r="L9" s="74">
        <f>IF($C$3="National Currency",IF(Provisions_DATA!K8=0,0,Provisions_DATA!K8),IF($C$3="Current Exchange rate",IF(Provisions_DATA!K8=0,0,Provisions_DATA!K8/ECO!U11),IF($C$3="Constant Exchange rate",IF(Provisions_DATA!K8=0,0,Provisions_DATA!K8/ECO!U46))))</f>
        <v>178915.71704945</v>
      </c>
      <c r="M9" s="74">
        <f>IF($C$3="National Currency",IF(Provisions_DATA!L8=0,0,Provisions_DATA!L8),IF($C$3="Current Exchange rate",IF(Provisions_DATA!L8=0,0,Provisions_DATA!L8/ECO!V11),IF($C$3="Constant Exchange rate",IF(Provisions_DATA!L8=0,0,Provisions_DATA!L8/ECO!V46))))</f>
        <v>184612.56268480001</v>
      </c>
      <c r="N9" s="74">
        <f>IF($C$3="National Currency",IF(Provisions_DATA!M8=0,0,Provisions_DATA!M8),IF($C$3="Current Exchange rate",IF(Provisions_DATA!M8=0,0,Provisions_DATA!M8/ECO!W11),IF($C$3="Constant Exchange rate",IF(Provisions_DATA!M8=0,0,Provisions_DATA!M8/ECO!W46))))</f>
        <v>193209.90230338002</v>
      </c>
      <c r="O9" s="74">
        <f>IF($C$3="National Currency",IF(Provisions_DATA!N8=0,0,Provisions_DATA!N8),IF($C$3="Current Exchange rate",IF(Provisions_DATA!N8=0,0,Provisions_DATA!N8/ECO!X11),IF($C$3="Constant Exchange rate",IF(Provisions_DATA!N8=0,0,Provisions_DATA!N8/ECO!X46))))</f>
        <v>197346.53220955</v>
      </c>
      <c r="P9" s="210">
        <f>IF($C$3="National Currency",IF(Provisions_DATA!O8=0,0,Provisions_DATA!O8),IF($C$3="Current Exchange rate",IF(Provisions_DATA!O8=0,0,Provisions_DATA!O8/ECO!Y11),IF($C$3="Constant Exchange rate",IF(Provisions_DATA!O8=0,0,Provisions_DATA!O8/ECO!Y46))))</f>
        <v>203218.97669307998</v>
      </c>
      <c r="Q9" s="77">
        <f t="shared" ref="Q9:Q41" si="1">O9/$O$40</f>
        <v>3.0178925159088127E-2</v>
      </c>
      <c r="R9" s="77">
        <f t="shared" ref="R9:R39" si="2">IF(OR(O9=0, N9=0),"-",O9/N9-1)</f>
        <v>2.1410030525633283E-2</v>
      </c>
      <c r="S9" s="77">
        <f t="shared" ref="S9:S39" si="3">IF(OR(O9=0, F9=0), "-",O9/F9-1)</f>
        <v>0.84634450305983067</v>
      </c>
      <c r="AE9" t="s">
        <v>186</v>
      </c>
    </row>
    <row r="10" spans="3:31" ht="15" x14ac:dyDescent="0.25">
      <c r="C10" s="242"/>
      <c r="D10" s="243"/>
      <c r="E10" s="72" t="s">
        <v>2</v>
      </c>
      <c r="F10" s="74">
        <f>IF($C$3="National Currency",IF(Provisions_DATA!E9=0,0,Provisions_DATA!E9),IF($C$3="Current Exchange rate",IF(Provisions_DATA!E9=0,0,Provisions_DATA!E9/ECO!O12),IF($C$3="Constant Exchange rate",IF(Provisions_DATA!E9=0,0,Provisions_DATA!E9/ECO!O47))))</f>
        <v>0</v>
      </c>
      <c r="G10" s="74">
        <f>IF($C$3="National Currency",IF(Provisions_DATA!F9=0,0,Provisions_DATA!F9),IF($C$3="Current Exchange rate",IF(Provisions_DATA!F9=0,0,Provisions_DATA!F9/ECO!P12),IF($C$3="Constant Exchange rate",IF(Provisions_DATA!F9=0,0,Provisions_DATA!F9/ECO!P47))))</f>
        <v>0</v>
      </c>
      <c r="H10" s="74">
        <f>IF($C$3="National Currency",IF(Provisions_DATA!G9=0,0,Provisions_DATA!G9),IF($C$3="Current Exchange rate",IF(Provisions_DATA!G9=0,0,Provisions_DATA!G9/ECO!Q12),IF($C$3="Constant Exchange rate",IF(Provisions_DATA!G9=0,0,Provisions_DATA!G9/ECO!Q47))))</f>
        <v>0</v>
      </c>
      <c r="I10" s="74">
        <f>IF($C$3="National Currency",IF(Provisions_DATA!H9=0,0,Provisions_DATA!H9),IF($C$3="Current Exchange rate",IF(Provisions_DATA!H9=0,0,Provisions_DATA!H9/ECO!R12),IF($C$3="Constant Exchange rate",IF(Provisions_DATA!H9=0,0,Provisions_DATA!H9/ECO!R47))))</f>
        <v>138.23989414686613</v>
      </c>
      <c r="J10" s="74">
        <f>IF($C$3="National Currency",IF(Provisions_DATA!I9=0,0,Provisions_DATA!I9),IF($C$3="Current Exchange rate",IF(Provisions_DATA!I9=0,0,Provisions_DATA!I9/ECO!S12),IF($C$3="Constant Exchange rate",IF(Provisions_DATA!I9=0,0,Provisions_DATA!I9/ECO!S47))))</f>
        <v>174.24633030199865</v>
      </c>
      <c r="K10" s="74">
        <f>IF($C$3="National Currency",IF(Provisions_DATA!J9=0,0,Provisions_DATA!J9),IF($C$3="Current Exchange rate",IF(Provisions_DATA!J9=0,0,Provisions_DATA!J9/ECO!T12),IF($C$3="Constant Exchange rate",IF(Provisions_DATA!J9=0,0,Provisions_DATA!J9/ECO!T47))))</f>
        <v>197.54126160913088</v>
      </c>
      <c r="L10" s="74">
        <f>IF($C$3="National Currency",IF(Provisions_DATA!K9=0,0,Provisions_DATA!K9),IF($C$3="Current Exchange rate",IF(Provisions_DATA!K9=0,0,Provisions_DATA!K9/ECO!U12),IF($C$3="Constant Exchange rate",IF(Provisions_DATA!K9=0,0,Provisions_DATA!K9/ECO!U47))))</f>
        <v>192.28144728033459</v>
      </c>
      <c r="M10" s="74">
        <f>IF($C$3="National Currency",IF(Provisions_DATA!L9=0,0,Provisions_DATA!L9),IF($C$3="Current Exchange rate",IF(Provisions_DATA!L9=0,0,Provisions_DATA!L9/ECO!V12),IF($C$3="Constant Exchange rate",IF(Provisions_DATA!L9=0,0,Provisions_DATA!L9/ECO!V47))))</f>
        <v>214.23458431332446</v>
      </c>
      <c r="N10" s="74">
        <f>IF($C$3="National Currency",IF(Provisions_DATA!M9=0,0,Provisions_DATA!M9),IF($C$3="Current Exchange rate",IF(Provisions_DATA!M9=0,0,Provisions_DATA!M9/ECO!W12),IF($C$3="Constant Exchange rate",IF(Provisions_DATA!M9=0,0,Provisions_DATA!M9/ECO!W47))))</f>
        <v>237.24307188874118</v>
      </c>
      <c r="O10" s="208">
        <f>IF($C$3="National Currency",IF(Provisions_DATA!N9=0,0,Provisions_DATA!N9),IF($C$3="Current Exchange rate",IF(Provisions_DATA!N9=0,0,Provisions_DATA!N9/ECO!X12),IF($C$3="Constant Exchange rate",IF(Provisions_DATA!N9=0,0,Provisions_DATA!N9/ECO!X47))))</f>
        <v>237.24307188874118</v>
      </c>
      <c r="P10" s="210">
        <f>IF($C$3="National Currency",IF(Provisions_DATA!O9=0,0,Provisions_DATA!O9),IF($C$3="Current Exchange rate",IF(Provisions_DATA!O9=0,0,Provisions_DATA!O9/ECO!Y12),IF($C$3="Constant Exchange rate",IF(Provisions_DATA!O9=0,0,Provisions_DATA!O9/ECO!Y47))))</f>
        <v>0</v>
      </c>
      <c r="Q10" s="77">
        <f t="shared" si="1"/>
        <v>3.6280044198800522E-5</v>
      </c>
      <c r="R10" s="77">
        <f t="shared" si="2"/>
        <v>0</v>
      </c>
      <c r="S10" s="77" t="str">
        <f t="shared" si="3"/>
        <v>-</v>
      </c>
      <c r="AE10" t="s">
        <v>187</v>
      </c>
    </row>
    <row r="11" spans="3:31" ht="15" x14ac:dyDescent="0.25">
      <c r="C11" s="242"/>
      <c r="D11" s="243"/>
      <c r="E11" s="72" t="s">
        <v>3</v>
      </c>
      <c r="F11" s="74">
        <f>IF($C$3="National Currency",IF(Provisions_DATA!E10=0,0,Provisions_DATA!E10),IF($C$3="Current Exchange rate",IF(Provisions_DATA!E10=0,0,Provisions_DATA!E10/ECO!O13),IF($C$3="Constant Exchange rate",IF(Provisions_DATA!E10=0,0,Provisions_DATA!E10/ECO!O48))))</f>
        <v>187944.1516966068</v>
      </c>
      <c r="G11" s="74">
        <f>IF($C$3="National Currency",IF(Provisions_DATA!F10=0,0,Provisions_DATA!F10),IF($C$3="Current Exchange rate",IF(Provisions_DATA!F10=0,0,Provisions_DATA!F10/ECO!P13),IF($C$3="Constant Exchange rate",IF(Provisions_DATA!F10=0,0,Provisions_DATA!F10/ECO!P48))))</f>
        <v>191803.01563539589</v>
      </c>
      <c r="H11" s="74">
        <f>IF($C$3="National Currency",IF(Provisions_DATA!G10=0,0,Provisions_DATA!G10),IF($C$3="Current Exchange rate",IF(Provisions_DATA!G10=0,0,Provisions_DATA!G10/ECO!Q13),IF($C$3="Constant Exchange rate",IF(Provisions_DATA!G10=0,0,Provisions_DATA!G10/ECO!Q48))))</f>
        <v>193311.56187624752</v>
      </c>
      <c r="I11" s="74">
        <f>IF($C$3="National Currency",IF(Provisions_DATA!H10=0,0,Provisions_DATA!H10),IF($C$3="Current Exchange rate",IF(Provisions_DATA!H10=0,0,Provisions_DATA!H10/ECO!R13),IF($C$3="Constant Exchange rate",IF(Provisions_DATA!H10=0,0,Provisions_DATA!H10/ECO!R48))))</f>
        <v>192989.30888223555</v>
      </c>
      <c r="J11" s="74">
        <f>IF($C$3="National Currency",IF(Provisions_DATA!I10=0,0,Provisions_DATA!I10),IF($C$3="Current Exchange rate",IF(Provisions_DATA!I10=0,0,Provisions_DATA!I10/ECO!S13),IF($C$3="Constant Exchange rate",IF(Provisions_DATA!I10=0,0,Provisions_DATA!I10/ECO!S48))))</f>
        <v>186933.71977129075</v>
      </c>
      <c r="K11" s="74">
        <f>IF($C$3="National Currency",IF(Provisions_DATA!J10=0,0,Provisions_DATA!J10),IF($C$3="Current Exchange rate",IF(Provisions_DATA!J10=0,0,Provisions_DATA!J10/ECO!T13),IF($C$3="Constant Exchange rate",IF(Provisions_DATA!J10=0,0,Provisions_DATA!J10/ECO!T48))))</f>
        <v>190696.94956337326</v>
      </c>
      <c r="L11" s="74">
        <f>IF($C$3="National Currency",IF(Provisions_DATA!K10=0,0,Provisions_DATA!K10),IF($C$3="Current Exchange rate",IF(Provisions_DATA!K10=0,0,Provisions_DATA!K10/ECO!U13),IF($C$3="Constant Exchange rate",IF(Provisions_DATA!K10=0,0,Provisions_DATA!K10/ECO!U48))))</f>
        <v>196074.87911926149</v>
      </c>
      <c r="M11" s="74">
        <f>IF($C$3="National Currency",IF(Provisions_DATA!L10=0,0,Provisions_DATA!L10),IF($C$3="Current Exchange rate",IF(Provisions_DATA!L10=0,0,Provisions_DATA!L10/ECO!V13),IF($C$3="Constant Exchange rate",IF(Provisions_DATA!L10=0,0,Provisions_DATA!L10/ECO!V48))))</f>
        <v>199827.14816450432</v>
      </c>
      <c r="N11" s="74">
        <f>IF($C$3="National Currency",IF(Provisions_DATA!M10=0,0,Provisions_DATA!M10),IF($C$3="Current Exchange rate",IF(Provisions_DATA!M10=0,0,Provisions_DATA!M10/ECO!W13),IF($C$3="Constant Exchange rate",IF(Provisions_DATA!M10=0,0,Provisions_DATA!M10/ECO!W48))))</f>
        <v>209006.15209664006</v>
      </c>
      <c r="O11" s="74">
        <f>IF($C$3="National Currency",IF(Provisions_DATA!N10=0,0,Provisions_DATA!N10),IF($C$3="Current Exchange rate",IF(Provisions_DATA!N10=0,0,Provisions_DATA!N10/ECO!X13),IF($C$3="Constant Exchange rate",IF(Provisions_DATA!N10=0,0,Provisions_DATA!N10/ECO!X48))))</f>
        <v>216431.29149367934</v>
      </c>
      <c r="P11" s="210">
        <f>IF($C$3="National Currency",IF(Provisions_DATA!O10=0,0,Provisions_DATA!O10),IF($C$3="Current Exchange rate",IF(Provisions_DATA!O10=0,0,Provisions_DATA!O10/ECO!Y13),IF($C$3="Constant Exchange rate",IF(Provisions_DATA!O10=0,0,Provisions_DATA!O10/ECO!Y48))))</f>
        <v>221627.25946107786</v>
      </c>
      <c r="Q11" s="77">
        <f t="shared" si="1"/>
        <v>3.3097433610523079E-2</v>
      </c>
      <c r="R11" s="77">
        <f t="shared" si="2"/>
        <v>3.5525937024121879E-2</v>
      </c>
      <c r="S11" s="77">
        <f t="shared" si="3"/>
        <v>0.15157236625834769</v>
      </c>
      <c r="AE11" t="s">
        <v>188</v>
      </c>
    </row>
    <row r="12" spans="3:31" ht="15" x14ac:dyDescent="0.25">
      <c r="C12" s="242"/>
      <c r="D12" s="243"/>
      <c r="E12" s="72" t="s">
        <v>4</v>
      </c>
      <c r="F12" s="74">
        <f>IF($C$3="National Currency",IF(Provisions_DATA!E11=0,0,Provisions_DATA!E11),IF($C$3="Current Exchange rate",IF(Provisions_DATA!E11=0,0,Provisions_DATA!E11/ECO!O14),IF($C$3="Constant Exchange rate",IF(Provisions_DATA!E11=0,0,Provisions_DATA!E11/ECO!O49))))</f>
        <v>2166.1494173648448</v>
      </c>
      <c r="G12" s="74">
        <f>IF($C$3="National Currency",IF(Provisions_DATA!F11=0,0,Provisions_DATA!F11),IF($C$3="Current Exchange rate",IF(Provisions_DATA!F11=0,0,Provisions_DATA!F11/ECO!P14),IF($C$3="Constant Exchange rate",IF(Provisions_DATA!F11=0,0,Provisions_DATA!F11/ECO!P49))))</f>
        <v>2533.9861108796299</v>
      </c>
      <c r="H12" s="74">
        <f>IF($C$3="National Currency",IF(Provisions_DATA!G11=0,0,Provisions_DATA!G11),IF($C$3="Current Exchange rate",IF(Provisions_DATA!G11=0,0,Provisions_DATA!G11/ECO!Q14),IF($C$3="Constant Exchange rate",IF(Provisions_DATA!G11=0,0,Provisions_DATA!G11/ECO!Q49))))</f>
        <v>3082.8218123143884</v>
      </c>
      <c r="I12" s="74">
        <f>IF($C$3="National Currency",IF(Provisions_DATA!H11=0,0,Provisions_DATA!H11),IF($C$3="Current Exchange rate",IF(Provisions_DATA!H11=0,0,Provisions_DATA!H11/ECO!R14),IF($C$3="Constant Exchange rate",IF(Provisions_DATA!H11=0,0,Provisions_DATA!H11/ECO!R49))))</f>
        <v>3333.5041946452066</v>
      </c>
      <c r="J12" s="74">
        <f>IF($C$3="National Currency",IF(Provisions_DATA!I11=0,0,Provisions_DATA!I11),IF($C$3="Current Exchange rate",IF(Provisions_DATA!I11=0,0,Provisions_DATA!I11/ECO!S14),IF($C$3="Constant Exchange rate",IF(Provisions_DATA!I11=0,0,Provisions_DATA!I11/ECO!S49))))</f>
        <v>1645</v>
      </c>
      <c r="K12" s="74">
        <f>IF($C$3="National Currency",IF(Provisions_DATA!J11=0,0,Provisions_DATA!J11),IF($C$3="Current Exchange rate",IF(Provisions_DATA!J11=0,0,Provisions_DATA!J11/ECO!T14),IF($C$3="Constant Exchange rate",IF(Provisions_DATA!J11=0,0,Provisions_DATA!J11/ECO!T49))))</f>
        <v>1794</v>
      </c>
      <c r="L12" s="74">
        <f>IF($C$3="National Currency",IF(Provisions_DATA!K11=0,0,Provisions_DATA!K11),IF($C$3="Current Exchange rate",IF(Provisions_DATA!K11=0,0,Provisions_DATA!K11/ECO!U14),IF($C$3="Constant Exchange rate",IF(Provisions_DATA!K11=0,0,Provisions_DATA!K11/ECO!U49))))</f>
        <v>1780</v>
      </c>
      <c r="M12" s="74">
        <f>IF($C$3="National Currency",IF(Provisions_DATA!L11=0,0,Provisions_DATA!L11),IF($C$3="Current Exchange rate",IF(Provisions_DATA!L11=0,0,Provisions_DATA!L11/ECO!V14),IF($C$3="Constant Exchange rate",IF(Provisions_DATA!L11=0,0,Provisions_DATA!L11/ECO!V49))))</f>
        <v>1797</v>
      </c>
      <c r="N12" s="74">
        <f>IF($C$3="National Currency",IF(Provisions_DATA!M11=0,0,Provisions_DATA!M11),IF($C$3="Current Exchange rate",IF(Provisions_DATA!M11=0,0,Provisions_DATA!M11/ECO!W14),IF($C$3="Constant Exchange rate",IF(Provisions_DATA!M11=0,0,Provisions_DATA!M11/ECO!W49))))</f>
        <v>1727</v>
      </c>
      <c r="O12" s="208">
        <f>IF($C$3="National Currency",IF(Provisions_DATA!N11=0,0,Provisions_DATA!N11),IF($C$3="Current Exchange rate",IF(Provisions_DATA!N11=0,0,Provisions_DATA!N11/ECO!X14),IF($C$3="Constant Exchange rate",IF(Provisions_DATA!N11=0,0,Provisions_DATA!N11/ECO!X49))))</f>
        <v>1727</v>
      </c>
      <c r="P12" s="210">
        <f>IF($C$3="National Currency",IF(Provisions_DATA!O11=0,0,Provisions_DATA!O11),IF($C$3="Current Exchange rate",IF(Provisions_DATA!O11=0,0,Provisions_DATA!O11/ECO!Y14),IF($C$3="Constant Exchange rate",IF(Provisions_DATA!O11=0,0,Provisions_DATA!O11/ECO!Y49))))</f>
        <v>0</v>
      </c>
      <c r="Q12" s="77">
        <f t="shared" si="1"/>
        <v>2.6409890848450924E-4</v>
      </c>
      <c r="R12" s="77">
        <f t="shared" si="2"/>
        <v>0</v>
      </c>
      <c r="S12" s="77">
        <f t="shared" si="3"/>
        <v>-0.20273274495490579</v>
      </c>
    </row>
    <row r="13" spans="3:31" ht="15" x14ac:dyDescent="0.25">
      <c r="C13" s="242"/>
      <c r="D13" s="243"/>
      <c r="E13" s="72" t="s">
        <v>5</v>
      </c>
      <c r="F13" s="74">
        <f>IF($C$3="National Currency",IF(Provisions_DATA!E12=0,0,Provisions_DATA!E12),IF($C$3="Current Exchange rate",IF(Provisions_DATA!E12=0,0,Provisions_DATA!E12/ECO!O15),IF($C$3="Constant Exchange rate",IF(Provisions_DATA!E12=0,0,Provisions_DATA!E12/ECO!O50))))</f>
        <v>4298.143140436272</v>
      </c>
      <c r="G13" s="74">
        <f>IF($C$3="National Currency",IF(Provisions_DATA!F12=0,0,Provisions_DATA!F12),IF($C$3="Current Exchange rate",IF(Provisions_DATA!F12=0,0,Provisions_DATA!F12/ECO!P15),IF($C$3="Constant Exchange rate",IF(Provisions_DATA!F12=0,0,Provisions_DATA!F12/ECO!P50))))</f>
        <v>5063.1863349558316</v>
      </c>
      <c r="H13" s="74">
        <f>IF($C$3="National Currency",IF(Provisions_DATA!G12=0,0,Provisions_DATA!G12),IF($C$3="Current Exchange rate",IF(Provisions_DATA!G12=0,0,Provisions_DATA!G12/ECO!Q15),IF($C$3="Constant Exchange rate",IF(Provisions_DATA!G12=0,0,Provisions_DATA!G12/ECO!Q50))))</f>
        <v>5695.3164232918698</v>
      </c>
      <c r="I13" s="74">
        <f>IF($C$3="National Currency",IF(Provisions_DATA!H12=0,0,Provisions_DATA!H12),IF($C$3="Current Exchange rate",IF(Provisions_DATA!H12=0,0,Provisions_DATA!H12/ECO!R15),IF($C$3="Constant Exchange rate",IF(Provisions_DATA!H12=0,0,Provisions_DATA!H12/ECO!R50))))</f>
        <v>6127.1678384712459</v>
      </c>
      <c r="J13" s="74">
        <f>IF($C$3="National Currency",IF(Provisions_DATA!I12=0,0,Provisions_DATA!I12),IF($C$3="Current Exchange rate",IF(Provisions_DATA!I12=0,0,Provisions_DATA!I12/ECO!S15),IF($C$3="Constant Exchange rate",IF(Provisions_DATA!I12=0,0,Provisions_DATA!I12/ECO!S50))))</f>
        <v>6363.3315305570577</v>
      </c>
      <c r="K13" s="74">
        <f>IF($C$3="National Currency",IF(Provisions_DATA!J12=0,0,Provisions_DATA!J12),IF($C$3="Current Exchange rate",IF(Provisions_DATA!J12=0,0,Provisions_DATA!J12/ECO!T15),IF($C$3="Constant Exchange rate",IF(Provisions_DATA!J12=0,0,Provisions_DATA!J12/ECO!T50))))</f>
        <v>6923.1656751397149</v>
      </c>
      <c r="L13" s="74">
        <f>IF($C$3="National Currency",IF(Provisions_DATA!K12=0,0,Provisions_DATA!K12),IF($C$3="Current Exchange rate",IF(Provisions_DATA!K12=0,0,Provisions_DATA!K12/ECO!U15),IF($C$3="Constant Exchange rate",IF(Provisions_DATA!K12=0,0,Provisions_DATA!K12/ECO!U50))))</f>
        <v>7719.1995673336942</v>
      </c>
      <c r="M13" s="74">
        <f>IF($C$3="National Currency",IF(Provisions_DATA!L12=0,0,Provisions_DATA!L12),IF($C$3="Current Exchange rate",IF(Provisions_DATA!L12=0,0,Provisions_DATA!L12/ECO!V15),IF($C$3="Constant Exchange rate",IF(Provisions_DATA!L12=0,0,Provisions_DATA!L12/ECO!V50))))</f>
        <v>9265.8734451054625</v>
      </c>
      <c r="N13" s="74">
        <f>IF($C$3="National Currency",IF(Provisions_DATA!M12=0,0,Provisions_DATA!M12),IF($C$3="Current Exchange rate",IF(Provisions_DATA!M12=0,0,Provisions_DATA!M12/ECO!W15),IF($C$3="Constant Exchange rate",IF(Provisions_DATA!M12=0,0,Provisions_DATA!M12/ECO!W50))))</f>
        <v>9835.911303407247</v>
      </c>
      <c r="O13" s="74">
        <f>IF($C$3="National Currency",IF(Provisions_DATA!N12=0,0,Provisions_DATA!N12),IF($C$3="Current Exchange rate",IF(Provisions_DATA!N12=0,0,Provisions_DATA!N12/ECO!X15),IF($C$3="Constant Exchange rate",IF(Provisions_DATA!N12=0,0,Provisions_DATA!N12/ECO!X50))))</f>
        <v>10046.151072651885</v>
      </c>
      <c r="P13" s="210">
        <f>IF($C$3="National Currency",IF(Provisions_DATA!O12=0,0,Provisions_DATA!O12),IF($C$3="Current Exchange rate",IF(Provisions_DATA!O12=0,0,Provisions_DATA!O12/ECO!Y15),IF($C$3="Constant Exchange rate",IF(Provisions_DATA!O12=0,0,Provisions_DATA!O12/ECO!Y50))))</f>
        <v>10092.518478456825</v>
      </c>
      <c r="Q13" s="77">
        <f t="shared" si="1"/>
        <v>1.5362927230792381E-3</v>
      </c>
      <c r="R13" s="77">
        <f t="shared" si="2"/>
        <v>2.1374711784134082E-2</v>
      </c>
      <c r="S13" s="77">
        <f t="shared" si="3"/>
        <v>1.3373235242305532</v>
      </c>
    </row>
    <row r="14" spans="3:31" ht="15" x14ac:dyDescent="0.25">
      <c r="C14" s="242"/>
      <c r="D14" s="243"/>
      <c r="E14" s="72" t="s">
        <v>6</v>
      </c>
      <c r="F14" s="74">
        <f>IF($C$3="National Currency",IF(Provisions_DATA!E13=0,0,Provisions_DATA!E13),IF($C$3="Current Exchange rate",IF(Provisions_DATA!E13=0,0,Provisions_DATA!E13/ECO!O16),IF($C$3="Constant Exchange rate",IF(Provisions_DATA!E13=0,0,Provisions_DATA!E13/ECO!O51))))</f>
        <v>625272</v>
      </c>
      <c r="G14" s="74">
        <f>IF($C$3="National Currency",IF(Provisions_DATA!F13=0,0,Provisions_DATA!F13),IF($C$3="Current Exchange rate",IF(Provisions_DATA!F13=0,0,Provisions_DATA!F13/ECO!P16),IF($C$3="Constant Exchange rate",IF(Provisions_DATA!F13=0,0,Provisions_DATA!F13/ECO!P51))))</f>
        <v>655889</v>
      </c>
      <c r="H14" s="74">
        <f>IF($C$3="National Currency",IF(Provisions_DATA!G13=0,0,Provisions_DATA!G13),IF($C$3="Current Exchange rate",IF(Provisions_DATA!G13=0,0,Provisions_DATA!G13/ECO!Q16),IF($C$3="Constant Exchange rate",IF(Provisions_DATA!G13=0,0,Provisions_DATA!G13/ECO!Q51))))</f>
        <v>684805</v>
      </c>
      <c r="I14" s="74">
        <f>IF($C$3="National Currency",IF(Provisions_DATA!H13=0,0,Provisions_DATA!H13),IF($C$3="Current Exchange rate",IF(Provisions_DATA!H13=0,0,Provisions_DATA!H13/ECO!R16),IF($C$3="Constant Exchange rate",IF(Provisions_DATA!H13=0,0,Provisions_DATA!H13/ECO!R51))))</f>
        <v>709513</v>
      </c>
      <c r="J14" s="74">
        <f>IF($C$3="National Currency",IF(Provisions_DATA!I13=0,0,Provisions_DATA!I13),IF($C$3="Current Exchange rate",IF(Provisions_DATA!I13=0,0,Provisions_DATA!I13/ECO!S16),IF($C$3="Constant Exchange rate",IF(Provisions_DATA!I13=0,0,Provisions_DATA!I13/ECO!S51))))</f>
        <v>708417</v>
      </c>
      <c r="K14" s="74">
        <f>IF($C$3="National Currency",IF(Provisions_DATA!J13=0,0,Provisions_DATA!J13),IF($C$3="Current Exchange rate",IF(Provisions_DATA!J13=0,0,Provisions_DATA!J13/ECO!T16),IF($C$3="Constant Exchange rate",IF(Provisions_DATA!J13=0,0,Provisions_DATA!J13/ECO!T51))))</f>
        <v>741868</v>
      </c>
      <c r="L14" s="74">
        <f>IF($C$3="National Currency",IF(Provisions_DATA!K13=0,0,Provisions_DATA!K13),IF($C$3="Current Exchange rate",IF(Provisions_DATA!K13=0,0,Provisions_DATA!K13/ECO!U16),IF($C$3="Constant Exchange rate",IF(Provisions_DATA!K13=0,0,Provisions_DATA!K13/ECO!U51))))</f>
        <v>777314</v>
      </c>
      <c r="M14" s="74">
        <f>IF($C$3="National Currency",IF(Provisions_DATA!L13=0,0,Provisions_DATA!L13),IF($C$3="Current Exchange rate",IF(Provisions_DATA!L13=0,0,Provisions_DATA!L13/ECO!V16),IF($C$3="Constant Exchange rate",IF(Provisions_DATA!L13=0,0,Provisions_DATA!L13/ECO!V51))))</f>
        <v>785351</v>
      </c>
      <c r="N14" s="74">
        <f>IF($C$3="National Currency",IF(Provisions_DATA!M13=0,0,Provisions_DATA!M13),IF($C$3="Current Exchange rate",IF(Provisions_DATA!M13=0,0,Provisions_DATA!M13/ECO!W16),IF($C$3="Constant Exchange rate",IF(Provisions_DATA!M13=0,0,Provisions_DATA!M13/ECO!W51))))</f>
        <v>821112</v>
      </c>
      <c r="O14" s="74">
        <f>IF($C$3="National Currency",IF(Provisions_DATA!N13=0,0,Provisions_DATA!N13),IF($C$3="Current Exchange rate",IF(Provisions_DATA!N13=0,0,Provisions_DATA!N13/ECO!X16),IF($C$3="Constant Exchange rate",IF(Provisions_DATA!N13=0,0,Provisions_DATA!N13/ECO!X51))))</f>
        <v>858352</v>
      </c>
      <c r="P14" s="210">
        <f>IF($C$3="National Currency",IF(Provisions_DATA!O13=0,0,Provisions_DATA!O13),IF($C$3="Current Exchange rate",IF(Provisions_DATA!O13=0,0,Provisions_DATA!O13/ECO!Y16),IF($C$3="Constant Exchange rate",IF(Provisions_DATA!O13=0,0,Provisions_DATA!O13/ECO!Y51))))</f>
        <v>894872</v>
      </c>
      <c r="Q14" s="77">
        <f t="shared" si="1"/>
        <v>0.13126220399275937</v>
      </c>
      <c r="R14" s="77">
        <f t="shared" si="2"/>
        <v>4.535313087617765E-2</v>
      </c>
      <c r="S14" s="77">
        <f t="shared" si="3"/>
        <v>0.37276577233587949</v>
      </c>
    </row>
    <row r="15" spans="3:31" ht="15" x14ac:dyDescent="0.25">
      <c r="C15" s="242"/>
      <c r="D15" s="243"/>
      <c r="E15" s="72" t="s">
        <v>7</v>
      </c>
      <c r="F15" s="74">
        <f>IF($C$3="National Currency",IF(Provisions_DATA!E14=0,0,Provisions_DATA!E14),IF($C$3="Current Exchange rate",IF(Provisions_DATA!E14=0,0,Provisions_DATA!E14/ECO!O17),IF($C$3="Constant Exchange rate",IF(Provisions_DATA!E14=0,0,Provisions_DATA!E14/ECO!O52))))</f>
        <v>135802.45255396023</v>
      </c>
      <c r="G15" s="74">
        <f>IF($C$3="National Currency",IF(Provisions_DATA!F14=0,0,Provisions_DATA!F14),IF($C$3="Current Exchange rate",IF(Provisions_DATA!F14=0,0,Provisions_DATA!F14/ECO!P17),IF($C$3="Constant Exchange rate",IF(Provisions_DATA!F14=0,0,Provisions_DATA!F14/ECO!P52))))</f>
        <v>158900.50192739046</v>
      </c>
      <c r="H15" s="74">
        <f>IF($C$3="National Currency",IF(Provisions_DATA!G14=0,0,Provisions_DATA!G14),IF($C$3="Current Exchange rate",IF(Provisions_DATA!G14=0,0,Provisions_DATA!G14/ECO!Q17),IF($C$3="Constant Exchange rate",IF(Provisions_DATA!G14=0,0,Provisions_DATA!G14/ECO!Q52))))</f>
        <v>167337.87234899867</v>
      </c>
      <c r="I15" s="74">
        <f>IF($C$3="National Currency",IF(Provisions_DATA!H14=0,0,Provisions_DATA!H14),IF($C$3="Current Exchange rate",IF(Provisions_DATA!H14=0,0,Provisions_DATA!H14/ECO!R17),IF($C$3="Constant Exchange rate",IF(Provisions_DATA!H14=0,0,Provisions_DATA!H14/ECO!R52))))</f>
        <v>172845.04801686972</v>
      </c>
      <c r="J15" s="74">
        <f>IF($C$3="National Currency",IF(Provisions_DATA!I14=0,0,Provisions_DATA!I14),IF($C$3="Current Exchange rate",IF(Provisions_DATA!I14=0,0,Provisions_DATA!I14/ECO!S17),IF($C$3="Constant Exchange rate",IF(Provisions_DATA!I14=0,0,Provisions_DATA!I14/ECO!S52))))</f>
        <v>173639.7619975018</v>
      </c>
      <c r="K15" s="74">
        <f>IF($C$3="National Currency",IF(Provisions_DATA!J14=0,0,Provisions_DATA!J14),IF($C$3="Current Exchange rate",IF(Provisions_DATA!J14=0,0,Provisions_DATA!J14/ECO!T17),IF($C$3="Constant Exchange rate",IF(Provisions_DATA!J14=0,0,Provisions_DATA!J14/ECO!T52))))</f>
        <v>191196.09512041154</v>
      </c>
      <c r="L15" s="74">
        <f>IF($C$3="National Currency",IF(Provisions_DATA!K14=0,0,Provisions_DATA!K14),IF($C$3="Current Exchange rate",IF(Provisions_DATA!K14=0,0,Provisions_DATA!K14/ECO!U17),IF($C$3="Constant Exchange rate",IF(Provisions_DATA!K14=0,0,Provisions_DATA!K14/ECO!U52))))</f>
        <v>211071.48281466161</v>
      </c>
      <c r="M15" s="74">
        <f>IF($C$3="National Currency",IF(Provisions_DATA!L14=0,0,Provisions_DATA!L14),IF($C$3="Current Exchange rate",IF(Provisions_DATA!L14=0,0,Provisions_DATA!L14/ECO!V17),IF($C$3="Constant Exchange rate",IF(Provisions_DATA!L14=0,0,Provisions_DATA!L14/ECO!V52))))</f>
        <v>229538.89097820103</v>
      </c>
      <c r="N15" s="74">
        <f>IF($C$3="National Currency",IF(Provisions_DATA!M14=0,0,Provisions_DATA!M14),IF($C$3="Current Exchange rate",IF(Provisions_DATA!M14=0,0,Provisions_DATA!M14/ECO!W17),IF($C$3="Constant Exchange rate",IF(Provisions_DATA!M14=0,0,Provisions_DATA!M14/ECO!W52))))</f>
        <v>254539.96722764699</v>
      </c>
      <c r="O15" s="74">
        <f>IF($C$3="National Currency",IF(Provisions_DATA!N14=0,0,Provisions_DATA!N14),IF($C$3="Current Exchange rate",IF(Provisions_DATA!N14=0,0,Provisions_DATA!N14/ECO!X17),IF($C$3="Constant Exchange rate",IF(Provisions_DATA!N14=0,0,Provisions_DATA!N14/ECO!X52))))</f>
        <v>264619.82727358199</v>
      </c>
      <c r="P15" s="210">
        <f>IF($C$3="National Currency",IF(Provisions_DATA!O14=0,0,Provisions_DATA!O14),IF($C$3="Current Exchange rate",IF(Provisions_DATA!O14=0,0,Provisions_DATA!O14/ECO!Y17),IF($C$3="Constant Exchange rate",IF(Provisions_DATA!O14=0,0,Provisions_DATA!O14/ECO!Y52))))</f>
        <v>292264.48000752152</v>
      </c>
      <c r="Q15" s="77">
        <f t="shared" si="1"/>
        <v>4.0466593831101544E-2</v>
      </c>
      <c r="R15" s="77">
        <f t="shared" si="2"/>
        <v>3.9600303856879515E-2</v>
      </c>
      <c r="S15" s="77">
        <f t="shared" si="3"/>
        <v>0.94856442057581392</v>
      </c>
    </row>
    <row r="16" spans="3:31" ht="15" x14ac:dyDescent="0.25">
      <c r="C16" s="242"/>
      <c r="D16" s="243"/>
      <c r="E16" s="72" t="s">
        <v>8</v>
      </c>
      <c r="F16" s="74">
        <f>IF($C$3="National Currency",IF(Provisions_DATA!E15=0,0,Provisions_DATA!E15),IF($C$3="Current Exchange rate",IF(Provisions_DATA!E15=0,0,Provisions_DATA!E15/ECO!O18),IF($C$3="Constant Exchange rate",IF(Provisions_DATA!E15=0,0,Provisions_DATA!E15/ECO!O53))))</f>
        <v>126.79431953267803</v>
      </c>
      <c r="G16" s="74">
        <f>IF($C$3="National Currency",IF(Provisions_DATA!F15=0,0,Provisions_DATA!F15),IF($C$3="Current Exchange rate",IF(Provisions_DATA!F15=0,0,Provisions_DATA!F15/ECO!P18),IF($C$3="Constant Exchange rate",IF(Provisions_DATA!F15=0,0,Provisions_DATA!F15/ECO!P53))))</f>
        <v>203.74394437130113</v>
      </c>
      <c r="H16" s="74">
        <f>IF($C$3="National Currency",IF(Provisions_DATA!G15=0,0,Provisions_DATA!G15),IF($C$3="Current Exchange rate",IF(Provisions_DATA!G15=0,0,Provisions_DATA!G15/ECO!Q18),IF($C$3="Constant Exchange rate",IF(Provisions_DATA!G15=0,0,Provisions_DATA!G15/ECO!Q53))))</f>
        <v>289.53255020259991</v>
      </c>
      <c r="I16" s="74">
        <f>IF($C$3="National Currency",IF(Provisions_DATA!H15=0,0,Provisions_DATA!H15),IF($C$3="Current Exchange rate",IF(Provisions_DATA!H15=0,0,Provisions_DATA!H15/ECO!R18),IF($C$3="Constant Exchange rate",IF(Provisions_DATA!H15=0,0,Provisions_DATA!H15/ECO!R53))))</f>
        <v>473.980864852428</v>
      </c>
      <c r="J16" s="74">
        <f>IF($C$3="National Currency",IF(Provisions_DATA!I15=0,0,Provisions_DATA!I15),IF($C$3="Current Exchange rate",IF(Provisions_DATA!I15=0,0,Provisions_DATA!I15/ECO!S18),IF($C$3="Constant Exchange rate",IF(Provisions_DATA!I15=0,0,Provisions_DATA!I15/ECO!S53))))</f>
        <v>343.74926821162427</v>
      </c>
      <c r="K16" s="74">
        <f>IF($C$3="National Currency",IF(Provisions_DATA!J15=0,0,Provisions_DATA!J15),IF($C$3="Current Exchange rate",IF(Provisions_DATA!J15=0,0,Provisions_DATA!J15/ECO!T18),IF($C$3="Constant Exchange rate",IF(Provisions_DATA!J15=0,0,Provisions_DATA!J15/ECO!T53))))</f>
        <v>621.09755474032704</v>
      </c>
      <c r="L16" s="74">
        <f>IF($C$3="National Currency",IF(Provisions_DATA!K15=0,0,Provisions_DATA!K15),IF($C$3="Current Exchange rate",IF(Provisions_DATA!K15=0,0,Provisions_DATA!K15/ECO!U18),IF($C$3="Constant Exchange rate",IF(Provisions_DATA!K15=0,0,Provisions_DATA!K15/ECO!U53))))</f>
        <v>738.90468216737179</v>
      </c>
      <c r="M16" s="74">
        <f>IF($C$3="National Currency",IF(Provisions_DATA!L15=0,0,Provisions_DATA!L15),IF($C$3="Current Exchange rate",IF(Provisions_DATA!L15=0,0,Provisions_DATA!L15/ECO!V18),IF($C$3="Constant Exchange rate",IF(Provisions_DATA!L15=0,0,Provisions_DATA!L15/ECO!V53))))</f>
        <v>675.5</v>
      </c>
      <c r="N16" s="74">
        <f>IF($C$3="National Currency",IF(Provisions_DATA!M15=0,0,Provisions_DATA!M15),IF($C$3="Current Exchange rate",IF(Provisions_DATA!M15=0,0,Provisions_DATA!M15/ECO!W18),IF($C$3="Constant Exchange rate",IF(Provisions_DATA!M15=0,0,Provisions_DATA!M15/ECO!W53))))</f>
        <v>728.06</v>
      </c>
      <c r="O16" s="74">
        <f>IF($C$3="National Currency",IF(Provisions_DATA!N15=0,0,Provisions_DATA!N15),IF($C$3="Current Exchange rate",IF(Provisions_DATA!N15=0,0,Provisions_DATA!N15/ECO!X18),IF($C$3="Constant Exchange rate",IF(Provisions_DATA!N15=0,0,Provisions_DATA!N15/ECO!X53))))</f>
        <v>717</v>
      </c>
      <c r="P16" s="210">
        <f>IF($C$3="National Currency",IF(Provisions_DATA!O15=0,0,Provisions_DATA!O15),IF($C$3="Current Exchange rate",IF(Provisions_DATA!O15=0,0,Provisions_DATA!O15/ECO!Y18),IF($C$3="Constant Exchange rate",IF(Provisions_DATA!O15=0,0,Provisions_DATA!O15/ECO!Y53))))</f>
        <v>0</v>
      </c>
      <c r="Q16" s="77">
        <f t="shared" si="1"/>
        <v>1.0964615945766827E-4</v>
      </c>
      <c r="R16" s="77">
        <f t="shared" si="2"/>
        <v>-1.5191055682223897E-2</v>
      </c>
      <c r="S16" s="77">
        <f>IF(OR(O16=0, F16=0), "-",O16/F16-1)</f>
        <v>4.6548274610615454</v>
      </c>
    </row>
    <row r="17" spans="3:19" ht="15" x14ac:dyDescent="0.25">
      <c r="C17" s="242"/>
      <c r="D17" s="243"/>
      <c r="E17" s="72" t="s">
        <v>9</v>
      </c>
      <c r="F17" s="74">
        <f>IF($C$3="National Currency",IF(Provisions_DATA!E16=0,0,Provisions_DATA!E16),IF($C$3="Current Exchange rate",IF(Provisions_DATA!E16=0,0,Provisions_DATA!E16/ECO!O19),IF($C$3="Constant Exchange rate",IF(Provisions_DATA!E16=0,0,Provisions_DATA!E16/ECO!O54))))</f>
        <v>99488.756923589972</v>
      </c>
      <c r="G17" s="74">
        <f>IF($C$3="National Currency",IF(Provisions_DATA!F16=0,0,Provisions_DATA!F16),IF($C$3="Current Exchange rate",IF(Provisions_DATA!F16=0,0,Provisions_DATA!F16/ECO!P19),IF($C$3="Constant Exchange rate",IF(Provisions_DATA!F16=0,0,Provisions_DATA!F16/ECO!P54))))</f>
        <v>106212.36915473</v>
      </c>
      <c r="H17" s="74">
        <f>IF($C$3="National Currency",IF(Provisions_DATA!G16=0,0,Provisions_DATA!G16),IF($C$3="Current Exchange rate",IF(Provisions_DATA!G16=0,0,Provisions_DATA!G16/ECO!Q19),IF($C$3="Constant Exchange rate",IF(Provisions_DATA!G16=0,0,Provisions_DATA!G16/ECO!Q54))))</f>
        <v>118714.28477889</v>
      </c>
      <c r="I17" s="74">
        <f>IF($C$3="National Currency",IF(Provisions_DATA!H16=0,0,Provisions_DATA!H16),IF($C$3="Current Exchange rate",IF(Provisions_DATA!H16=0,0,Provisions_DATA!H16/ECO!R19),IF($C$3="Constant Exchange rate",IF(Provisions_DATA!H16=0,0,Provisions_DATA!H16/ECO!R54))))</f>
        <v>121087.36244462</v>
      </c>
      <c r="J17" s="74">
        <f>IF($C$3="National Currency",IF(Provisions_DATA!I16=0,0,Provisions_DATA!I16),IF($C$3="Current Exchange rate",IF(Provisions_DATA!I16=0,0,Provisions_DATA!I16/ECO!S19),IF($C$3="Constant Exchange rate",IF(Provisions_DATA!I16=0,0,Provisions_DATA!I16/ECO!S54))))</f>
        <v>122485.33960484</v>
      </c>
      <c r="K17" s="74">
        <f>IF($C$3="National Currency",IF(Provisions_DATA!J16=0,0,Provisions_DATA!J16),IF($C$3="Current Exchange rate",IF(Provisions_DATA!J16=0,0,Provisions_DATA!J16/ECO!T19),IF($C$3="Constant Exchange rate",IF(Provisions_DATA!J16=0,0,Provisions_DATA!J16/ECO!T54))))</f>
        <v>127297.19539431998</v>
      </c>
      <c r="L17" s="74">
        <f>IF($C$3="National Currency",IF(Provisions_DATA!K16=0,0,Provisions_DATA!K16),IF($C$3="Current Exchange rate",IF(Provisions_DATA!K16=0,0,Provisions_DATA!K16/ECO!U19),IF($C$3="Constant Exchange rate",IF(Provisions_DATA!K16=0,0,Provisions_DATA!K16/ECO!U54))))</f>
        <v>130428.05078830001</v>
      </c>
      <c r="M17" s="74">
        <f>IF($C$3="National Currency",IF(Provisions_DATA!L16=0,0,Provisions_DATA!L16),IF($C$3="Current Exchange rate",IF(Provisions_DATA!L16=0,0,Provisions_DATA!L16/ECO!V19),IF($C$3="Constant Exchange rate",IF(Provisions_DATA!L16=0,0,Provisions_DATA!L16/ECO!V54))))</f>
        <v>137238.31382970003</v>
      </c>
      <c r="N17" s="74">
        <f>IF($C$3="National Currency",IF(Provisions_DATA!M16=0,0,Provisions_DATA!M16),IF($C$3="Current Exchange rate",IF(Provisions_DATA!M16=0,0,Provisions_DATA!M16/ECO!W19),IF($C$3="Constant Exchange rate",IF(Provisions_DATA!M16=0,0,Provisions_DATA!M16/ECO!W54))))</f>
        <v>138768.90913481996</v>
      </c>
      <c r="O17" s="74">
        <f>IF($C$3="National Currency",IF(Provisions_DATA!N16=0,0,Provisions_DATA!N16),IF($C$3="Current Exchange rate",IF(Provisions_DATA!N16=0,0,Provisions_DATA!N16/ECO!X19),IF($C$3="Constant Exchange rate",IF(Provisions_DATA!N16=0,0,Provisions_DATA!N16/ECO!X54))))</f>
        <v>143956.87966171009</v>
      </c>
      <c r="P17" s="210">
        <f>IF($C$3="National Currency",IF(Provisions_DATA!O16=0,0,Provisions_DATA!O16),IF($C$3="Current Exchange rate",IF(Provisions_DATA!O16=0,0,Provisions_DATA!O16/ECO!Y19),IF($C$3="Constant Exchange rate",IF(Provisions_DATA!O16=0,0,Provisions_DATA!O16/ECO!Y54))))</f>
        <v>164999.18275568919</v>
      </c>
      <c r="Q17" s="77">
        <f t="shared" si="1"/>
        <v>2.2014391886215099E-2</v>
      </c>
      <c r="R17" s="77">
        <f t="shared" si="2"/>
        <v>3.7385683574479911E-2</v>
      </c>
      <c r="S17" s="77">
        <f t="shared" si="3"/>
        <v>0.44696631170367151</v>
      </c>
    </row>
    <row r="18" spans="3:19" ht="15" x14ac:dyDescent="0.25">
      <c r="C18" s="242"/>
      <c r="D18" s="243"/>
      <c r="E18" s="72" t="s">
        <v>10</v>
      </c>
      <c r="F18" s="74">
        <f>IF($C$3="National Currency",IF(Provisions_DATA!E17=0,0,Provisions_DATA!E17),IF($C$3="Current Exchange rate",IF(Provisions_DATA!E17=0,0,Provisions_DATA!E17/ECO!O20),IF($C$3="Constant Exchange rate",IF(Provisions_DATA!E17=0,0,Provisions_DATA!E17/ECO!O55))))</f>
        <v>78884</v>
      </c>
      <c r="G18" s="74">
        <f>IF($C$3="National Currency",IF(Provisions_DATA!F17=0,0,Provisions_DATA!F17),IF($C$3="Current Exchange rate",IF(Provisions_DATA!F17=0,0,Provisions_DATA!F17/ECO!P20),IF($C$3="Constant Exchange rate",IF(Provisions_DATA!F17=0,0,Provisions_DATA!F17/ECO!P55))))</f>
        <v>88848</v>
      </c>
      <c r="H18" s="74">
        <f>IF($C$3="National Currency",IF(Provisions_DATA!G17=0,0,Provisions_DATA!G17),IF($C$3="Current Exchange rate",IF(Provisions_DATA!G17=0,0,Provisions_DATA!G17/ECO!Q20),IF($C$3="Constant Exchange rate",IF(Provisions_DATA!G17=0,0,Provisions_DATA!G17/ECO!Q55))))</f>
        <v>95208</v>
      </c>
      <c r="I18" s="74">
        <f>IF($C$3="National Currency",IF(Provisions_DATA!H17=0,0,Provisions_DATA!H17),IF($C$3="Current Exchange rate",IF(Provisions_DATA!H17=0,0,Provisions_DATA!H17/ECO!R20),IF($C$3="Constant Exchange rate",IF(Provisions_DATA!H17=0,0,Provisions_DATA!H17/ECO!R55))))</f>
        <v>101280</v>
      </c>
      <c r="J18" s="74">
        <f>IF($C$3="National Currency",IF(Provisions_DATA!I17=0,0,Provisions_DATA!I17),IF($C$3="Current Exchange rate",IF(Provisions_DATA!I17=0,0,Provisions_DATA!I17/ECO!S20),IF($C$3="Constant Exchange rate",IF(Provisions_DATA!I17=0,0,Provisions_DATA!I17/ECO!S55))))</f>
        <v>93581</v>
      </c>
      <c r="K18" s="74">
        <f>IF($C$3="National Currency",IF(Provisions_DATA!J17=0,0,Provisions_DATA!J17),IF($C$3="Current Exchange rate",IF(Provisions_DATA!J17=0,0,Provisions_DATA!J17/ECO!T20),IF($C$3="Constant Exchange rate",IF(Provisions_DATA!J17=0,0,Provisions_DATA!J17/ECO!T55))))</f>
        <v>103269</v>
      </c>
      <c r="L18" s="74">
        <f>IF($C$3="National Currency",IF(Provisions_DATA!K17=0,0,Provisions_DATA!K17),IF($C$3="Current Exchange rate",IF(Provisions_DATA!K17=0,0,Provisions_DATA!K17/ECO!U20),IF($C$3="Constant Exchange rate",IF(Provisions_DATA!K17=0,0,Provisions_DATA!K17/ECO!U55))))</f>
        <v>111279</v>
      </c>
      <c r="M18" s="74">
        <f>IF($C$3="National Currency",IF(Provisions_DATA!L17=0,0,Provisions_DATA!L17),IF($C$3="Current Exchange rate",IF(Provisions_DATA!L17=0,0,Provisions_DATA!L17/ECO!V20),IF($C$3="Constant Exchange rate",IF(Provisions_DATA!L17=0,0,Provisions_DATA!L17/ECO!V55))))</f>
        <v>110277</v>
      </c>
      <c r="N18" s="74">
        <f>IF($C$3="National Currency",IF(Provisions_DATA!M17=0,0,Provisions_DATA!M17),IF($C$3="Current Exchange rate",IF(Provisions_DATA!M17=0,0,Provisions_DATA!M17/ECO!W20),IF($C$3="Constant Exchange rate",IF(Provisions_DATA!M17=0,0,Provisions_DATA!M17/ECO!W55))))</f>
        <v>117207</v>
      </c>
      <c r="O18" s="74">
        <f>IF($C$3="National Currency",IF(Provisions_DATA!N17=0,0,Provisions_DATA!N17),IF($C$3="Current Exchange rate",IF(Provisions_DATA!N17=0,0,Provisions_DATA!N17/ECO!X20),IF($C$3="Constant Exchange rate",IF(Provisions_DATA!N17=0,0,Provisions_DATA!N17/ECO!X55))))</f>
        <v>124666</v>
      </c>
      <c r="P18" s="210">
        <f>IF($C$3="National Currency",IF(Provisions_DATA!O17=0,0,Provisions_DATA!O17),IF($C$3="Current Exchange rate",IF(Provisions_DATA!O17=0,0,Provisions_DATA!O17/ECO!Y20),IF($C$3="Constant Exchange rate",IF(Provisions_DATA!O17=0,0,Provisions_DATA!O17/ECO!Y55))))</f>
        <v>131096</v>
      </c>
      <c r="Q18" s="77">
        <f t="shared" si="1"/>
        <v>1.9064362782356587E-2</v>
      </c>
      <c r="R18" s="77">
        <f t="shared" si="2"/>
        <v>6.3639543713259528E-2</v>
      </c>
      <c r="S18" s="77">
        <f t="shared" si="3"/>
        <v>0.58037117793215365</v>
      </c>
    </row>
    <row r="19" spans="3:19" ht="15" x14ac:dyDescent="0.25">
      <c r="C19" s="242"/>
      <c r="D19" s="243"/>
      <c r="E19" s="72" t="s">
        <v>11</v>
      </c>
      <c r="F19" s="74">
        <f>IF($C$3="National Currency",IF(Provisions_DATA!E18=0,0,Provisions_DATA!E18),IF($C$3="Current Exchange rate",IF(Provisions_DATA!E18=0,0,Provisions_DATA!E18/ECO!O21),IF($C$3="Constant Exchange rate",IF(Provisions_DATA!E18=0,0,Provisions_DATA!E18/ECO!O56))))</f>
        <v>844947</v>
      </c>
      <c r="G19" s="74">
        <f>IF($C$3="National Currency",IF(Provisions_DATA!F18=0,0,Provisions_DATA!F18),IF($C$3="Current Exchange rate",IF(Provisions_DATA!F18=0,0,Provisions_DATA!F18/ECO!P21),IF($C$3="Constant Exchange rate",IF(Provisions_DATA!F18=0,0,Provisions_DATA!F18/ECO!P56))))</f>
        <v>938967</v>
      </c>
      <c r="H19" s="74">
        <f>IF($C$3="National Currency",IF(Provisions_DATA!G18=0,0,Provisions_DATA!G18),IF($C$3="Current Exchange rate",IF(Provisions_DATA!G18=0,0,Provisions_DATA!G18/ECO!Q21),IF($C$3="Constant Exchange rate",IF(Provisions_DATA!G18=0,0,Provisions_DATA!G18/ECO!Q56))))</f>
        <v>1042149</v>
      </c>
      <c r="I19" s="74">
        <f>IF($C$3="National Currency",IF(Provisions_DATA!H18=0,0,Provisions_DATA!H18),IF($C$3="Current Exchange rate",IF(Provisions_DATA!H18=0,0,Provisions_DATA!H18/ECO!R21),IF($C$3="Constant Exchange rate",IF(Provisions_DATA!H18=0,0,Provisions_DATA!H18/ECO!R56))))</f>
        <v>1125070</v>
      </c>
      <c r="J19" s="74">
        <f>IF($C$3="National Currency",IF(Provisions_DATA!I18=0,0,Provisions_DATA!I18),IF($C$3="Current Exchange rate",IF(Provisions_DATA!I18=0,0,Provisions_DATA!I18/ECO!S21),IF($C$3="Constant Exchange rate",IF(Provisions_DATA!I18=0,0,Provisions_DATA!I18/ECO!S56))))</f>
        <v>1126190</v>
      </c>
      <c r="K19" s="74">
        <f>IF($C$3="National Currency",IF(Provisions_DATA!J18=0,0,Provisions_DATA!J18),IF($C$3="Current Exchange rate",IF(Provisions_DATA!J18=0,0,Provisions_DATA!J18/ECO!T21),IF($C$3="Constant Exchange rate",IF(Provisions_DATA!J18=0,0,Provisions_DATA!J18/ECO!T56))))</f>
        <v>1229590</v>
      </c>
      <c r="L19" s="74">
        <f>IF($C$3="National Currency",IF(Provisions_DATA!K18=0,0,Provisions_DATA!K18),IF($C$3="Current Exchange rate",IF(Provisions_DATA!K18=0,0,Provisions_DATA!K18/ECO!U21),IF($C$3="Constant Exchange rate",IF(Provisions_DATA!K18=0,0,Provisions_DATA!K18/ECO!U56))))</f>
        <v>1317756</v>
      </c>
      <c r="M19" s="74">
        <f>IF($C$3="National Currency",IF(Provisions_DATA!L18=0,0,Provisions_DATA!L18),IF($C$3="Current Exchange rate",IF(Provisions_DATA!L18=0,0,Provisions_DATA!L18/ECO!V21),IF($C$3="Constant Exchange rate",IF(Provisions_DATA!L18=0,0,Provisions_DATA!L18/ECO!V56))))</f>
        <v>1334061.4931800554</v>
      </c>
      <c r="N19" s="74">
        <f>IF($C$3="National Currency",IF(Provisions_DATA!M18=0,0,Provisions_DATA!M18),IF($C$3="Current Exchange rate",IF(Provisions_DATA!M18=0,0,Provisions_DATA!M18/ECO!W21),IF($C$3="Constant Exchange rate",IF(Provisions_DATA!M18=0,0,Provisions_DATA!M18/ECO!W56))))</f>
        <v>1379331</v>
      </c>
      <c r="O19" s="74">
        <f>IF($C$3="National Currency",IF(Provisions_DATA!N18=0,0,Provisions_DATA!N18),IF($C$3="Current Exchange rate",IF(Provisions_DATA!N18=0,0,Provisions_DATA!N18/ECO!X21),IF($C$3="Constant Exchange rate",IF(Provisions_DATA!N18=0,0,Provisions_DATA!N18/ECO!X56))))</f>
        <v>1433338</v>
      </c>
      <c r="P19" s="210">
        <f>IF($C$3="National Currency",IF(Provisions_DATA!O18=0,0,Provisions_DATA!O18),IF($C$3="Current Exchange rate",IF(Provisions_DATA!O18=0,0,Provisions_DATA!O18/ECO!Y21),IF($C$3="Constant Exchange rate",IF(Provisions_DATA!O18=0,0,Provisions_DATA!O18/ECO!Y56))))</f>
        <v>0</v>
      </c>
      <c r="Q19" s="77">
        <f t="shared" si="1"/>
        <v>0.21919108354914271</v>
      </c>
      <c r="R19" s="77">
        <f t="shared" si="2"/>
        <v>3.9154488661532261E-2</v>
      </c>
      <c r="S19" s="77">
        <f t="shared" si="3"/>
        <v>0.69636438735210615</v>
      </c>
    </row>
    <row r="20" spans="3:19" ht="15" x14ac:dyDescent="0.25">
      <c r="C20" s="242"/>
      <c r="D20" s="243"/>
      <c r="E20" s="72" t="s">
        <v>12</v>
      </c>
      <c r="F20" s="74">
        <f>IF($C$3="National Currency",IF(Provisions_DATA!E19=0,0,Provisions_DATA!E19),IF($C$3="Current Exchange rate",IF(Provisions_DATA!E19=0,0,Provisions_DATA!E19/ECO!O22),IF($C$3="Constant Exchange rate",IF(Provisions_DATA!E19=0,0,Provisions_DATA!E19/ECO!O57))))</f>
        <v>3977</v>
      </c>
      <c r="G20" s="74">
        <f>IF($C$3="National Currency",IF(Provisions_DATA!F19=0,0,Provisions_DATA!F19),IF($C$3="Current Exchange rate",IF(Provisions_DATA!F19=0,0,Provisions_DATA!F19/ECO!P22),IF($C$3="Constant Exchange rate",IF(Provisions_DATA!F19=0,0,Provisions_DATA!F19/ECO!P57))))</f>
        <v>5266</v>
      </c>
      <c r="H20" s="74">
        <f>IF($C$3="National Currency",IF(Provisions_DATA!G19=0,0,Provisions_DATA!G19),IF($C$3="Current Exchange rate",IF(Provisions_DATA!G19=0,0,Provisions_DATA!G19/ECO!Q22),IF($C$3="Constant Exchange rate",IF(Provisions_DATA!G19=0,0,Provisions_DATA!G19/ECO!Q57))))</f>
        <v>5024</v>
      </c>
      <c r="I20" s="208">
        <f>IF($C$3="National Currency",IF(Provisions_DATA!H19=0,0,Provisions_DATA!H19),IF($C$3="Current Exchange rate",IF(Provisions_DATA!H19=0,0,Provisions_DATA!H19/ECO!R22),IF($C$3="Constant Exchange rate",IF(Provisions_DATA!H19=0,0,Provisions_DATA!H19/ECO!R57))))</f>
        <v>5579</v>
      </c>
      <c r="J20" s="208">
        <f>IF($C$3="National Currency",IF(Provisions_DATA!I19=0,0,Provisions_DATA!I19),IF($C$3="Current Exchange rate",IF(Provisions_DATA!I19=0,0,Provisions_DATA!I19/ECO!S22),IF($C$3="Constant Exchange rate",IF(Provisions_DATA!I19=0,0,Provisions_DATA!I19/ECO!S57))))</f>
        <v>6134</v>
      </c>
      <c r="K20" s="208">
        <f>IF($C$3="National Currency",IF(Provisions_DATA!J19=0,0,Provisions_DATA!J19),IF($C$3="Current Exchange rate",IF(Provisions_DATA!J19=0,0,Provisions_DATA!J19/ECO!T22),IF($C$3="Constant Exchange rate",IF(Provisions_DATA!J19=0,0,Provisions_DATA!J19/ECO!T57))))</f>
        <v>6689</v>
      </c>
      <c r="L20" s="208">
        <f>IF($C$3="National Currency",IF(Provisions_DATA!K19=0,0,Provisions_DATA!K19),IF($C$3="Current Exchange rate",IF(Provisions_DATA!K19=0,0,Provisions_DATA!K19/ECO!U22),IF($C$3="Constant Exchange rate",IF(Provisions_DATA!K19=0,0,Provisions_DATA!K19/ECO!U57))))</f>
        <v>7244</v>
      </c>
      <c r="M20" s="208">
        <f>IF($C$3="National Currency",IF(Provisions_DATA!L19=0,0,Provisions_DATA!L19),IF($C$3="Current Exchange rate",IF(Provisions_DATA!L19=0,0,Provisions_DATA!L19/ECO!V22),IF($C$3="Constant Exchange rate",IF(Provisions_DATA!L19=0,0,Provisions_DATA!L19/ECO!V57))))</f>
        <v>7799</v>
      </c>
      <c r="N20" s="74">
        <f>IF($C$3="National Currency",IF(Provisions_DATA!M19=0,0,Provisions_DATA!M19),IF($C$3="Current Exchange rate",IF(Provisions_DATA!M19=0,0,Provisions_DATA!M19/ECO!W22),IF($C$3="Constant Exchange rate",IF(Provisions_DATA!M19=0,0,Provisions_DATA!M19/ECO!W57))))</f>
        <v>8354</v>
      </c>
      <c r="O20" s="74">
        <f>IF($C$3="National Currency",IF(Provisions_DATA!N19=0,0,Provisions_DATA!N19),IF($C$3="Current Exchange rate",IF(Provisions_DATA!N19=0,0,Provisions_DATA!N19/ECO!X22),IF($C$3="Constant Exchange rate",IF(Provisions_DATA!N19=0,0,Provisions_DATA!N19/ECO!X57))))</f>
        <v>8074</v>
      </c>
      <c r="P20" s="210">
        <f>IF($C$3="National Currency",IF(Provisions_DATA!O19=0,0,Provisions_DATA!O19),IF($C$3="Current Exchange rate",IF(Provisions_DATA!O19=0,0,Provisions_DATA!O19/ECO!Y22),IF($C$3="Constant Exchange rate",IF(Provisions_DATA!O19=0,0,Provisions_DATA!O19/ECO!Y57))))</f>
        <v>0</v>
      </c>
      <c r="Q20" s="77">
        <f t="shared" si="1"/>
        <v>1.2347044511313997E-3</v>
      </c>
      <c r="R20" s="77">
        <f t="shared" si="2"/>
        <v>-3.3516878142207274E-2</v>
      </c>
      <c r="S20" s="77">
        <f t="shared" si="3"/>
        <v>1.0301734976112646</v>
      </c>
    </row>
    <row r="21" spans="3:19" ht="15" x14ac:dyDescent="0.25">
      <c r="C21" s="242"/>
      <c r="D21" s="243"/>
      <c r="E21" s="72" t="s">
        <v>13</v>
      </c>
      <c r="F21" s="74">
        <f>IF($C$3="National Currency",IF(Provisions_DATA!E20=0,0,Provisions_DATA!E20),IF($C$3="Current Exchange rate",IF(Provisions_DATA!E20=0,0,Provisions_DATA!E20/ECO!O23),IF($C$3="Constant Exchange rate",IF(Provisions_DATA!E20=0,0,Provisions_DATA!E20/ECO!O58))))</f>
        <v>617.2629929485505</v>
      </c>
      <c r="G21" s="74">
        <f>IF($C$3="National Currency",IF(Provisions_DATA!F20=0,0,Provisions_DATA!F20),IF($C$3="Current Exchange rate",IF(Provisions_DATA!F20=0,0,Provisions_DATA!F20/ECO!P23),IF($C$3="Constant Exchange rate",IF(Provisions_DATA!F20=0,0,Provisions_DATA!F20/ECO!P58))))</f>
        <v>743.6667537215983</v>
      </c>
      <c r="H21" s="74">
        <f>IF($C$3="National Currency",IF(Provisions_DATA!G20=0,0,Provisions_DATA!G20),IF($C$3="Current Exchange rate",IF(Provisions_DATA!G20=0,0,Provisions_DATA!G20/ECO!Q23),IF($C$3="Constant Exchange rate",IF(Provisions_DATA!G20=0,0,Provisions_DATA!G20/ECO!Q58))))</f>
        <v>911.98746408984061</v>
      </c>
      <c r="I21" s="74">
        <f>IF($C$3="National Currency",IF(Provisions_DATA!H20=0,0,Provisions_DATA!H20),IF($C$3="Current Exchange rate",IF(Provisions_DATA!H20=0,0,Provisions_DATA!H20/ECO!R23),IF($C$3="Constant Exchange rate",IF(Provisions_DATA!H20=0,0,Provisions_DATA!H20/ECO!R58))))</f>
        <v>1074.8237137633846</v>
      </c>
      <c r="J21" s="74">
        <f>IF($C$3="National Currency",IF(Provisions_DATA!I20=0,0,Provisions_DATA!I20),IF($C$3="Current Exchange rate",IF(Provisions_DATA!I20=0,0,Provisions_DATA!I20/ECO!S23),IF($C$3="Constant Exchange rate",IF(Provisions_DATA!I20=0,0,Provisions_DATA!I20/ECO!S58))))</f>
        <v>1227.7357012274745</v>
      </c>
      <c r="K21" s="74">
        <f>IF($C$3="National Currency",IF(Provisions_DATA!J20=0,0,Provisions_DATA!J20),IF($C$3="Current Exchange rate",IF(Provisions_DATA!J20=0,0,Provisions_DATA!J20/ECO!T23),IF($C$3="Constant Exchange rate",IF(Provisions_DATA!J20=0,0,Provisions_DATA!J20/ECO!T58))))</f>
        <v>1374.6408984068946</v>
      </c>
      <c r="L21" s="74">
        <f>IF($C$3="National Currency",IF(Provisions_DATA!K20=0,0,Provisions_DATA!K20),IF($C$3="Current Exchange rate",IF(Provisions_DATA!K20=0,0,Provisions_DATA!K20/ECO!U23),IF($C$3="Constant Exchange rate",IF(Provisions_DATA!K20=0,0,Provisions_DATA!K20/ECO!U58))))</f>
        <v>1521.2849307913293</v>
      </c>
      <c r="M21" s="74">
        <f>IF($C$3="National Currency",IF(Provisions_DATA!L20=0,0,Provisions_DATA!L20),IF($C$3="Current Exchange rate",IF(Provisions_DATA!L20=0,0,Provisions_DATA!L20/ECO!V23),IF($C$3="Constant Exchange rate",IF(Provisions_DATA!L20=0,0,Provisions_DATA!L20/ECO!V58))))</f>
        <v>1647.688691564377</v>
      </c>
      <c r="N21" s="74">
        <f>IF($C$3="National Currency",IF(Provisions_DATA!M20=0,0,Provisions_DATA!M20),IF($C$3="Current Exchange rate",IF(Provisions_DATA!M20=0,0,Provisions_DATA!M20/ECO!W23),IF($C$3="Constant Exchange rate",IF(Provisions_DATA!M20=0,0,Provisions_DATA!M20/ECO!W58))))</f>
        <v>1745.6254896839905</v>
      </c>
      <c r="O21" s="74">
        <f>IF($C$3="National Currency",IF(Provisions_DATA!N20=0,0,Provisions_DATA!N20),IF($C$3="Current Exchange rate",IF(Provisions_DATA!N20=0,0,Provisions_DATA!N20/ECO!X23),IF($C$3="Constant Exchange rate",IF(Provisions_DATA!N20=0,0,Provisions_DATA!N20/ECO!X58))))</f>
        <v>1857.9263515278139</v>
      </c>
      <c r="P21" s="210">
        <f>IF($C$3="National Currency",IF(Provisions_DATA!O20=0,0,Provisions_DATA!O20),IF($C$3="Current Exchange rate",IF(Provisions_DATA!O20=0,0,Provisions_DATA!O20/ECO!Y23),IF($C$3="Constant Exchange rate",IF(Provisions_DATA!O20=0,0,Provisions_DATA!O20/ECO!Y58))))</f>
        <v>0</v>
      </c>
      <c r="Q21" s="77">
        <f t="shared" si="1"/>
        <v>2.8412062622067298E-4</v>
      </c>
      <c r="R21" s="77">
        <f t="shared" si="2"/>
        <v>6.4332734889287924E-2</v>
      </c>
      <c r="S21" s="77">
        <f t="shared" si="3"/>
        <v>2.0099428813200761</v>
      </c>
    </row>
    <row r="22" spans="3:19" ht="15" x14ac:dyDescent="0.25">
      <c r="C22" s="242"/>
      <c r="D22" s="243"/>
      <c r="E22" s="72" t="s">
        <v>14</v>
      </c>
      <c r="F22" s="74">
        <f>IF($C$3="National Currency",IF(Provisions_DATA!E21=0,0,Provisions_DATA!E21),IF($C$3="Current Exchange rate",IF(Provisions_DATA!E21=0,0,Provisions_DATA!E21/ECO!O24),IF($C$3="Constant Exchange rate",IF(Provisions_DATA!E21=0,0,Provisions_DATA!E21/ECO!O59))))</f>
        <v>2077.3657856373202</v>
      </c>
      <c r="G22" s="74">
        <f>IF($C$3="National Currency",IF(Provisions_DATA!F21=0,0,Provisions_DATA!F21),IF($C$3="Current Exchange rate",IF(Provisions_DATA!F21=0,0,Provisions_DATA!F21/ECO!P24),IF($C$3="Constant Exchange rate",IF(Provisions_DATA!F21=0,0,Provisions_DATA!F21/ECO!P59))))</f>
        <v>2339.8586550041196</v>
      </c>
      <c r="H22" s="74">
        <f>IF($C$3="National Currency",IF(Provisions_DATA!G21=0,0,Provisions_DATA!G21),IF($C$3="Current Exchange rate",IF(Provisions_DATA!G21=0,0,Provisions_DATA!G21/ECO!Q24),IF($C$3="Constant Exchange rate",IF(Provisions_DATA!G21=0,0,Provisions_DATA!G21/ECO!Q59))))</f>
        <v>2590.2801546555111</v>
      </c>
      <c r="I22" s="74">
        <f>IF($C$3="National Currency",IF(Provisions_DATA!H21=0,0,Provisions_DATA!H21),IF($C$3="Current Exchange rate",IF(Provisions_DATA!H21=0,0,Provisions_DATA!H21/ECO!R24),IF($C$3="Constant Exchange rate",IF(Provisions_DATA!H21=0,0,Provisions_DATA!H21/ECO!R59))))</f>
        <v>2710.9906826392848</v>
      </c>
      <c r="J22" s="74">
        <f>IF($C$3="National Currency",IF(Provisions_DATA!I21=0,0,Provisions_DATA!I21),IF($C$3="Current Exchange rate",IF(Provisions_DATA!I21=0,0,Provisions_DATA!I21/ECO!S24),IF($C$3="Constant Exchange rate",IF(Provisions_DATA!I21=0,0,Provisions_DATA!I21/ECO!S59))))</f>
        <v>4227.6858718387521</v>
      </c>
      <c r="K22" s="74">
        <f>IF($C$3="National Currency",IF(Provisions_DATA!J21=0,0,Provisions_DATA!J21),IF($C$3="Current Exchange rate",IF(Provisions_DATA!J21=0,0,Provisions_DATA!J21/ECO!T24),IF($C$3="Constant Exchange rate",IF(Provisions_DATA!J21=0,0,Provisions_DATA!J21/ECO!T59))))</f>
        <v>4650.6243265513085</v>
      </c>
      <c r="L22" s="74">
        <f>IF($C$3="National Currency",IF(Provisions_DATA!K21=0,0,Provisions_DATA!K21),IF($C$3="Current Exchange rate",IF(Provisions_DATA!K21=0,0,Provisions_DATA!K21/ECO!U24),IF($C$3="Constant Exchange rate",IF(Provisions_DATA!K21=0,0,Provisions_DATA!K21/ECO!U59))))</f>
        <v>5099.3091208721553</v>
      </c>
      <c r="M22" s="74">
        <f>IF($C$3="National Currency",IF(Provisions_DATA!L21=0,0,Provisions_DATA!L21),IF($C$3="Current Exchange rate",IF(Provisions_DATA!L21=0,0,Provisions_DATA!L21/ECO!V24),IF($C$3="Constant Exchange rate",IF(Provisions_DATA!L21=0,0,Provisions_DATA!L21/ECO!V59))))</f>
        <v>4892.1055967547691</v>
      </c>
      <c r="N22" s="74">
        <f>IF($C$3="National Currency",IF(Provisions_DATA!M21=0,0,Provisions_DATA!M21),IF($C$3="Current Exchange rate",IF(Provisions_DATA!M21=0,0,Provisions_DATA!M21/ECO!W24),IF($C$3="Constant Exchange rate",IF(Provisions_DATA!M21=0,0,Provisions_DATA!M21/ECO!W59))))</f>
        <v>4839.7413957026047</v>
      </c>
      <c r="O22" s="74">
        <f>IF($C$3="National Currency",IF(Provisions_DATA!N21=0,0,Provisions_DATA!N21),IF($C$3="Current Exchange rate",IF(Provisions_DATA!N21=0,0,Provisions_DATA!N21/ECO!X24),IF($C$3="Constant Exchange rate",IF(Provisions_DATA!N21=0,0,Provisions_DATA!N21/ECO!X59))))</f>
        <v>4990.0804969259043</v>
      </c>
      <c r="P22" s="210">
        <f>IF($C$3="National Currency",IF(Provisions_DATA!O21=0,0,Provisions_DATA!O21),IF($C$3="Current Exchange rate",IF(Provisions_DATA!O21=0,0,Provisions_DATA!O21/ECO!Y24),IF($C$3="Constant Exchange rate",IF(Provisions_DATA!O21=0,0,Provisions_DATA!O21/ECO!Y59))))</f>
        <v>0</v>
      </c>
      <c r="Q22" s="77">
        <f t="shared" si="1"/>
        <v>7.6310064417369351E-4</v>
      </c>
      <c r="R22" s="77">
        <f t="shared" si="2"/>
        <v>3.1063457513823334E-2</v>
      </c>
      <c r="S22" s="77">
        <f t="shared" si="3"/>
        <v>1.4021193241107439</v>
      </c>
    </row>
    <row r="23" spans="3:19" ht="15" x14ac:dyDescent="0.25">
      <c r="C23" s="242"/>
      <c r="D23" s="243"/>
      <c r="E23" s="72" t="s">
        <v>15</v>
      </c>
      <c r="F23" s="74">
        <f>IF($C$3="National Currency",IF(Provisions_DATA!E22=0,0,Provisions_DATA!E22),IF($C$3="Current Exchange rate",IF(Provisions_DATA!E22=0,0,Provisions_DATA!E22/ECO!O25),IF($C$3="Constant Exchange rate",IF(Provisions_DATA!E22=0,0,Provisions_DATA!E22/ECO!O60))))</f>
        <v>55308</v>
      </c>
      <c r="G23" s="74">
        <f>IF($C$3="National Currency",IF(Provisions_DATA!F22=0,0,Provisions_DATA!F22),IF($C$3="Current Exchange rate",IF(Provisions_DATA!F22=0,0,Provisions_DATA!F22/ECO!P25),IF($C$3="Constant Exchange rate",IF(Provisions_DATA!F22=0,0,Provisions_DATA!F22/ECO!P60))))</f>
        <v>68823</v>
      </c>
      <c r="H23" s="74">
        <f>IF($C$3="National Currency",IF(Provisions_DATA!G22=0,0,Provisions_DATA!G22),IF($C$3="Current Exchange rate",IF(Provisions_DATA!G22=0,0,Provisions_DATA!G22/ECO!Q25),IF($C$3="Constant Exchange rate",IF(Provisions_DATA!G22=0,0,Provisions_DATA!G22/ECO!Q60))))</f>
        <v>80521</v>
      </c>
      <c r="I23" s="74">
        <f>IF($C$3="National Currency",IF(Provisions_DATA!H22=0,0,Provisions_DATA!H22),IF($C$3="Current Exchange rate",IF(Provisions_DATA!H22=0,0,Provisions_DATA!H22/ECO!R25),IF($C$3="Constant Exchange rate",IF(Provisions_DATA!H22=0,0,Provisions_DATA!H22/ECO!R60))))</f>
        <v>82342</v>
      </c>
      <c r="J23" s="74">
        <f>IF($C$3="National Currency",IF(Provisions_DATA!I22=0,0,Provisions_DATA!I22),IF($C$3="Current Exchange rate",IF(Provisions_DATA!I22=0,0,Provisions_DATA!I22/ECO!S25),IF($C$3="Constant Exchange rate",IF(Provisions_DATA!I22=0,0,Provisions_DATA!I22/ECO!S60))))</f>
        <v>63818</v>
      </c>
      <c r="K23" s="74">
        <f>IF($C$3="National Currency",IF(Provisions_DATA!J22=0,0,Provisions_DATA!J22),IF($C$3="Current Exchange rate",IF(Provisions_DATA!J22=0,0,Provisions_DATA!J22/ECO!T25),IF($C$3="Constant Exchange rate",IF(Provisions_DATA!J22=0,0,Provisions_DATA!J22/ECO!T60))))</f>
        <v>70015</v>
      </c>
      <c r="L23" s="74">
        <f>IF($C$3="National Currency",IF(Provisions_DATA!K22=0,0,Provisions_DATA!K22),IF($C$3="Current Exchange rate",IF(Provisions_DATA!K22=0,0,Provisions_DATA!K22/ECO!U25),IF($C$3="Constant Exchange rate",IF(Provisions_DATA!K22=0,0,Provisions_DATA!K22/ECO!U60))))</f>
        <v>73430</v>
      </c>
      <c r="M23" s="74">
        <f>IF($C$3="National Currency",IF(Provisions_DATA!L22=0,0,Provisions_DATA!L22),IF($C$3="Current Exchange rate",IF(Provisions_DATA!L22=0,0,Provisions_DATA!L22/ECO!V25),IF($C$3="Constant Exchange rate",IF(Provisions_DATA!L22=0,0,Provisions_DATA!L22/ECO!V60))))</f>
        <v>71838</v>
      </c>
      <c r="N23" s="74">
        <f>IF($C$3="National Currency",IF(Provisions_DATA!M22=0,0,Provisions_DATA!M22),IF($C$3="Current Exchange rate",IF(Provisions_DATA!M22=0,0,Provisions_DATA!M22/ECO!W25),IF($C$3="Constant Exchange rate",IF(Provisions_DATA!M22=0,0,Provisions_DATA!M22/ECO!W60))))</f>
        <v>78444</v>
      </c>
      <c r="O23" s="208">
        <f>IF($C$3="National Currency",IF(Provisions_DATA!N22=0,0,Provisions_DATA!N22),IF($C$3="Current Exchange rate",IF(Provisions_DATA!N22=0,0,Provisions_DATA!N22/ECO!X25),IF($C$3="Constant Exchange rate",IF(Provisions_DATA!N22=0,0,Provisions_DATA!N22/ECO!X60))))</f>
        <v>78444</v>
      </c>
      <c r="P23" s="210">
        <f>IF($C$3="National Currency",IF(Provisions_DATA!O22=0,0,Provisions_DATA!O22),IF($C$3="Current Exchange rate",IF(Provisions_DATA!O22=0,0,Provisions_DATA!O22/ECO!Y25),IF($C$3="Constant Exchange rate",IF(Provisions_DATA!O22=0,0,Provisions_DATA!O22/ECO!Y60))))</f>
        <v>0</v>
      </c>
      <c r="Q23" s="77">
        <f t="shared" si="1"/>
        <v>1.1995932123427238E-2</v>
      </c>
      <c r="R23" s="77">
        <f t="shared" si="2"/>
        <v>0</v>
      </c>
      <c r="S23" s="77">
        <f t="shared" si="3"/>
        <v>0.41831199826426557</v>
      </c>
    </row>
    <row r="24" spans="3:19" ht="15" x14ac:dyDescent="0.25">
      <c r="C24" s="242"/>
      <c r="D24" s="243"/>
      <c r="E24" s="72" t="s">
        <v>16</v>
      </c>
      <c r="F24" s="74">
        <f>IF($C$3="National Currency",IF(Provisions_DATA!E23=0,0,Provisions_DATA!E23),IF($C$3="Current Exchange rate",IF(Provisions_DATA!E23=0,0,Provisions_DATA!E23/ECO!O26),IF($C$3="Constant Exchange rate",IF(Provisions_DATA!E23=0,0,Provisions_DATA!E23/ECO!O61))))</f>
        <v>15.517925752855659</v>
      </c>
      <c r="G24" s="74">
        <f>IF($C$3="National Currency",IF(Provisions_DATA!F23=0,0,Provisions_DATA!F23),IF($C$3="Current Exchange rate",IF(Provisions_DATA!F23=0,0,Provisions_DATA!F23/ECO!P26),IF($C$3="Constant Exchange rate",IF(Provisions_DATA!F23=0,0,Provisions_DATA!F23/ECO!P61))))</f>
        <v>17.569489875389408</v>
      </c>
      <c r="H24" s="74">
        <f>IF($C$3="National Currency",IF(Provisions_DATA!G23=0,0,Provisions_DATA!G23),IF($C$3="Current Exchange rate",IF(Provisions_DATA!G23=0,0,Provisions_DATA!G23/ECO!Q26),IF($C$3="Constant Exchange rate",IF(Provisions_DATA!G23=0,0,Provisions_DATA!G23/ECO!Q61))))</f>
        <v>17.831645898234683</v>
      </c>
      <c r="I24" s="74">
        <f>IF($C$3="National Currency",IF(Provisions_DATA!H23=0,0,Provisions_DATA!H23),IF($C$3="Current Exchange rate",IF(Provisions_DATA!H23=0,0,Provisions_DATA!H23/ECO!R26),IF($C$3="Constant Exchange rate",IF(Provisions_DATA!H23=0,0,Provisions_DATA!H23/ECO!R61))))</f>
        <v>16.492049584631356</v>
      </c>
      <c r="J24" s="74">
        <f>IF($C$3="National Currency",IF(Provisions_DATA!I23=0,0,Provisions_DATA!I23),IF($C$3="Current Exchange rate",IF(Provisions_DATA!I23=0,0,Provisions_DATA!I23/ECO!S26),IF($C$3="Constant Exchange rate",IF(Provisions_DATA!I23=0,0,Provisions_DATA!I23/ECO!S61))))</f>
        <v>17.490913811007267</v>
      </c>
      <c r="K24" s="74">
        <f>IF($C$3="National Currency",IF(Provisions_DATA!J23=0,0,Provisions_DATA!J23),IF($C$3="Current Exchange rate",IF(Provisions_DATA!J23=0,0,Provisions_DATA!J23/ECO!T26),IF($C$3="Constant Exchange rate",IF(Provisions_DATA!J23=0,0,Provisions_DATA!J23/ECO!T61))))</f>
        <v>19.184839044652126</v>
      </c>
      <c r="L24" s="74">
        <f>IF($C$3="National Currency",IF(Provisions_DATA!K23=0,0,Provisions_DATA!K23),IF($C$3="Current Exchange rate",IF(Provisions_DATA!K23=0,0,Provisions_DATA!K23/ECO!U26),IF($C$3="Constant Exchange rate",IF(Provisions_DATA!K23=0,0,Provisions_DATA!K23/ECO!U61))))</f>
        <v>19.366562824506747</v>
      </c>
      <c r="M24" s="74">
        <f>IF($C$3="National Currency",IF(Provisions_DATA!L23=0,0,Provisions_DATA!L23),IF($C$3="Current Exchange rate",IF(Provisions_DATA!L23=0,0,Provisions_DATA!L23/ECO!V26),IF($C$3="Constant Exchange rate",IF(Provisions_DATA!L23=0,0,Provisions_DATA!L23/ECO!V61))))</f>
        <v>21.105919003115265</v>
      </c>
      <c r="N24" s="74">
        <f>IF($C$3="National Currency",IF(Provisions_DATA!M23=0,0,Provisions_DATA!M23),IF($C$3="Current Exchange rate",IF(Provisions_DATA!M23=0,0,Provisions_DATA!M23/ECO!W26),IF($C$3="Constant Exchange rate",IF(Provisions_DATA!M23=0,0,Provisions_DATA!M23/ECO!W61))))</f>
        <v>20.885254413291793</v>
      </c>
      <c r="O24" s="208">
        <f>IF($C$3="National Currency",IF(Provisions_DATA!N23=0,0,Provisions_DATA!N23),IF($C$3="Current Exchange rate",IF(Provisions_DATA!N23=0,0,Provisions_DATA!N23/ECO!X26),IF($C$3="Constant Exchange rate",IF(Provisions_DATA!N23=0,0,Provisions_DATA!N23/ECO!X61))))</f>
        <v>20.885254413291793</v>
      </c>
      <c r="P24" s="210">
        <f>IF($C$3="National Currency",IF(Provisions_DATA!O23=0,0,Provisions_DATA!O23),IF($C$3="Current Exchange rate",IF(Provisions_DATA!O23=0,0,Provisions_DATA!O23/ECO!Y26),IF($C$3="Constant Exchange rate",IF(Provisions_DATA!O23=0,0,Provisions_DATA!O23/ECO!Y61))))</f>
        <v>0</v>
      </c>
      <c r="Q24" s="77">
        <f t="shared" si="1"/>
        <v>3.1938464933246332E-6</v>
      </c>
      <c r="R24" s="77">
        <f t="shared" si="2"/>
        <v>0</v>
      </c>
      <c r="S24" s="77">
        <f t="shared" si="3"/>
        <v>0.34587925898849092</v>
      </c>
    </row>
    <row r="25" spans="3:19" ht="15" x14ac:dyDescent="0.25">
      <c r="C25" s="242"/>
      <c r="D25" s="243"/>
      <c r="E25" s="72" t="s">
        <v>17</v>
      </c>
      <c r="F25" s="74">
        <f>IF($C$3="National Currency",IF(Provisions_DATA!E24=0,0,Provisions_DATA!E24),IF($C$3="Current Exchange rate",IF(Provisions_DATA!E24=0,0,Provisions_DATA!E24/ECO!O27),IF($C$3="Constant Exchange rate",IF(Provisions_DATA!E24=0,0,Provisions_DATA!E24/ECO!O62))))</f>
        <v>311013</v>
      </c>
      <c r="G25" s="74">
        <f>IF($C$3="National Currency",IF(Provisions_DATA!F24=0,0,Provisions_DATA!F24),IF($C$3="Current Exchange rate",IF(Provisions_DATA!F24=0,0,Provisions_DATA!F24/ECO!P27),IF($C$3="Constant Exchange rate",IF(Provisions_DATA!F24=0,0,Provisions_DATA!F24/ECO!P62))))</f>
        <v>352264</v>
      </c>
      <c r="H25" s="74">
        <f>IF($C$3="National Currency",IF(Provisions_DATA!G24=0,0,Provisions_DATA!G24),IF($C$3="Current Exchange rate",IF(Provisions_DATA!G24=0,0,Provisions_DATA!G24/ECO!Q27),IF($C$3="Constant Exchange rate",IF(Provisions_DATA!G24=0,0,Provisions_DATA!G24/ECO!Q62))))</f>
        <v>370120</v>
      </c>
      <c r="I25" s="74">
        <f>IF($C$3="National Currency",IF(Provisions_DATA!H24=0,0,Provisions_DATA!H24),IF($C$3="Current Exchange rate",IF(Provisions_DATA!H24=0,0,Provisions_DATA!H24/ECO!R27),IF($C$3="Constant Exchange rate",IF(Provisions_DATA!H24=0,0,Provisions_DATA!H24/ECO!R62))))</f>
        <v>360164</v>
      </c>
      <c r="J25" s="74">
        <f>IF($C$3="National Currency",IF(Provisions_DATA!I24=0,0,Provisions_DATA!I24),IF($C$3="Current Exchange rate",IF(Provisions_DATA!I24=0,0,Provisions_DATA!I24/ECO!S27),IF($C$3="Constant Exchange rate",IF(Provisions_DATA!I24=0,0,Provisions_DATA!I24/ECO!S62))))</f>
        <v>337812.57400000002</v>
      </c>
      <c r="K25" s="74">
        <f>IF($C$3="National Currency",IF(Provisions_DATA!J24=0,0,Provisions_DATA!J24),IF($C$3="Current Exchange rate",IF(Provisions_DATA!J24=0,0,Provisions_DATA!J24/ECO!T27),IF($C$3="Constant Exchange rate",IF(Provisions_DATA!J24=0,0,Provisions_DATA!J24/ECO!T62))))</f>
        <v>378861</v>
      </c>
      <c r="L25" s="74">
        <f>IF($C$3="National Currency",IF(Provisions_DATA!K24=0,0,Provisions_DATA!K24),IF($C$3="Current Exchange rate",IF(Provisions_DATA!K24=0,0,Provisions_DATA!K24/ECO!U27),IF($C$3="Constant Exchange rate",IF(Provisions_DATA!K24=0,0,Provisions_DATA!K24/ECO!U62))))</f>
        <v>411074</v>
      </c>
      <c r="M25" s="74">
        <f>IF($C$3="National Currency",IF(Provisions_DATA!L24=0,0,Provisions_DATA!L24),IF($C$3="Current Exchange rate",IF(Provisions_DATA!L24=0,0,Provisions_DATA!L24/ECO!V27),IF($C$3="Constant Exchange rate",IF(Provisions_DATA!L24=0,0,Provisions_DATA!L24/ECO!V62))))</f>
        <v>413599</v>
      </c>
      <c r="N25" s="74">
        <f>IF($C$3="National Currency",IF(Provisions_DATA!M24=0,0,Provisions_DATA!M24),IF($C$3="Current Exchange rate",IF(Provisions_DATA!M24=0,0,Provisions_DATA!M24/ECO!W27),IF($C$3="Constant Exchange rate",IF(Provisions_DATA!M24=0,0,Provisions_DATA!M24/ECO!W62))))</f>
        <v>423428</v>
      </c>
      <c r="O25" s="74">
        <f>IF($C$3="National Currency",IF(Provisions_DATA!N24=0,0,Provisions_DATA!N24),IF($C$3="Current Exchange rate",IF(Provisions_DATA!N24=0,0,Provisions_DATA!N24/ECO!X27),IF($C$3="Constant Exchange rate",IF(Provisions_DATA!N24=0,0,Provisions_DATA!N24/ECO!X62))))</f>
        <v>453088</v>
      </c>
      <c r="P25" s="210">
        <f>IF($C$3="National Currency",IF(Provisions_DATA!O24=0,0,Provisions_DATA!O24),IF($C$3="Current Exchange rate",IF(Provisions_DATA!O24=0,0,Provisions_DATA!O24/ECO!Y27),IF($C$3="Constant Exchange rate",IF(Provisions_DATA!O24=0,0,Provisions_DATA!O24/ECO!Y62))))</f>
        <v>514941</v>
      </c>
      <c r="Q25" s="77">
        <f t="shared" si="1"/>
        <v>6.9287809060468622E-2</v>
      </c>
      <c r="R25" s="77">
        <f t="shared" si="2"/>
        <v>7.004732799909319E-2</v>
      </c>
      <c r="S25" s="77">
        <f t="shared" si="3"/>
        <v>0.45681370232112495</v>
      </c>
    </row>
    <row r="26" spans="3:19" ht="15" x14ac:dyDescent="0.25">
      <c r="C26" s="242"/>
      <c r="D26" s="243"/>
      <c r="E26" s="72" t="s">
        <v>18</v>
      </c>
      <c r="F26" s="74">
        <f>IF($C$3="National Currency",IF(Provisions_DATA!E25=0,0,Provisions_DATA!E25),IF($C$3="Current Exchange rate",IF(Provisions_DATA!E25=0,0,Provisions_DATA!E25/ECO!O28),IF($C$3="Constant Exchange rate",IF(Provisions_DATA!E25=0,0,Provisions_DATA!E25/ECO!O63))))</f>
        <v>0</v>
      </c>
      <c r="G26" s="74">
        <f>IF($C$3="National Currency",IF(Provisions_DATA!F25=0,0,Provisions_DATA!F25),IF($C$3="Current Exchange rate",IF(Provisions_DATA!F25=0,0,Provisions_DATA!F25/ECO!P28),IF($C$3="Constant Exchange rate",IF(Provisions_DATA!F25=0,0,Provisions_DATA!F25/ECO!P63))))</f>
        <v>0</v>
      </c>
      <c r="H26" s="74">
        <f>IF($C$3="National Currency",IF(Provisions_DATA!G25=0,0,Provisions_DATA!G25),IF($C$3="Current Exchange rate",IF(Provisions_DATA!G25=0,0,Provisions_DATA!G25/ECO!Q28),IF($C$3="Constant Exchange rate",IF(Provisions_DATA!G25=0,0,Provisions_DATA!G25/ECO!Q63))))</f>
        <v>0</v>
      </c>
      <c r="I26" s="74">
        <f>IF($C$3="National Currency",IF(Provisions_DATA!H25=0,0,Provisions_DATA!H25),IF($C$3="Current Exchange rate",IF(Provisions_DATA!H25=0,0,Provisions_DATA!H25/ECO!R28),IF($C$3="Constant Exchange rate",IF(Provisions_DATA!H25=0,0,Provisions_DATA!H25/ECO!R63))))</f>
        <v>0</v>
      </c>
      <c r="J26" s="74">
        <f>IF($C$3="National Currency",IF(Provisions_DATA!I25=0,0,Provisions_DATA!I25),IF($C$3="Current Exchange rate",IF(Provisions_DATA!I25=0,0,Provisions_DATA!I25/ECO!S28),IF($C$3="Constant Exchange rate",IF(Provisions_DATA!I25=0,0,Provisions_DATA!I25/ECO!S63))))</f>
        <v>0</v>
      </c>
      <c r="K26" s="74">
        <f>IF($C$3="National Currency",IF(Provisions_DATA!J25=0,0,Provisions_DATA!J25),IF($C$3="Current Exchange rate",IF(Provisions_DATA!J25=0,0,Provisions_DATA!J25/ECO!T28),IF($C$3="Constant Exchange rate",IF(Provisions_DATA!J25=0,0,Provisions_DATA!J25/ECO!T63))))</f>
        <v>0</v>
      </c>
      <c r="L26" s="74">
        <f>IF($C$3="National Currency",IF(Provisions_DATA!K25=0,0,Provisions_DATA!K25),IF($C$3="Current Exchange rate",IF(Provisions_DATA!K25=0,0,Provisions_DATA!K25/ECO!U28),IF($C$3="Constant Exchange rate",IF(Provisions_DATA!K25=0,0,Provisions_DATA!K25/ECO!U63))))</f>
        <v>0</v>
      </c>
      <c r="M26" s="74">
        <f>IF($C$3="National Currency",IF(Provisions_DATA!L25=0,0,Provisions_DATA!L25),IF($C$3="Current Exchange rate",IF(Provisions_DATA!L25=0,0,Provisions_DATA!L25/ECO!V28),IF($C$3="Constant Exchange rate",IF(Provisions_DATA!L25=0,0,Provisions_DATA!L25/ECO!V63))))</f>
        <v>0</v>
      </c>
      <c r="N26" s="74">
        <f>IF($C$3="National Currency",IF(Provisions_DATA!M25=0,0,Provisions_DATA!M25),IF($C$3="Current Exchange rate",IF(Provisions_DATA!M25=0,0,Provisions_DATA!M25/ECO!W28),IF($C$3="Constant Exchange rate",IF(Provisions_DATA!M25=0,0,Provisions_DATA!M25/ECO!W63))))</f>
        <v>0</v>
      </c>
      <c r="O26" s="74">
        <f>IF($C$3="National Currency",IF(Provisions_DATA!N25=0,0,Provisions_DATA!N25),IF($C$3="Current Exchange rate",IF(Provisions_DATA!N25=0,0,Provisions_DATA!N25/ECO!X28),IF($C$3="Constant Exchange rate",IF(Provisions_DATA!N25=0,0,Provisions_DATA!N25/ECO!X63))))</f>
        <v>0</v>
      </c>
      <c r="P26" s="210">
        <f>IF($C$3="National Currency",IF(Provisions_DATA!O25=0,0,Provisions_DATA!O25),IF($C$3="Current Exchange rate",IF(Provisions_DATA!O25=0,0,Provisions_DATA!O25/ECO!Y28),IF($C$3="Constant Exchange rate",IF(Provisions_DATA!O25=0,0,Provisions_DATA!O25/ECO!Y63))))</f>
        <v>0</v>
      </c>
      <c r="Q26" s="77">
        <f t="shared" si="1"/>
        <v>0</v>
      </c>
      <c r="R26" s="77" t="str">
        <f t="shared" si="2"/>
        <v>-</v>
      </c>
      <c r="S26" s="77" t="str">
        <f t="shared" si="3"/>
        <v>-</v>
      </c>
    </row>
    <row r="27" spans="3:19" ht="15" x14ac:dyDescent="0.25">
      <c r="C27" s="242"/>
      <c r="D27" s="243"/>
      <c r="E27" s="72" t="s">
        <v>19</v>
      </c>
      <c r="F27" s="74">
        <f>IF($C$3="National Currency",IF(Provisions_DATA!E26=0,0,Provisions_DATA!E26),IF($C$3="Current Exchange rate",IF(Provisions_DATA!E26=0,0,Provisions_DATA!E26/ECO!O29),IF($C$3="Constant Exchange rate",IF(Provisions_DATA!E26=0,0,Provisions_DATA!E26/ECO!O64))))</f>
        <v>2016</v>
      </c>
      <c r="G27" s="74">
        <f>IF($C$3="National Currency",IF(Provisions_DATA!F26=0,0,Provisions_DATA!F26),IF($C$3="Current Exchange rate",IF(Provisions_DATA!F26=0,0,Provisions_DATA!F26/ECO!P29),IF($C$3="Constant Exchange rate",IF(Provisions_DATA!F26=0,0,Provisions_DATA!F26/ECO!P64))))</f>
        <v>2292</v>
      </c>
      <c r="H27" s="74">
        <f>IF($C$3="National Currency",IF(Provisions_DATA!G26=0,0,Provisions_DATA!G26),IF($C$3="Current Exchange rate",IF(Provisions_DATA!G26=0,0,Provisions_DATA!G26/ECO!Q29),IF($C$3="Constant Exchange rate",IF(Provisions_DATA!G26=0,0,Provisions_DATA!G26/ECO!Q64))))</f>
        <v>2547</v>
      </c>
      <c r="I27" s="74">
        <f>IF($C$3="National Currency",IF(Provisions_DATA!H26=0,0,Provisions_DATA!H26),IF($C$3="Current Exchange rate",IF(Provisions_DATA!H26=0,0,Provisions_DATA!H26/ECO!R29),IF($C$3="Constant Exchange rate",IF(Provisions_DATA!H26=0,0,Provisions_DATA!H26/ECO!R64))))</f>
        <v>2811</v>
      </c>
      <c r="J27" s="74">
        <f>IF($C$3="National Currency",IF(Provisions_DATA!I26=0,0,Provisions_DATA!I26),IF($C$3="Current Exchange rate",IF(Provisions_DATA!I26=0,0,Provisions_DATA!I26/ECO!S29),IF($C$3="Constant Exchange rate",IF(Provisions_DATA!I26=0,0,Provisions_DATA!I26/ECO!S64))))</f>
        <v>3596</v>
      </c>
      <c r="K27" s="74">
        <f>IF($C$3="National Currency",IF(Provisions_DATA!J26=0,0,Provisions_DATA!J26),IF($C$3="Current Exchange rate",IF(Provisions_DATA!J26=0,0,Provisions_DATA!J26/ECO!T29),IF($C$3="Constant Exchange rate",IF(Provisions_DATA!J26=0,0,Provisions_DATA!J26/ECO!T64))))</f>
        <v>4558</v>
      </c>
      <c r="L27" s="74">
        <f>IF($C$3="National Currency",IF(Provisions_DATA!K26=0,0,Provisions_DATA!K26),IF($C$3="Current Exchange rate",IF(Provisions_DATA!K26=0,0,Provisions_DATA!K26/ECO!U29),IF($C$3="Constant Exchange rate",IF(Provisions_DATA!K26=0,0,Provisions_DATA!K26/ECO!U64))))</f>
        <v>5717</v>
      </c>
      <c r="M27" s="74">
        <f>IF($C$3="National Currency",IF(Provisions_DATA!L26=0,0,Provisions_DATA!L26),IF($C$3="Current Exchange rate",IF(Provisions_DATA!L26=0,0,Provisions_DATA!L26/ECO!V29),IF($C$3="Constant Exchange rate",IF(Provisions_DATA!L26=0,0,Provisions_DATA!L26/ECO!V64))))</f>
        <v>5918</v>
      </c>
      <c r="N27" s="74">
        <f>IF($C$3="National Currency",IF(Provisions_DATA!M26=0,0,Provisions_DATA!M26),IF($C$3="Current Exchange rate",IF(Provisions_DATA!M26=0,0,Provisions_DATA!M26/ECO!W29),IF($C$3="Constant Exchange rate",IF(Provisions_DATA!M26=0,0,Provisions_DATA!M26/ECO!W64))))</f>
        <v>6065</v>
      </c>
      <c r="O27" s="208">
        <f>IF($C$3="National Currency",IF(Provisions_DATA!N26=0,0,Provisions_DATA!N26),IF($C$3="Current Exchange rate",IF(Provisions_DATA!N26=0,0,Provisions_DATA!N26/ECO!X29),IF($C$3="Constant Exchange rate",IF(Provisions_DATA!N26=0,0,Provisions_DATA!N26/ECO!X64))))</f>
        <v>6065</v>
      </c>
      <c r="P27" s="210">
        <f>IF($C$3="National Currency",IF(Provisions_DATA!O26=0,0,Provisions_DATA!O26),IF($C$3="Current Exchange rate",IF(Provisions_DATA!O26=0,0,Provisions_DATA!O26/ECO!Y29),IF($C$3="Constant Exchange rate",IF(Provisions_DATA!O26=0,0,Provisions_DATA!O26/ECO!Y64))))</f>
        <v>0</v>
      </c>
      <c r="Q27" s="77">
        <f t="shared" si="1"/>
        <v>9.2748111173048551E-4</v>
      </c>
      <c r="R27" s="77">
        <f t="shared" si="2"/>
        <v>0</v>
      </c>
      <c r="S27" s="77">
        <f t="shared" si="3"/>
        <v>2.0084325396825395</v>
      </c>
    </row>
    <row r="28" spans="3:19" ht="15" x14ac:dyDescent="0.25">
      <c r="C28" s="242"/>
      <c r="D28" s="243"/>
      <c r="E28" s="72" t="s">
        <v>20</v>
      </c>
      <c r="F28" s="74">
        <f>IF($C$3="National Currency",IF(Provisions_DATA!E27=0,0,Provisions_DATA!E27),IF($C$3="Current Exchange rate",IF(Provisions_DATA!E27=0,0,Provisions_DATA!E27/ECO!O30),IF($C$3="Constant Exchange rate",IF(Provisions_DATA!E27=0,0,Provisions_DATA!E27/ECO!O65))))</f>
        <v>20.574843483210017</v>
      </c>
      <c r="G28" s="74">
        <f>IF($C$3="National Currency",IF(Provisions_DATA!F27=0,0,Provisions_DATA!F27),IF($C$3="Current Exchange rate",IF(Provisions_DATA!F27=0,0,Provisions_DATA!F27/ECO!P30),IF($C$3="Constant Exchange rate",IF(Provisions_DATA!F27=0,0,Provisions_DATA!F27/ECO!P65))))</f>
        <v>30.663062037564032</v>
      </c>
      <c r="H28" s="74">
        <f>IF($C$3="National Currency",IF(Provisions_DATA!G27=0,0,Provisions_DATA!G27),IF($C$3="Current Exchange rate",IF(Provisions_DATA!G27=0,0,Provisions_DATA!G27/ECO!Q30),IF($C$3="Constant Exchange rate",IF(Provisions_DATA!G27=0,0,Provisions_DATA!G27/ECO!Q65))))</f>
        <v>41.007398975526471</v>
      </c>
      <c r="I28" s="74">
        <f>IF($C$3="National Currency",IF(Provisions_DATA!H27=0,0,Provisions_DATA!H27),IF($C$3="Current Exchange rate",IF(Provisions_DATA!H27=0,0,Provisions_DATA!H27/ECO!R30),IF($C$3="Constant Exchange rate",IF(Provisions_DATA!H27=0,0,Provisions_DATA!H27/ECO!R65))))</f>
        <v>45.816733067729089</v>
      </c>
      <c r="J28" s="74">
        <f>IF($C$3="National Currency",IF(Provisions_DATA!I27=0,0,Provisions_DATA!I27),IF($C$3="Current Exchange rate",IF(Provisions_DATA!I27=0,0,Provisions_DATA!I27/ECO!S30),IF($C$3="Constant Exchange rate",IF(Provisions_DATA!I27=0,0,Provisions_DATA!I27/ECO!S65))))</f>
        <v>60.187820147979508</v>
      </c>
      <c r="K28" s="74">
        <f>IF($C$3="National Currency",IF(Provisions_DATA!J27=0,0,Provisions_DATA!J27),IF($C$3="Current Exchange rate",IF(Provisions_DATA!J27=0,0,Provisions_DATA!J27/ECO!T30),IF($C$3="Constant Exchange rate",IF(Provisions_DATA!J27=0,0,Provisions_DATA!J27/ECO!T65))))</f>
        <v>72.282299373932844</v>
      </c>
      <c r="L28" s="74">
        <f>IF($C$3="National Currency",IF(Provisions_DATA!K27=0,0,Provisions_DATA!K27),IF($C$3="Current Exchange rate",IF(Provisions_DATA!K27=0,0,Provisions_DATA!K27/ECO!U30),IF($C$3="Constant Exchange rate",IF(Provisions_DATA!K27=0,0,Provisions_DATA!K27/ECO!U65))))</f>
        <v>86.838360842344912</v>
      </c>
      <c r="M28" s="74">
        <f>IF($C$3="National Currency",IF(Provisions_DATA!L27=0,0,Provisions_DATA!L27),IF($C$3="Current Exchange rate",IF(Provisions_DATA!L27=0,0,Provisions_DATA!L27/ECO!V30),IF($C$3="Constant Exchange rate",IF(Provisions_DATA!L27=0,0,Provisions_DATA!L27/ECO!V65))))</f>
        <v>74.032441661923741</v>
      </c>
      <c r="N28" s="74">
        <f>IF($C$3="National Currency",IF(Provisions_DATA!M27=0,0,Provisions_DATA!M27),IF($C$3="Current Exchange rate",IF(Provisions_DATA!M27=0,0,Provisions_DATA!M27/ECO!W30),IF($C$3="Constant Exchange rate",IF(Provisions_DATA!M27=0,0,Provisions_DATA!M27/ECO!W65))))</f>
        <v>86.027319294251569</v>
      </c>
      <c r="O28" s="74">
        <f>IF($C$3="National Currency",IF(Provisions_DATA!N27=0,0,Provisions_DATA!N27),IF($C$3="Current Exchange rate",IF(Provisions_DATA!N27=0,0,Provisions_DATA!N27/ECO!X30),IF($C$3="Constant Exchange rate",IF(Provisions_DATA!N27=0,0,Provisions_DATA!N27/ECO!X65))))</f>
        <v>92.458736482640873</v>
      </c>
      <c r="P28" s="210">
        <f>IF($C$3="National Currency",IF(Provisions_DATA!O27=0,0,Provisions_DATA!O27),IF($C$3="Current Exchange rate",IF(Provisions_DATA!O27=0,0,Provisions_DATA!O27/ECO!Y30),IF($C$3="Constant Exchange rate",IF(Provisions_DATA!O27=0,0,Provisions_DATA!O27/ECO!Y65))))</f>
        <v>0</v>
      </c>
      <c r="Q28" s="77">
        <f t="shared" si="1"/>
        <v>1.4139114872566488E-5</v>
      </c>
      <c r="R28" s="77">
        <f t="shared" si="2"/>
        <v>7.4760172014555204E-2</v>
      </c>
      <c r="S28" s="77">
        <f t="shared" si="3"/>
        <v>3.4937759336099585</v>
      </c>
    </row>
    <row r="29" spans="3:19" ht="15" x14ac:dyDescent="0.25">
      <c r="C29" s="242"/>
      <c r="D29" s="243"/>
      <c r="E29" s="72" t="s">
        <v>21</v>
      </c>
      <c r="F29" s="74">
        <f>IF($C$3="National Currency",IF(Provisions_DATA!E28=0,0,Provisions_DATA!E28),IF($C$3="Current Exchange rate",IF(Provisions_DATA!E28=0,0,Provisions_DATA!E28/ECO!O31),IF($C$3="Constant Exchange rate",IF(Provisions_DATA!E28=0,0,Provisions_DATA!E28/ECO!O66))))</f>
        <v>1301.1879804332634</v>
      </c>
      <c r="G29" s="74">
        <f>IF($C$3="National Currency",IF(Provisions_DATA!F28=0,0,Provisions_DATA!F28),IF($C$3="Current Exchange rate",IF(Provisions_DATA!F28=0,0,Provisions_DATA!F28/ECO!P31),IF($C$3="Constant Exchange rate",IF(Provisions_DATA!F28=0,0,Provisions_DATA!F28/ECO!P66))))</f>
        <v>1722.8045655718611</v>
      </c>
      <c r="H29" s="74">
        <f>IF($C$3="National Currency",IF(Provisions_DATA!G28=0,0,Provisions_DATA!G28),IF($C$3="Current Exchange rate",IF(Provisions_DATA!G28=0,0,Provisions_DATA!G28/ECO!Q31),IF($C$3="Constant Exchange rate",IF(Provisions_DATA!G28=0,0,Provisions_DATA!G28/ECO!Q66))))</f>
        <v>2091.5443745632424</v>
      </c>
      <c r="I29" s="74">
        <f>IF($C$3="National Currency",IF(Provisions_DATA!H28=0,0,Provisions_DATA!H28),IF($C$3="Current Exchange rate",IF(Provisions_DATA!H28=0,0,Provisions_DATA!H28/ECO!R31),IF($C$3="Constant Exchange rate",IF(Provisions_DATA!H28=0,0,Provisions_DATA!H28/ECO!R66))))</f>
        <v>2487.5378523177264</v>
      </c>
      <c r="J29" s="74">
        <f>IF($C$3="National Currency",IF(Provisions_DATA!I28=0,0,Provisions_DATA!I28),IF($C$3="Current Exchange rate",IF(Provisions_DATA!I28=0,0,Provisions_DATA!I28/ECO!S31),IF($C$3="Constant Exchange rate",IF(Provisions_DATA!I28=0,0,Provisions_DATA!I28/ECO!S66))))</f>
        <v>1095.7</v>
      </c>
      <c r="K29" s="74">
        <f>IF($C$3="National Currency",IF(Provisions_DATA!J28=0,0,Provisions_DATA!J28),IF($C$3="Current Exchange rate",IF(Provisions_DATA!J28=0,0,Provisions_DATA!J28/ECO!T31),IF($C$3="Constant Exchange rate",IF(Provisions_DATA!J28=0,0,Provisions_DATA!J28/ECO!T66))))</f>
        <v>1280.8</v>
      </c>
      <c r="L29" s="74">
        <f>IF($C$3="National Currency",IF(Provisions_DATA!K28=0,0,Provisions_DATA!K28),IF($C$3="Current Exchange rate",IF(Provisions_DATA!K28=0,0,Provisions_DATA!K28/ECO!U31),IF($C$3="Constant Exchange rate",IF(Provisions_DATA!K28=0,0,Provisions_DATA!K28/ECO!U66))))</f>
        <v>1458.3</v>
      </c>
      <c r="M29" s="74">
        <f>IF($C$3="National Currency",IF(Provisions_DATA!L28=0,0,Provisions_DATA!L28),IF($C$3="Current Exchange rate",IF(Provisions_DATA!L28=0,0,Provisions_DATA!L28/ECO!V31),IF($C$3="Constant Exchange rate",IF(Provisions_DATA!L28=0,0,Provisions_DATA!L28/ECO!V66))))</f>
        <v>1529.8</v>
      </c>
      <c r="N29" s="74">
        <f>IF($C$3="National Currency",IF(Provisions_DATA!M28=0,0,Provisions_DATA!M28),IF($C$3="Current Exchange rate",IF(Provisions_DATA!M28=0,0,Provisions_DATA!M28/ECO!W31),IF($C$3="Constant Exchange rate",IF(Provisions_DATA!M28=0,0,Provisions_DATA!M28/ECO!W66))))</f>
        <v>1655.4</v>
      </c>
      <c r="O29" s="74">
        <f>IF($C$3="National Currency",IF(Provisions_DATA!N28=0,0,Provisions_DATA!N28),IF($C$3="Current Exchange rate",IF(Provisions_DATA!N28=0,0,Provisions_DATA!N28/ECO!X31),IF($C$3="Constant Exchange rate",IF(Provisions_DATA!N28=0,0,Provisions_DATA!N28/ECO!X66))))</f>
        <v>1787.3</v>
      </c>
      <c r="P29" s="210">
        <f>IF($C$3="National Currency",IF(Provisions_DATA!O28=0,0,Provisions_DATA!O28),IF($C$3="Current Exchange rate",IF(Provisions_DATA!O28=0,0,Provisions_DATA!O28/ECO!Y31),IF($C$3="Constant Exchange rate",IF(Provisions_DATA!O28=0,0,Provisions_DATA!O28/ECO!Y66))))</f>
        <v>1991.1</v>
      </c>
      <c r="Q29" s="77">
        <f t="shared" si="1"/>
        <v>2.7332019637195328E-4</v>
      </c>
      <c r="R29" s="77">
        <f t="shared" si="2"/>
        <v>7.9678627522048906E-2</v>
      </c>
      <c r="S29" s="77">
        <f t="shared" si="3"/>
        <v>0.37359092373791625</v>
      </c>
    </row>
    <row r="30" spans="3:19" ht="15" x14ac:dyDescent="0.25">
      <c r="C30" s="242"/>
      <c r="D30" s="243"/>
      <c r="E30" s="72" t="s">
        <v>22</v>
      </c>
      <c r="F30" s="74">
        <f>IF($C$3="National Currency",IF(Provisions_DATA!E29=0,0,Provisions_DATA!E29),IF($C$3="Current Exchange rate",IF(Provisions_DATA!E29=0,0,Provisions_DATA!E29/ECO!O32),IF($C$3="Constant Exchange rate",IF(Provisions_DATA!E29=0,0,Provisions_DATA!E29/ECO!O67))))</f>
        <v>210727</v>
      </c>
      <c r="G30" s="74">
        <f>IF($C$3="National Currency",IF(Provisions_DATA!F29=0,0,Provisions_DATA!F29),IF($C$3="Current Exchange rate",IF(Provisions_DATA!F29=0,0,Provisions_DATA!F29/ECO!P32),IF($C$3="Constant Exchange rate",IF(Provisions_DATA!F29=0,0,Provisions_DATA!F29/ECO!P67))))</f>
        <v>227577</v>
      </c>
      <c r="H30" s="74">
        <f>IF($C$3="National Currency",IF(Provisions_DATA!G29=0,0,Provisions_DATA!G29),IF($C$3="Current Exchange rate",IF(Provisions_DATA!G29=0,0,Provisions_DATA!G29/ECO!Q32),IF($C$3="Constant Exchange rate",IF(Provisions_DATA!G29=0,0,Provisions_DATA!G29/ECO!Q67))))</f>
        <v>237661</v>
      </c>
      <c r="I30" s="74">
        <f>IF($C$3="National Currency",IF(Provisions_DATA!H29=0,0,Provisions_DATA!H29),IF($C$3="Current Exchange rate",IF(Provisions_DATA!H29=0,0,Provisions_DATA!H29/ECO!R32),IF($C$3="Constant Exchange rate",IF(Provisions_DATA!H29=0,0,Provisions_DATA!H29/ECO!R67))))</f>
        <v>248023</v>
      </c>
      <c r="J30" s="74">
        <f>IF($C$3="National Currency",IF(Provisions_DATA!I29=0,0,Provisions_DATA!I29),IF($C$3="Current Exchange rate",IF(Provisions_DATA!I29=0,0,Provisions_DATA!I29/ECO!S32),IF($C$3="Constant Exchange rate",IF(Provisions_DATA!I29=0,0,Provisions_DATA!I29/ECO!S67))))</f>
        <v>247184</v>
      </c>
      <c r="K30" s="74">
        <f>IF($C$3="National Currency",IF(Provisions_DATA!J29=0,0,Provisions_DATA!J29),IF($C$3="Current Exchange rate",IF(Provisions_DATA!J29=0,0,Provisions_DATA!J29/ECO!T32),IF($C$3="Constant Exchange rate",IF(Provisions_DATA!J29=0,0,Provisions_DATA!J29/ECO!T67))))</f>
        <v>259371</v>
      </c>
      <c r="L30" s="74">
        <f>IF($C$3="National Currency",IF(Provisions_DATA!K29=0,0,Provisions_DATA!K29),IF($C$3="Current Exchange rate",IF(Provisions_DATA!K29=0,0,Provisions_DATA!K29/ECO!U32),IF($C$3="Constant Exchange rate",IF(Provisions_DATA!K29=0,0,Provisions_DATA!K29/ECO!U67))))</f>
        <v>269294</v>
      </c>
      <c r="M30" s="74">
        <f>IF($C$3="National Currency",IF(Provisions_DATA!L29=0,0,Provisions_DATA!L29),IF($C$3="Current Exchange rate",IF(Provisions_DATA!L29=0,0,Provisions_DATA!L29/ECO!V32),IF($C$3="Constant Exchange rate",IF(Provisions_DATA!L29=0,0,Provisions_DATA!L29/ECO!V67))))</f>
        <v>266663</v>
      </c>
      <c r="N30" s="74">
        <f>IF($C$3="National Currency",IF(Provisions_DATA!M29=0,0,Provisions_DATA!M29),IF($C$3="Current Exchange rate",IF(Provisions_DATA!M29=0,0,Provisions_DATA!M29/ECO!W32),IF($C$3="Constant Exchange rate",IF(Provisions_DATA!M29=0,0,Provisions_DATA!M29/ECO!W67))))</f>
        <v>278827</v>
      </c>
      <c r="O30" s="74">
        <f>IF($C$3="National Currency",IF(Provisions_DATA!N29=0,0,Provisions_DATA!N29),IF($C$3="Current Exchange rate",IF(Provisions_DATA!N29=0,0,Provisions_DATA!N29/ECO!X32),IF($C$3="Constant Exchange rate",IF(Provisions_DATA!N29=0,0,Provisions_DATA!N29/ECO!X67))))</f>
        <v>299076</v>
      </c>
      <c r="P30" s="210">
        <f>IF($C$3="National Currency",IF(Provisions_DATA!O29=0,0,Provisions_DATA!O29),IF($C$3="Current Exchange rate",IF(Provisions_DATA!O29=0,0,Provisions_DATA!O29/ECO!Y32),IF($C$3="Constant Exchange rate",IF(Provisions_DATA!O29=0,0,Provisions_DATA!O29/ECO!Y67))))</f>
        <v>341268</v>
      </c>
      <c r="Q30" s="77">
        <f t="shared" si="1"/>
        <v>4.5735752839555922E-2</v>
      </c>
      <c r="R30" s="77">
        <f t="shared" si="2"/>
        <v>7.2622091834721791E-2</v>
      </c>
      <c r="S30" s="77">
        <f t="shared" si="3"/>
        <v>0.41925809222358779</v>
      </c>
    </row>
    <row r="31" spans="3:19" ht="15" x14ac:dyDescent="0.25">
      <c r="C31" s="242"/>
      <c r="D31" s="243"/>
      <c r="E31" s="72" t="s">
        <v>23</v>
      </c>
      <c r="F31" s="74">
        <f>IF($C$3="National Currency",IF(Provisions_DATA!E30=0,0,Provisions_DATA!E30),IF($C$3="Current Exchange rate",IF(Provisions_DATA!E30=0,0,Provisions_DATA!E30/ECO!O33),IF($C$3="Constant Exchange rate",IF(Provisions_DATA!E30=0,0,Provisions_DATA!E30/ECO!O68))))</f>
        <v>50869.497898694979</v>
      </c>
      <c r="G31" s="74">
        <f>IF($C$3="National Currency",IF(Provisions_DATA!F30=0,0,Provisions_DATA!F30),IF($C$3="Current Exchange rate",IF(Provisions_DATA!F30=0,0,Provisions_DATA!F30/ECO!P33),IF($C$3="Constant Exchange rate",IF(Provisions_DATA!F30=0,0,Provisions_DATA!F30/ECO!P68))))</f>
        <v>57112.364521123643</v>
      </c>
      <c r="H31" s="74">
        <f>IF($C$3="National Currency",IF(Provisions_DATA!G30=0,0,Provisions_DATA!G30),IF($C$3="Current Exchange rate",IF(Provisions_DATA!G30=0,0,Provisions_DATA!G30/ECO!Q33),IF($C$3="Constant Exchange rate",IF(Provisions_DATA!G30=0,0,Provisions_DATA!G30/ECO!Q68))))</f>
        <v>63364.299933643</v>
      </c>
      <c r="I31" s="74">
        <f>IF($C$3="National Currency",IF(Provisions_DATA!H30=0,0,Provisions_DATA!H30),IF($C$3="Current Exchange rate",IF(Provisions_DATA!H30=0,0,Provisions_DATA!H30/ECO!R33),IF($C$3="Constant Exchange rate",IF(Provisions_DATA!H30=0,0,Provisions_DATA!H30/ECO!R68))))</f>
        <v>67422.694094226943</v>
      </c>
      <c r="J31" s="74">
        <f>IF($C$3="National Currency",IF(Provisions_DATA!I30=0,0,Provisions_DATA!I30),IF($C$3="Current Exchange rate",IF(Provisions_DATA!I30=0,0,Provisions_DATA!I30/ECO!S33),IF($C$3="Constant Exchange rate",IF(Provisions_DATA!I30=0,0,Provisions_DATA!I30/ECO!S68))))</f>
        <v>67151.515151515152</v>
      </c>
      <c r="K31" s="74">
        <f>IF($C$3="National Currency",IF(Provisions_DATA!J30=0,0,Provisions_DATA!J30),IF($C$3="Current Exchange rate",IF(Provisions_DATA!J30=0,0,Provisions_DATA!J30/ECO!T33),IF($C$3="Constant Exchange rate",IF(Provisions_DATA!J30=0,0,Provisions_DATA!J30/ECO!T68))))</f>
        <v>73006.525105065259</v>
      </c>
      <c r="L31" s="74">
        <f>IF($C$3="National Currency",IF(Provisions_DATA!K30=0,0,Provisions_DATA!K30),IF($C$3="Current Exchange rate",IF(Provisions_DATA!K30=0,0,Provisions_DATA!K30/ECO!U33),IF($C$3="Constant Exchange rate",IF(Provisions_DATA!K30=0,0,Provisions_DATA!K30/ECO!U68))))</f>
        <v>83603.295731032966</v>
      </c>
      <c r="M31" s="74">
        <f>IF($C$3="National Currency",IF(Provisions_DATA!L30=0,0,Provisions_DATA!L30),IF($C$3="Current Exchange rate",IF(Provisions_DATA!L30=0,0,Provisions_DATA!L30/ECO!V33),IF($C$3="Constant Exchange rate",IF(Provisions_DATA!L30=0,0,Provisions_DATA!L30/ECO!V68))))</f>
        <v>89079.517805795185</v>
      </c>
      <c r="N31" s="74">
        <f>IF($C$3="National Currency",IF(Provisions_DATA!M30=0,0,Provisions_DATA!M30),IF($C$3="Current Exchange rate",IF(Provisions_DATA!M30=0,0,Provisions_DATA!M30/ECO!W33),IF($C$3="Constant Exchange rate",IF(Provisions_DATA!M30=0,0,Provisions_DATA!M30/ECO!W68))))</f>
        <v>97056.292855562933</v>
      </c>
      <c r="O31" s="74">
        <f>IF($C$3="National Currency",IF(Provisions_DATA!N30=0,0,Provisions_DATA!N30),IF($C$3="Current Exchange rate",IF(Provisions_DATA!N30=0,0,Provisions_DATA!N30/ECO!X33),IF($C$3="Constant Exchange rate",IF(Provisions_DATA!N30=0,0,Provisions_DATA!N30/ECO!X68))))</f>
        <v>105701.50409201505</v>
      </c>
      <c r="P31" s="210">
        <f>IF($C$3="National Currency",IF(Provisions_DATA!O30=0,0,Provisions_DATA!O30),IF($C$3="Current Exchange rate",IF(Provisions_DATA!O30=0,0,Provisions_DATA!O30/ECO!Y33),IF($C$3="Constant Exchange rate",IF(Provisions_DATA!O30=0,0,Provisions_DATA!O30/ECO!Y68))))</f>
        <v>114561.82260561823</v>
      </c>
      <c r="Q31" s="77">
        <f t="shared" si="1"/>
        <v>1.6164245428993664E-2</v>
      </c>
      <c r="R31" s="77">
        <f t="shared" si="2"/>
        <v>8.9074195831049696E-2</v>
      </c>
      <c r="S31" s="77">
        <f t="shared" si="3"/>
        <v>1.0778955652858282</v>
      </c>
    </row>
    <row r="32" spans="3:19" ht="15" x14ac:dyDescent="0.25">
      <c r="C32" s="242"/>
      <c r="D32" s="243"/>
      <c r="E32" s="72" t="s">
        <v>24</v>
      </c>
      <c r="F32" s="74">
        <f>IF($C$3="National Currency",IF(Provisions_DATA!E31=0,0,Provisions_DATA!E31),IF($C$3="Current Exchange rate",IF(Provisions_DATA!E31=0,0,Provisions_DATA!E31/ECO!O34),IF($C$3="Constant Exchange rate",IF(Provisions_DATA!E31=0,0,Provisions_DATA!E31/ECO!O69))))</f>
        <v>8839.5113732097725</v>
      </c>
      <c r="G32" s="74">
        <f>IF($C$3="National Currency",IF(Provisions_DATA!F31=0,0,Provisions_DATA!F31),IF($C$3="Current Exchange rate",IF(Provisions_DATA!F31=0,0,Provisions_DATA!F31/ECO!P34),IF($C$3="Constant Exchange rate",IF(Provisions_DATA!F31=0,0,Provisions_DATA!F31/ECO!P69))))</f>
        <v>10314.284377047645</v>
      </c>
      <c r="H32" s="74">
        <f>IF($C$3="National Currency",IF(Provisions_DATA!G31=0,0,Provisions_DATA!G31),IF($C$3="Current Exchange rate",IF(Provisions_DATA!G31=0,0,Provisions_DATA!G31/ECO!Q34),IF($C$3="Constant Exchange rate",IF(Provisions_DATA!G31=0,0,Provisions_DATA!G31/ECO!Q69))))</f>
        <v>13005.710006552466</v>
      </c>
      <c r="I32" s="74">
        <f>IF($C$3="National Currency",IF(Provisions_DATA!H31=0,0,Provisions_DATA!H31),IF($C$3="Current Exchange rate",IF(Provisions_DATA!H31=0,0,Provisions_DATA!H31/ECO!R34),IF($C$3="Constant Exchange rate",IF(Provisions_DATA!H31=0,0,Provisions_DATA!H31/ECO!R69))))</f>
        <v>15380.705092202565</v>
      </c>
      <c r="J32" s="74">
        <f>IF($C$3="National Currency",IF(Provisions_DATA!I31=0,0,Provisions_DATA!I31),IF($C$3="Current Exchange rate",IF(Provisions_DATA!I31=0,0,Provisions_DATA!I31/ECO!S34),IF($C$3="Constant Exchange rate",IF(Provisions_DATA!I31=0,0,Provisions_DATA!I31/ECO!S69))))</f>
        <v>16616.119067677617</v>
      </c>
      <c r="K32" s="74">
        <f>IF($C$3="National Currency",IF(Provisions_DATA!J31=0,0,Provisions_DATA!J31),IF($C$3="Current Exchange rate",IF(Provisions_DATA!J31=0,0,Provisions_DATA!J31/ECO!T34),IF($C$3="Constant Exchange rate",IF(Provisions_DATA!J31=0,0,Provisions_DATA!J31/ECO!T69))))</f>
        <v>16671.58101656838</v>
      </c>
      <c r="L32" s="74">
        <f>IF($C$3="National Currency",IF(Provisions_DATA!K31=0,0,Provisions_DATA!K31),IF($C$3="Current Exchange rate",IF(Provisions_DATA!K31=0,0,Provisions_DATA!K31/ECO!U34),IF($C$3="Constant Exchange rate",IF(Provisions_DATA!K31=0,0,Provisions_DATA!K31/ECO!U69))))</f>
        <v>18059.065805485348</v>
      </c>
      <c r="M32" s="74">
        <f>IF($C$3="National Currency",IF(Provisions_DATA!L31=0,0,Provisions_DATA!L31),IF($C$3="Current Exchange rate",IF(Provisions_DATA!L31=0,0,Provisions_DATA!L31/ECO!V34),IF($C$3="Constant Exchange rate",IF(Provisions_DATA!L31=0,0,Provisions_DATA!L31/ECO!V69))))</f>
        <v>17087.896658242065</v>
      </c>
      <c r="N32" s="74">
        <f>IF($C$3="National Currency",IF(Provisions_DATA!M31=0,0,Provisions_DATA!M31),IF($C$3="Current Exchange rate",IF(Provisions_DATA!M31=0,0,Provisions_DATA!M31/ECO!W34),IF($C$3="Constant Exchange rate",IF(Provisions_DATA!M31=0,0,Provisions_DATA!M31/ECO!W69))))</f>
        <v>18904.099971918</v>
      </c>
      <c r="O32" s="208">
        <f>IF($C$3="National Currency",IF(Provisions_DATA!N31=0,0,Provisions_DATA!N31),IF($C$3="Current Exchange rate",IF(Provisions_DATA!N31=0,0,Provisions_DATA!N31/ECO!X34),IF($C$3="Constant Exchange rate",IF(Provisions_DATA!N31=0,0,Provisions_DATA!N31/ECO!X69))))</f>
        <v>18904.099971918</v>
      </c>
      <c r="P32" s="210">
        <f>IF($C$3="National Currency",IF(Provisions_DATA!O31=0,0,Provisions_DATA!O31),IF($C$3="Current Exchange rate",IF(Provisions_DATA!O31=0,0,Provisions_DATA!O31/ECO!Y34),IF($C$3="Constant Exchange rate",IF(Provisions_DATA!O31=0,0,Provisions_DATA!O31/ECO!Y69))))</f>
        <v>0</v>
      </c>
      <c r="Q32" s="77">
        <f t="shared" si="1"/>
        <v>2.8908813945950117E-3</v>
      </c>
      <c r="R32" s="77">
        <f t="shared" si="2"/>
        <v>0</v>
      </c>
      <c r="S32" s="77">
        <f t="shared" si="3"/>
        <v>1.1385910571042808</v>
      </c>
    </row>
    <row r="33" spans="3:19" ht="15" x14ac:dyDescent="0.25">
      <c r="C33" s="242"/>
      <c r="D33" s="243"/>
      <c r="E33" s="72" t="s">
        <v>25</v>
      </c>
      <c r="F33" s="74">
        <f>IF($C$3="National Currency",IF(Provisions_DATA!E32=0,0,Provisions_DATA!E32),IF($C$3="Current Exchange rate",IF(Provisions_DATA!E32=0,0,Provisions_DATA!E32/ECO!O35),IF($C$3="Constant Exchange rate",IF(Provisions_DATA!E32=0,0,Provisions_DATA!E32/ECO!O70))))</f>
        <v>25641.235000000001</v>
      </c>
      <c r="G33" s="74">
        <f>IF($C$3="National Currency",IF(Provisions_DATA!F32=0,0,Provisions_DATA!F32),IF($C$3="Current Exchange rate",IF(Provisions_DATA!F32=0,0,Provisions_DATA!F32/ECO!P35),IF($C$3="Constant Exchange rate",IF(Provisions_DATA!F32=0,0,Provisions_DATA!F32/ECO!P70))))</f>
        <v>32271.173801227535</v>
      </c>
      <c r="H33" s="74">
        <f>IF($C$3="National Currency",IF(Provisions_DATA!G32=0,0,Provisions_DATA!G32),IF($C$3="Current Exchange rate",IF(Provisions_DATA!G32=0,0,Provisions_DATA!G32/ECO!Q35),IF($C$3="Constant Exchange rate",IF(Provisions_DATA!G32=0,0,Provisions_DATA!G32/ECO!Q70))))</f>
        <v>36568.862594761638</v>
      </c>
      <c r="I33" s="74">
        <f>IF($C$3="National Currency",IF(Provisions_DATA!H32=0,0,Provisions_DATA!H32),IF($C$3="Current Exchange rate",IF(Provisions_DATA!H32=0,0,Provisions_DATA!H32/ECO!R35),IF($C$3="Constant Exchange rate",IF(Provisions_DATA!H32=0,0,Provisions_DATA!H32/ECO!R70))))</f>
        <v>39350.593905601876</v>
      </c>
      <c r="J33" s="74">
        <f>IF($C$3="National Currency",IF(Provisions_DATA!I32=0,0,Provisions_DATA!I32),IF($C$3="Current Exchange rate",IF(Provisions_DATA!I32=0,0,Provisions_DATA!I32/ECO!S35),IF($C$3="Constant Exchange rate",IF(Provisions_DATA!I32=0,0,Provisions_DATA!I32/ECO!S70))))</f>
        <v>35379.750507490426</v>
      </c>
      <c r="K33" s="74">
        <f>IF($C$3="National Currency",IF(Provisions_DATA!J32=0,0,Provisions_DATA!J32),IF($C$3="Current Exchange rate",IF(Provisions_DATA!J32=0,0,Provisions_DATA!J32/ECO!T35),IF($C$3="Constant Exchange rate",IF(Provisions_DATA!J32=0,0,Provisions_DATA!J32/ECO!T70))))</f>
        <v>35360.825984503776</v>
      </c>
      <c r="L33" s="74">
        <f>IF($C$3="National Currency",IF(Provisions_DATA!K32=0,0,Provisions_DATA!K32),IF($C$3="Current Exchange rate",IF(Provisions_DATA!K32=0,0,Provisions_DATA!K32/ECO!U35),IF($C$3="Constant Exchange rate",IF(Provisions_DATA!K32=0,0,Provisions_DATA!K32/ECO!U70))))</f>
        <v>37473.679249669236</v>
      </c>
      <c r="M33" s="74">
        <f>IF($C$3="National Currency",IF(Provisions_DATA!L32=0,0,Provisions_DATA!L32),IF($C$3="Current Exchange rate",IF(Provisions_DATA!L32=0,0,Provisions_DATA!L32/ECO!V35),IF($C$3="Constant Exchange rate",IF(Provisions_DATA!L32=0,0,Provisions_DATA!L32/ECO!V70))))</f>
        <v>30750.688038334672</v>
      </c>
      <c r="N33" s="74">
        <f>IF($C$3="National Currency",IF(Provisions_DATA!M32=0,0,Provisions_DATA!M32),IF($C$3="Current Exchange rate",IF(Provisions_DATA!M32=0,0,Provisions_DATA!M32/ECO!W35),IF($C$3="Constant Exchange rate",IF(Provisions_DATA!M32=0,0,Provisions_DATA!M32/ECO!W70))))</f>
        <v>30181.330519673225</v>
      </c>
      <c r="O33" s="74">
        <f>IF($C$3="National Currency",IF(Provisions_DATA!N32=0,0,Provisions_DATA!N32),IF($C$3="Current Exchange rate",IF(Provisions_DATA!N32=0,0,Provisions_DATA!N32/ECO!X35),IF($C$3="Constant Exchange rate",IF(Provisions_DATA!N32=0,0,Provisions_DATA!N32/ECO!X70))))</f>
        <v>29505.291243254182</v>
      </c>
      <c r="P33" s="210">
        <f>IF($C$3="National Currency",IF(Provisions_DATA!O32=0,0,Provisions_DATA!O32),IF($C$3="Current Exchange rate",IF(Provisions_DATA!O32=0,0,Provisions_DATA!O32/ECO!Y35),IF($C$3="Constant Exchange rate",IF(Provisions_DATA!O32=0,0,Provisions_DATA!O32/ECO!Y70))))</f>
        <v>30384.727933550163</v>
      </c>
      <c r="Q33" s="77">
        <f t="shared" si="1"/>
        <v>4.5120528152061247E-3</v>
      </c>
      <c r="R33" s="77">
        <f t="shared" si="2"/>
        <v>-2.2399253604090674E-2</v>
      </c>
      <c r="S33" s="77">
        <f t="shared" si="3"/>
        <v>0.15069696304620983</v>
      </c>
    </row>
    <row r="34" spans="3:19" ht="15" x14ac:dyDescent="0.25">
      <c r="C34" s="242"/>
      <c r="D34" s="243"/>
      <c r="E34" s="72" t="s">
        <v>26</v>
      </c>
      <c r="F34" s="74">
        <f>IF($C$3="National Currency",IF(Provisions_DATA!E33=0,0,Provisions_DATA!E33),IF($C$3="Current Exchange rate",IF(Provisions_DATA!E33=0,0,Provisions_DATA!E33/ECO!O36),IF($C$3="Constant Exchange rate",IF(Provisions_DATA!E33=0,0,Provisions_DATA!E33/ECO!O71))))</f>
        <v>226.99304432943694</v>
      </c>
      <c r="G34" s="74">
        <f>IF($C$3="National Currency",IF(Provisions_DATA!F33=0,0,Provisions_DATA!F33),IF($C$3="Current Exchange rate",IF(Provisions_DATA!F33=0,0,Provisions_DATA!F33/ECO!P36),IF($C$3="Constant Exchange rate",IF(Provisions_DATA!F33=0,0,Provisions_DATA!F33/ECO!P71))))</f>
        <v>357.3206199250468</v>
      </c>
      <c r="H34" s="74">
        <f>IF($C$3="National Currency",IF(Provisions_DATA!G33=0,0,Provisions_DATA!G33),IF($C$3="Current Exchange rate",IF(Provisions_DATA!G33=0,0,Provisions_DATA!G33/ECO!Q36),IF($C$3="Constant Exchange rate",IF(Provisions_DATA!G33=0,0,Provisions_DATA!G33/ECO!Q71))))</f>
        <v>311.59716446502756</v>
      </c>
      <c r="I34" s="74">
        <f>IF($C$3="National Currency",IF(Provisions_DATA!H33=0,0,Provisions_DATA!H33),IF($C$3="Current Exchange rate",IF(Provisions_DATA!H33=0,0,Provisions_DATA!H33/ECO!R36),IF($C$3="Constant Exchange rate",IF(Provisions_DATA!H33=0,0,Provisions_DATA!H33/ECO!R71))))</f>
        <v>506.28624966538769</v>
      </c>
      <c r="J34" s="74">
        <f>IF($C$3="National Currency",IF(Provisions_DATA!I33=0,0,Provisions_DATA!I33),IF($C$3="Current Exchange rate",IF(Provisions_DATA!I33=0,0,Provisions_DATA!I33/ECO!S36),IF($C$3="Constant Exchange rate",IF(Provisions_DATA!I33=0,0,Provisions_DATA!I33/ECO!S71))))</f>
        <v>556.1256357633622</v>
      </c>
      <c r="K34" s="74">
        <f>IF($C$3="National Currency",IF(Provisions_DATA!J33=0,0,Provisions_DATA!J33),IF($C$3="Current Exchange rate",IF(Provisions_DATA!J33=0,0,Provisions_DATA!J33/ECO!T36),IF($C$3="Constant Exchange rate",IF(Provisions_DATA!J33=0,0,Provisions_DATA!J33/ECO!T71))))</f>
        <v>662.532345855269</v>
      </c>
      <c r="L34" s="74">
        <f>IF($C$3="National Currency",IF(Provisions_DATA!K33=0,0,Provisions_DATA!K33),IF($C$3="Current Exchange rate",IF(Provisions_DATA!K33=0,0,Provisions_DATA!K33/ECO!U36),IF($C$3="Constant Exchange rate",IF(Provisions_DATA!K33=0,0,Provisions_DATA!K33/ECO!U71))))</f>
        <v>517.97983403230126</v>
      </c>
      <c r="M34" s="74">
        <f>IF($C$3="National Currency",IF(Provisions_DATA!L33=0,0,Provisions_DATA!L33),IF($C$3="Current Exchange rate",IF(Provisions_DATA!L33=0,0,Provisions_DATA!L33/ECO!V36),IF($C$3="Constant Exchange rate",IF(Provisions_DATA!L33=0,0,Provisions_DATA!L33/ECO!V71))))</f>
        <v>508.16454001963058</v>
      </c>
      <c r="N34" s="74">
        <f>IF($C$3="National Currency",IF(Provisions_DATA!M33=0,0,Provisions_DATA!M33),IF($C$3="Current Exchange rate",IF(Provisions_DATA!M33=0,0,Provisions_DATA!M33/ECO!W36),IF($C$3="Constant Exchange rate",IF(Provisions_DATA!M33=0,0,Provisions_DATA!M33/ECO!W71))))</f>
        <v>0</v>
      </c>
      <c r="O34" s="74">
        <f>IF($C$3="National Currency",IF(Provisions_DATA!N33=0,0,Provisions_DATA!N33),IF($C$3="Current Exchange rate",IF(Provisions_DATA!N33=0,0,Provisions_DATA!N33/ECO!X36),IF($C$3="Constant Exchange rate",IF(Provisions_DATA!N33=0,0,Provisions_DATA!N33/ECO!X71))))</f>
        <v>0</v>
      </c>
      <c r="P34" s="210">
        <f>IF($C$3="National Currency",IF(Provisions_DATA!O33=0,0,Provisions_DATA!O33),IF($C$3="Current Exchange rate",IF(Provisions_DATA!O33=0,0,Provisions_DATA!O33/ECO!Y36),IF($C$3="Constant Exchange rate",IF(Provisions_DATA!O33=0,0,Provisions_DATA!O33/ECO!Y71))))</f>
        <v>0</v>
      </c>
      <c r="Q34" s="77">
        <f t="shared" si="1"/>
        <v>0</v>
      </c>
      <c r="R34" s="77" t="str">
        <f t="shared" si="2"/>
        <v>-</v>
      </c>
      <c r="S34" s="77" t="str">
        <f t="shared" si="3"/>
        <v>-</v>
      </c>
    </row>
    <row r="35" spans="3:19" ht="15" x14ac:dyDescent="0.25">
      <c r="C35" s="242"/>
      <c r="D35" s="243"/>
      <c r="E35" s="72" t="s">
        <v>27</v>
      </c>
      <c r="F35" s="74">
        <f>IF($C$3="National Currency",IF(Provisions_DATA!E34=0,0,Provisions_DATA!E34),IF($C$3="Current Exchange rate",IF(Provisions_DATA!E34=0,0,Provisions_DATA!E34/ECO!O37),IF($C$3="Constant Exchange rate",IF(Provisions_DATA!E34=0,0,Provisions_DATA!E34/ECO!O72))))</f>
        <v>149962.63174704567</v>
      </c>
      <c r="G35" s="74">
        <f>IF($C$3="National Currency",IF(Provisions_DATA!F34=0,0,Provisions_DATA!F34),IF($C$3="Current Exchange rate",IF(Provisions_DATA!F34=0,0,Provisions_DATA!F34/ECO!P37),IF($C$3="Constant Exchange rate",IF(Provisions_DATA!F34=0,0,Provisions_DATA!F34/ECO!P72))))</f>
        <v>163343.12786117321</v>
      </c>
      <c r="H35" s="74">
        <f>IF($C$3="National Currency",IF(Provisions_DATA!G34=0,0,Provisions_DATA!G34),IF($C$3="Current Exchange rate",IF(Provisions_DATA!G34=0,0,Provisions_DATA!G34/ECO!Q37),IF($C$3="Constant Exchange rate",IF(Provisions_DATA!G34=0,0,Provisions_DATA!G34/ECO!Q72))))</f>
        <v>174975.93952943682</v>
      </c>
      <c r="I35" s="74">
        <f>IF($C$3="National Currency",IF(Provisions_DATA!H34=0,0,Provisions_DATA!H34),IF($C$3="Current Exchange rate",IF(Provisions_DATA!H34=0,0,Provisions_DATA!H34/ECO!R37),IF($C$3="Constant Exchange rate",IF(Provisions_DATA!H34=0,0,Provisions_DATA!H34/ECO!R72))))</f>
        <v>138980.62386883848</v>
      </c>
      <c r="J35" s="74">
        <f>IF($C$3="National Currency",IF(Provisions_DATA!I34=0,0,Provisions_DATA!I34),IF($C$3="Current Exchange rate",IF(Provisions_DATA!I34=0,0,Provisions_DATA!I34/ECO!S37),IF($C$3="Constant Exchange rate",IF(Provisions_DATA!I34=0,0,Provisions_DATA!I34/ECO!S72))))</f>
        <v>166641.00926221654</v>
      </c>
      <c r="K35" s="74">
        <f>IF($C$3="National Currency",IF(Provisions_DATA!J34=0,0,Provisions_DATA!J34),IF($C$3="Current Exchange rate",IF(Provisions_DATA!J34=0,0,Provisions_DATA!J34/ECO!T37),IF($C$3="Constant Exchange rate",IF(Provisions_DATA!J34=0,0,Provisions_DATA!J34/ECO!T72))))</f>
        <v>160132.86489939314</v>
      </c>
      <c r="L35" s="74">
        <f>IF($C$3="National Currency",IF(Provisions_DATA!K34=0,0,Provisions_DATA!K34),IF($C$3="Current Exchange rate",IF(Provisions_DATA!K34=0,0,Provisions_DATA!K34/ECO!U37),IF($C$3="Constant Exchange rate",IF(Provisions_DATA!K34=0,0,Provisions_DATA!K34/ECO!U72))))</f>
        <v>184997.65783029914</v>
      </c>
      <c r="M35" s="74">
        <f>IF($C$3="National Currency",IF(Provisions_DATA!L34=0,0,Provisions_DATA!L34),IF($C$3="Current Exchange rate",IF(Provisions_DATA!L34=0,0,Provisions_DATA!L34/ECO!V37),IF($C$3="Constant Exchange rate",IF(Provisions_DATA!L34=0,0,Provisions_DATA!L34/ECO!V72))))</f>
        <v>211194.71947194717</v>
      </c>
      <c r="N35" s="74">
        <f>IF($C$3="National Currency",IF(Provisions_DATA!M34=0,0,Provisions_DATA!M34),IF($C$3="Current Exchange rate",IF(Provisions_DATA!M34=0,0,Provisions_DATA!M34/ECO!W37),IF($C$3="Constant Exchange rate",IF(Provisions_DATA!M34=0,0,Provisions_DATA!M34/ECO!W72))))</f>
        <v>211814.32982007877</v>
      </c>
      <c r="O35" s="74">
        <f>IF($C$3="National Currency",IF(Provisions_DATA!N34=0,0,Provisions_DATA!N34),IF($C$3="Current Exchange rate",IF(Provisions_DATA!N34=0,0,Provisions_DATA!N34/ECO!X37),IF($C$3="Constant Exchange rate",IF(Provisions_DATA!N34=0,0,Provisions_DATA!N34/ECO!X72))))</f>
        <v>293943.68146492064</v>
      </c>
      <c r="P35" s="210">
        <f>IF($C$3="National Currency",IF(Provisions_DATA!O34=0,0,Provisions_DATA!O34),IF($C$3="Current Exchange rate",IF(Provisions_DATA!O34=0,0,Provisions_DATA!O34/ECO!Y37),IF($C$3="Constant Exchange rate",IF(Provisions_DATA!O34=0,0,Provisions_DATA!O34/ECO!Y72))))</f>
        <v>0</v>
      </c>
      <c r="Q35" s="77">
        <f t="shared" si="1"/>
        <v>4.4950900654779274E-2</v>
      </c>
      <c r="R35" s="77">
        <f t="shared" si="2"/>
        <v>0.38774218776701708</v>
      </c>
      <c r="S35" s="77">
        <f t="shared" si="3"/>
        <v>0.96011284971805289</v>
      </c>
    </row>
    <row r="36" spans="3:19" ht="15" x14ac:dyDescent="0.25">
      <c r="C36" s="242"/>
      <c r="D36" s="243"/>
      <c r="E36" s="72" t="s">
        <v>28</v>
      </c>
      <c r="F36" s="74">
        <f>IF($C$3="National Currency",IF(Provisions_DATA!E35=0,0,Provisions_DATA!E35),IF($C$3="Current Exchange rate",IF(Provisions_DATA!E35=0,0,Provisions_DATA!E35/ECO!O38),IF($C$3="Constant Exchange rate",IF(Provisions_DATA!E35=0,0,Provisions_DATA!E35/ECO!O73))))</f>
        <v>1397.5045902186614</v>
      </c>
      <c r="G36" s="74">
        <f>IF($C$3="National Currency",IF(Provisions_DATA!F35=0,0,Provisions_DATA!F35),IF($C$3="Current Exchange rate",IF(Provisions_DATA!F35=0,0,Provisions_DATA!F35/ECO!P38),IF($C$3="Constant Exchange rate",IF(Provisions_DATA!F35=0,0,Provisions_DATA!F35/ECO!P73))))</f>
        <v>1737.8150559172093</v>
      </c>
      <c r="H36" s="74">
        <f>IF($C$3="National Currency",IF(Provisions_DATA!G35=0,0,Provisions_DATA!G35),IF($C$3="Current Exchange rate",IF(Provisions_DATA!G35=0,0,Provisions_DATA!G35/ECO!Q38),IF($C$3="Constant Exchange rate",IF(Provisions_DATA!G35=0,0,Provisions_DATA!G35/ECO!Q73))))</f>
        <v>2161.9137038891672</v>
      </c>
      <c r="I36" s="74">
        <f>IF($C$3="National Currency",IF(Provisions_DATA!H35=0,0,Provisions_DATA!H35),IF($C$3="Current Exchange rate",IF(Provisions_DATA!H35=0,0,Provisions_DATA!H35/ECO!R38),IF($C$3="Constant Exchange rate",IF(Provisions_DATA!H35=0,0,Provisions_DATA!H35/ECO!R73))))</f>
        <v>2670</v>
      </c>
      <c r="J36" s="74">
        <f>IF($C$3="National Currency",IF(Provisions_DATA!I35=0,0,Provisions_DATA!I35),IF($C$3="Current Exchange rate",IF(Provisions_DATA!I35=0,0,Provisions_DATA!I35/ECO!S38),IF($C$3="Constant Exchange rate",IF(Provisions_DATA!I35=0,0,Provisions_DATA!I35/ECO!S73))))</f>
        <v>2734</v>
      </c>
      <c r="K36" s="74">
        <f>IF($C$3="National Currency",IF(Provisions_DATA!J35=0,0,Provisions_DATA!J35),IF($C$3="Current Exchange rate",IF(Provisions_DATA!J35=0,0,Provisions_DATA!J35/ECO!T38),IF($C$3="Constant Exchange rate",IF(Provisions_DATA!J35=0,0,Provisions_DATA!J35/ECO!T73))))</f>
        <v>3212</v>
      </c>
      <c r="L36" s="74">
        <f>IF($C$3="National Currency",IF(Provisions_DATA!K35=0,0,Provisions_DATA!K35),IF($C$3="Current Exchange rate",IF(Provisions_DATA!K35=0,0,Provisions_DATA!K35/ECO!U38),IF($C$3="Constant Exchange rate",IF(Provisions_DATA!K35=0,0,Provisions_DATA!K35/ECO!U73))))</f>
        <v>3703</v>
      </c>
      <c r="M36" s="74">
        <f>IF($C$3="National Currency",IF(Provisions_DATA!L35=0,0,Provisions_DATA!L35),IF($C$3="Current Exchange rate",IF(Provisions_DATA!L35=0,0,Provisions_DATA!L35/ECO!V38),IF($C$3="Constant Exchange rate",IF(Provisions_DATA!L35=0,0,Provisions_DATA!L35/ECO!V73))))</f>
        <v>3426</v>
      </c>
      <c r="N36" s="74">
        <f>IF($C$3="National Currency",IF(Provisions_DATA!M35=0,0,Provisions_DATA!M35),IF($C$3="Current Exchange rate",IF(Provisions_DATA!M35=0,0,Provisions_DATA!M35/ECO!W38),IF($C$3="Constant Exchange rate",IF(Provisions_DATA!M35=0,0,Provisions_DATA!M35/ECO!W73))))</f>
        <v>3647</v>
      </c>
      <c r="O36" s="74">
        <f>IF($C$3="National Currency",IF(Provisions_DATA!N35=0,0,Provisions_DATA!N35),IF($C$3="Current Exchange rate",IF(Provisions_DATA!N35=0,0,Provisions_DATA!N35/ECO!X38),IF($C$3="Constant Exchange rate",IF(Provisions_DATA!N35=0,0,Provisions_DATA!N35/ECO!X73))))</f>
        <v>2963.7</v>
      </c>
      <c r="P36" s="210">
        <f>IF($C$3="National Currency",IF(Provisions_DATA!O35=0,0,Provisions_DATA!O35),IF($C$3="Current Exchange rate",IF(Provisions_DATA!O35=0,0,Provisions_DATA!O35/ECO!Y38),IF($C$3="Constant Exchange rate",IF(Provisions_DATA!O35=0,0,Provisions_DATA!O35/ECO!Y73))))</f>
        <v>0</v>
      </c>
      <c r="Q36" s="77">
        <f t="shared" si="1"/>
        <v>4.5321941810975096E-4</v>
      </c>
      <c r="R36" s="77">
        <f t="shared" si="2"/>
        <v>-0.1873594735398959</v>
      </c>
      <c r="S36" s="77">
        <f t="shared" si="3"/>
        <v>1.1207085978417308</v>
      </c>
    </row>
    <row r="37" spans="3:19" ht="15" x14ac:dyDescent="0.25">
      <c r="C37" s="242"/>
      <c r="D37" s="243"/>
      <c r="E37" s="72" t="s">
        <v>29</v>
      </c>
      <c r="F37" s="74">
        <f>IF($C$3="National Currency",IF(Provisions_DATA!E36=0,0,Provisions_DATA!E36),IF($C$3="Current Exchange rate",IF(Provisions_DATA!E36=0,0,Provisions_DATA!E36/ECO!O39),IF($C$3="Constant Exchange rate",IF(Provisions_DATA!E36=0,0,Provisions_DATA!E36/ECO!O74))))</f>
        <v>1855.5400650600809</v>
      </c>
      <c r="G37" s="74">
        <f>IF($C$3="National Currency",IF(Provisions_DATA!F36=0,0,Provisions_DATA!F36),IF($C$3="Current Exchange rate",IF(Provisions_DATA!F36=0,0,Provisions_DATA!F36/ECO!P39),IF($C$3="Constant Exchange rate",IF(Provisions_DATA!F36=0,0,Provisions_DATA!F36/ECO!P74))))</f>
        <v>2166.6998605855406</v>
      </c>
      <c r="H37" s="74">
        <f>IF($C$3="National Currency",IF(Provisions_DATA!G36=0,0,Provisions_DATA!G36),IF($C$3="Current Exchange rate",IF(Provisions_DATA!G36=0,0,Provisions_DATA!G36/ECO!Q39),IF($C$3="Constant Exchange rate",IF(Provisions_DATA!G36=0,0,Provisions_DATA!G36/ECO!Q74))))</f>
        <v>2456.3168027617339</v>
      </c>
      <c r="I37" s="74">
        <f>IF($C$3="National Currency",IF(Provisions_DATA!H36=0,0,Provisions_DATA!H36),IF($C$3="Current Exchange rate",IF(Provisions_DATA!H36=0,0,Provisions_DATA!H36/ECO!R39),IF($C$3="Constant Exchange rate",IF(Provisions_DATA!H36=0,0,Provisions_DATA!H36/ECO!R74))))</f>
        <v>2745.9337449379273</v>
      </c>
      <c r="J37" s="74">
        <f>IF($C$3="National Currency",IF(Provisions_DATA!I36=0,0,Provisions_DATA!I36),IF($C$3="Current Exchange rate",IF(Provisions_DATA!I36=0,0,Provisions_DATA!I36/ECO!S39),IF($C$3="Constant Exchange rate",IF(Provisions_DATA!I36=0,0,Provisions_DATA!I36/ECO!S74))))</f>
        <v>2990.2741817698998</v>
      </c>
      <c r="K37" s="74">
        <f>IF($C$3="National Currency",IF(Provisions_DATA!J36=0,0,Provisions_DATA!J36),IF($C$3="Current Exchange rate",IF(Provisions_DATA!J36=0,0,Provisions_DATA!J36/ECO!T39),IF($C$3="Constant Exchange rate",IF(Provisions_DATA!J36=0,0,Provisions_DATA!J36/ECO!T74))))</f>
        <v>3422</v>
      </c>
      <c r="L37" s="74">
        <f>IF($C$3="National Currency",IF(Provisions_DATA!K36=0,0,Provisions_DATA!K36),IF($C$3="Current Exchange rate",IF(Provisions_DATA!K36=0,0,Provisions_DATA!K36/ECO!U39),IF($C$3="Constant Exchange rate",IF(Provisions_DATA!K36=0,0,Provisions_DATA!K36/ECO!U74))))</f>
        <v>0</v>
      </c>
      <c r="M37" s="74">
        <f>IF($C$3="National Currency",IF(Provisions_DATA!L36=0,0,Provisions_DATA!L36),IF($C$3="Current Exchange rate",IF(Provisions_DATA!L36=0,0,Provisions_DATA!L36/ECO!V39),IF($C$3="Constant Exchange rate",IF(Provisions_DATA!L36=0,0,Provisions_DATA!L36/ECO!V74))))</f>
        <v>0</v>
      </c>
      <c r="N37" s="74">
        <f>IF($C$3="National Currency",IF(Provisions_DATA!M36=0,0,Provisions_DATA!M36),IF($C$3="Current Exchange rate",IF(Provisions_DATA!M36=0,0,Provisions_DATA!M36/ECO!W39),IF($C$3="Constant Exchange rate",IF(Provisions_DATA!M36=0,0,Provisions_DATA!M36/ECO!W74))))</f>
        <v>0</v>
      </c>
      <c r="O37" s="74">
        <f>IF($C$3="National Currency",IF(Provisions_DATA!N36=0,0,Provisions_DATA!N36),IF($C$3="Current Exchange rate",IF(Provisions_DATA!N36=0,0,Provisions_DATA!N36/ECO!X39),IF($C$3="Constant Exchange rate",IF(Provisions_DATA!N36=0,0,Provisions_DATA!N36/ECO!X74))))</f>
        <v>0</v>
      </c>
      <c r="P37" s="210">
        <f>IF($C$3="National Currency",IF(Provisions_DATA!O36=0,0,Provisions_DATA!O36),IF($C$3="Current Exchange rate",IF(Provisions_DATA!O36=0,0,Provisions_DATA!O36/ECO!Y39),IF($C$3="Constant Exchange rate",IF(Provisions_DATA!O36=0,0,Provisions_DATA!O36/ECO!Y74))))</f>
        <v>0</v>
      </c>
      <c r="Q37" s="77">
        <f t="shared" si="1"/>
        <v>0</v>
      </c>
      <c r="R37" s="77" t="str">
        <f t="shared" si="2"/>
        <v>-</v>
      </c>
      <c r="S37" s="77" t="str">
        <f t="shared" si="3"/>
        <v>-</v>
      </c>
    </row>
    <row r="38" spans="3:19" ht="15" x14ac:dyDescent="0.25">
      <c r="C38" s="242"/>
      <c r="D38" s="243"/>
      <c r="E38" s="72" t="s">
        <v>30</v>
      </c>
      <c r="F38" s="74">
        <f>IF($C$3="National Currency",IF(Provisions_DATA!E37=0,0,Provisions_DATA!E37),IF($C$3="Current Exchange rate",IF(Provisions_DATA!E37=0,0,Provisions_DATA!E37/ECO!O40),IF($C$3="Constant Exchange rate",IF(Provisions_DATA!E37=0,0,Provisions_DATA!E37/ECO!O75))))</f>
        <v>747.10169491525426</v>
      </c>
      <c r="G38" s="74">
        <f>IF($C$3="National Currency",IF(Provisions_DATA!F37=0,0,Provisions_DATA!F37),IF($C$3="Current Exchange rate",IF(Provisions_DATA!F37=0,0,Provisions_DATA!F37/ECO!P40),IF($C$3="Constant Exchange rate",IF(Provisions_DATA!F37=0,0,Provisions_DATA!F37/ECO!P75))))</f>
        <v>1227.3340395480227</v>
      </c>
      <c r="H38" s="74">
        <f>IF($C$3="National Currency",IF(Provisions_DATA!G37=0,0,Provisions_DATA!G37),IF($C$3="Current Exchange rate",IF(Provisions_DATA!G37=0,0,Provisions_DATA!G37/ECO!Q40),IF($C$3="Constant Exchange rate",IF(Provisions_DATA!G37=0,0,Provisions_DATA!G37/ECO!Q75))))</f>
        <v>1238.9653954802261</v>
      </c>
      <c r="I38" s="74">
        <f>IF($C$3="National Currency",IF(Provisions_DATA!H37=0,0,Provisions_DATA!H37),IF($C$3="Current Exchange rate",IF(Provisions_DATA!H37=0,0,Provisions_DATA!H37/ECO!R40),IF($C$3="Constant Exchange rate",IF(Provisions_DATA!H37=0,0,Provisions_DATA!H37/ECO!R75))))</f>
        <v>1296.4961158192091</v>
      </c>
      <c r="J38" s="74">
        <f>IF($C$3="National Currency",IF(Provisions_DATA!I37=0,0,Provisions_DATA!I37),IF($C$3="Current Exchange rate",IF(Provisions_DATA!I37=0,0,Provisions_DATA!I37/ECO!S40),IF($C$3="Constant Exchange rate",IF(Provisions_DATA!I37=0,0,Provisions_DATA!I37/ECO!S75))))</f>
        <v>1682.5564971751414</v>
      </c>
      <c r="K38" s="74">
        <f>IF($C$3="National Currency",IF(Provisions_DATA!J37=0,0,Provisions_DATA!J37),IF($C$3="Current Exchange rate",IF(Provisions_DATA!J37=0,0,Provisions_DATA!J37/ECO!T40),IF($C$3="Constant Exchange rate",IF(Provisions_DATA!J37=0,0,Provisions_DATA!J37/ECO!T75))))</f>
        <v>1746.4689265536724</v>
      </c>
      <c r="L38" s="74">
        <f>IF($C$3="National Currency",IF(Provisions_DATA!K37=0,0,Provisions_DATA!K37),IF($C$3="Current Exchange rate",IF(Provisions_DATA!K37=0,0,Provisions_DATA!K37/ECO!U40),IF($C$3="Constant Exchange rate",IF(Provisions_DATA!K37=0,0,Provisions_DATA!K37/ECO!U75))))</f>
        <v>1783.5451977401131</v>
      </c>
      <c r="M38" s="74">
        <f>IF($C$3="National Currency",IF(Provisions_DATA!L37=0,0,Provisions_DATA!L37),IF($C$3="Current Exchange rate",IF(Provisions_DATA!L37=0,0,Provisions_DATA!L37/ECO!V40),IF($C$3="Constant Exchange rate",IF(Provisions_DATA!L37=0,0,Provisions_DATA!L37/ECO!V75))))</f>
        <v>2019.4209039548023</v>
      </c>
      <c r="N38" s="74">
        <f>IF($C$3="National Currency",IF(Provisions_DATA!M37=0,0,Provisions_DATA!M37),IF($C$3="Current Exchange rate",IF(Provisions_DATA!M37=0,0,Provisions_DATA!M37/ECO!W40),IF($C$3="Constant Exchange rate",IF(Provisions_DATA!M37=0,0,Provisions_DATA!M37/ECO!W75))))</f>
        <v>1995.4096045197741</v>
      </c>
      <c r="O38" s="74">
        <f>IF($C$3="National Currency",IF(Provisions_DATA!N37=0,0,Provisions_DATA!N37),IF($C$3="Current Exchange rate",IF(Provisions_DATA!N37=0,0,Provisions_DATA!N37/ECO!X40),IF($C$3="Constant Exchange rate",IF(Provisions_DATA!N37=0,0,Provisions_DATA!N37/ECO!X75))))</f>
        <v>2004.9435028248588</v>
      </c>
      <c r="P38" s="210">
        <f>IF($C$3="National Currency",IF(Provisions_DATA!O37=0,0,Provisions_DATA!O37),IF($C$3="Current Exchange rate",IF(Provisions_DATA!O37=0,0,Provisions_DATA!O37/ECO!Y40),IF($C$3="Constant Exchange rate",IF(Provisions_DATA!O37=0,0,Provisions_DATA!O37/ECO!Y75))))</f>
        <v>0</v>
      </c>
      <c r="Q38" s="77">
        <f t="shared" si="1"/>
        <v>3.066030055988151E-4</v>
      </c>
      <c r="R38" s="77">
        <f t="shared" si="2"/>
        <v>4.7779154132012724E-3</v>
      </c>
      <c r="S38" s="77">
        <f t="shared" si="3"/>
        <v>1.6836286364633195</v>
      </c>
    </row>
    <row r="39" spans="3:19" ht="15" x14ac:dyDescent="0.25">
      <c r="C39" s="242"/>
      <c r="D39" s="243"/>
      <c r="E39" s="72" t="s">
        <v>180</v>
      </c>
      <c r="F39" s="75">
        <f>IF($C$3="National Currency",IF(Provisions_DATA!E38=0,0,Provisions_DATA!E38),IF($C$3="Current Exchange rate",IF(Provisions_DATA!E38=0,0,Provisions_DATA!E38/ECO!O41),IF($C$3="Constant Exchange rate",IF(Provisions_DATA!E38=0,0,Provisions_DATA!E38/ECO!O76))))</f>
        <v>1479065.348568494</v>
      </c>
      <c r="G39" s="75">
        <f>IF($C$3="National Currency",IF(Provisions_DATA!F38=0,0,Provisions_DATA!F38),IF($C$3="Current Exchange rate",IF(Provisions_DATA!F38=0,0,Provisions_DATA!F38/ECO!P41),IF($C$3="Constant Exchange rate",IF(Provisions_DATA!F38=0,0,Provisions_DATA!F38/ECO!P76))))</f>
        <v>1669887.020156631</v>
      </c>
      <c r="H39" s="75">
        <f>IF($C$3="National Currency",IF(Provisions_DATA!G38=0,0,Provisions_DATA!G38),IF($C$3="Current Exchange rate",IF(Provisions_DATA!G38=0,0,Provisions_DATA!G38/ECO!Q41),IF($C$3="Constant Exchange rate",IF(Provisions_DATA!G38=0,0,Provisions_DATA!G38/ECO!Q76))))</f>
        <v>1820847.3488252664</v>
      </c>
      <c r="I39" s="75">
        <f>IF($C$3="National Currency",IF(Provisions_DATA!H38=0,0,Provisions_DATA!H38),IF($C$3="Current Exchange rate",IF(Provisions_DATA!H38=0,0,Provisions_DATA!H38/ECO!R41),IF($C$3="Constant Exchange rate",IF(Provisions_DATA!H38=0,0,Provisions_DATA!H38/ECO!R76))))</f>
        <v>1894169.9833097958</v>
      </c>
      <c r="J39" s="75">
        <f>IF($C$3="National Currency",IF(Provisions_DATA!I38=0,0,Provisions_DATA!I38),IF($C$3="Current Exchange rate",IF(Provisions_DATA!I38=0,0,Provisions_DATA!I38/ECO!S41),IF($C$3="Constant Exchange rate",IF(Provisions_DATA!I38=0,0,Provisions_DATA!I38/ECO!S76))))</f>
        <v>1650910.231095134</v>
      </c>
      <c r="K39" s="75">
        <f>IF($C$3="National Currency",IF(Provisions_DATA!J38=0,0,Provisions_DATA!J38),IF($C$3="Current Exchange rate",IF(Provisions_DATA!J38=0,0,Provisions_DATA!J38/ECO!T41),IF($C$3="Constant Exchange rate",IF(Provisions_DATA!J38=0,0,Provisions_DATA!J38/ECO!T76))))</f>
        <v>1766109.078187187</v>
      </c>
      <c r="L39" s="75">
        <f>IF($C$3="National Currency",IF(Provisions_DATA!K38=0,0,Provisions_DATA!K38),IF($C$3="Current Exchange rate",IF(Provisions_DATA!K38=0,0,Provisions_DATA!K38/ECO!U41),IF($C$3="Constant Exchange rate",IF(Provisions_DATA!K38=0,0,Provisions_DATA!K38/ECO!U76))))</f>
        <v>1874380.8152522787</v>
      </c>
      <c r="M39" s="75">
        <f>IF($C$3="National Currency",IF(Provisions_DATA!L38=0,0,Provisions_DATA!L38),IF($C$3="Current Exchange rate",IF(Provisions_DATA!L38=0,0,Provisions_DATA!L38/ECO!V41),IF($C$3="Constant Exchange rate",IF(Provisions_DATA!L38=0,0,Provisions_DATA!L38/ECO!V76))))</f>
        <v>1791251.6292206959</v>
      </c>
      <c r="N39" s="75">
        <f>IF($C$3="National Currency",IF(Provisions_DATA!M38=0,0,Provisions_DATA!M38),IF($C$3="Current Exchange rate",IF(Provisions_DATA!M38=0,0,Provisions_DATA!M38/ECO!W41),IF($C$3="Constant Exchange rate",IF(Provisions_DATA!M38=0,0,Provisions_DATA!M38/ECO!W76))))</f>
        <v>1913314.9313133906</v>
      </c>
      <c r="O39" s="212">
        <f>IF($C$3="National Currency",IF(Provisions_DATA!N38=0,0,Provisions_DATA!N38),IF($C$3="Current Exchange rate",IF(Provisions_DATA!N38=0,0,Provisions_DATA!N38/ECO!X41),IF($C$3="Constant Exchange rate",IF(Provisions_DATA!N38=0,0,Provisions_DATA!N38/ECO!X76))))</f>
        <v>1913314.9313133906</v>
      </c>
      <c r="P39" s="211">
        <f>IF($C$3="National Currency",IF(Provisions_DATA!O38=0,0,Provisions_DATA!O38),IF($C$3="Current Exchange rate",IF(Provisions_DATA!O38=0,0,Provisions_DATA!O38/ECO!Y41),IF($C$3="Constant Exchange rate",IF(Provisions_DATA!O38=0,0,Provisions_DATA!O38/ECO!Y76))))</f>
        <v>0</v>
      </c>
      <c r="Q39" s="77">
        <f t="shared" si="1"/>
        <v>0.29259084247074707</v>
      </c>
      <c r="R39" s="77">
        <f t="shared" si="2"/>
        <v>0</v>
      </c>
      <c r="S39" s="77">
        <f t="shared" si="3"/>
        <v>0.2935972931589419</v>
      </c>
    </row>
    <row r="40" spans="3:19" ht="15.75" thickBot="1" x14ac:dyDescent="0.3">
      <c r="C40" s="246"/>
      <c r="D40" s="247"/>
      <c r="E40" s="78" t="s">
        <v>221</v>
      </c>
      <c r="F40" s="86">
        <f t="shared" ref="F40:O40" si="4">SUM(F8:F39)</f>
        <v>4438585.7215617141</v>
      </c>
      <c r="G40" s="86">
        <f t="shared" si="4"/>
        <v>4928339.505927112</v>
      </c>
      <c r="H40" s="86">
        <f t="shared" si="4"/>
        <v>5323900.7632087339</v>
      </c>
      <c r="I40" s="86">
        <f t="shared" si="4"/>
        <v>5514983.1906202119</v>
      </c>
      <c r="J40" s="86">
        <f t="shared" si="4"/>
        <v>5246903.4201277113</v>
      </c>
      <c r="K40" s="86">
        <f t="shared" si="4"/>
        <v>5611106.8358307369</v>
      </c>
      <c r="L40" s="86">
        <f t="shared" si="4"/>
        <v>5977303.6533443229</v>
      </c>
      <c r="M40" s="86">
        <f t="shared" si="4"/>
        <v>5977048.7861546529</v>
      </c>
      <c r="N40" s="86">
        <f t="shared" si="4"/>
        <v>6274027.2186820209</v>
      </c>
      <c r="O40" s="86">
        <f t="shared" si="4"/>
        <v>6539216.7272107359</v>
      </c>
      <c r="P40" s="86" t="s">
        <v>375</v>
      </c>
      <c r="Q40" s="77">
        <f t="shared" si="1"/>
        <v>1</v>
      </c>
    </row>
    <row r="41" spans="3:19" ht="15.75" thickTop="1" x14ac:dyDescent="0.25">
      <c r="C41" s="248"/>
      <c r="D41" s="249"/>
      <c r="E41" s="113" t="s">
        <v>222</v>
      </c>
      <c r="F41" s="93">
        <v>4436503</v>
      </c>
      <c r="G41" s="93">
        <v>4925815.5</v>
      </c>
      <c r="H41" s="93">
        <v>5321132.5</v>
      </c>
      <c r="I41" s="93">
        <v>5511592.5</v>
      </c>
      <c r="J41" s="93">
        <v>5243183</v>
      </c>
      <c r="K41" s="93">
        <v>5606824.5</v>
      </c>
      <c r="L41" s="93">
        <v>5976593</v>
      </c>
      <c r="M41" s="93">
        <v>5976326.5</v>
      </c>
      <c r="N41" s="93">
        <v>6273790.5</v>
      </c>
      <c r="O41" s="93">
        <v>6538979.5</v>
      </c>
      <c r="P41" s="93" t="s">
        <v>375</v>
      </c>
      <c r="Q41" s="77">
        <f t="shared" si="1"/>
        <v>0.99996372238134446</v>
      </c>
      <c r="R41" s="77">
        <f>IF(OR(O41=0, N41=0),"-",O41/N41-1)</f>
        <v>4.2269342592807346E-2</v>
      </c>
      <c r="S41" s="77">
        <f>IF(OR(O41=0, F41=0), "-",O41/F41-1)</f>
        <v>0.47390399600766631</v>
      </c>
    </row>
    <row r="42" spans="3:19" ht="15" x14ac:dyDescent="0.25">
      <c r="E42" s="116" t="s">
        <v>223</v>
      </c>
      <c r="F42" s="94"/>
      <c r="G42" s="94">
        <f t="shared" ref="G42:O42" si="5">G41/F41-1</f>
        <v>0.11029238569206412</v>
      </c>
      <c r="H42" s="94">
        <f t="shared" si="5"/>
        <v>8.025412238846541E-2</v>
      </c>
      <c r="I42" s="94">
        <f t="shared" si="5"/>
        <v>3.5793132383002968E-2</v>
      </c>
      <c r="J42" s="94">
        <f t="shared" si="5"/>
        <v>-4.8699082887568301E-2</v>
      </c>
      <c r="K42" s="94">
        <f t="shared" si="5"/>
        <v>6.9355103569720855E-2</v>
      </c>
      <c r="L42" s="94">
        <f t="shared" si="5"/>
        <v>6.5949718954106729E-2</v>
      </c>
      <c r="M42" s="94">
        <f t="shared" si="5"/>
        <v>-4.4590622115259215E-5</v>
      </c>
      <c r="N42" s="94">
        <f t="shared" si="5"/>
        <v>4.97737196921888E-2</v>
      </c>
      <c r="O42" s="95">
        <f t="shared" si="5"/>
        <v>4.2269342592807346E-2</v>
      </c>
      <c r="P42" s="95"/>
      <c r="Q42" s="67"/>
      <c r="R42" s="67"/>
      <c r="S42" s="67"/>
    </row>
    <row r="45" spans="3:19" ht="18.75" x14ac:dyDescent="0.15">
      <c r="C45" s="253" t="s">
        <v>344</v>
      </c>
      <c r="D45" s="254"/>
      <c r="E45" s="234" t="s">
        <v>235</v>
      </c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6"/>
    </row>
    <row r="46" spans="3:19" ht="15" x14ac:dyDescent="0.15">
      <c r="C46" s="244" t="s">
        <v>230</v>
      </c>
      <c r="D46" s="245"/>
      <c r="E46" s="50">
        <v>2</v>
      </c>
      <c r="F46" s="51">
        <v>2004</v>
      </c>
      <c r="G46" s="51">
        <f t="shared" ref="G46:P46" si="6">F46+1</f>
        <v>2005</v>
      </c>
      <c r="H46" s="51">
        <f t="shared" si="6"/>
        <v>2006</v>
      </c>
      <c r="I46" s="51">
        <f t="shared" si="6"/>
        <v>2007</v>
      </c>
      <c r="J46" s="51">
        <f t="shared" si="6"/>
        <v>2008</v>
      </c>
      <c r="K46" s="51">
        <f t="shared" si="6"/>
        <v>2009</v>
      </c>
      <c r="L46" s="51">
        <f t="shared" si="6"/>
        <v>2010</v>
      </c>
      <c r="M46" s="51">
        <f t="shared" si="6"/>
        <v>2011</v>
      </c>
      <c r="N46" s="51">
        <f t="shared" si="6"/>
        <v>2012</v>
      </c>
      <c r="O46" s="51">
        <f t="shared" si="6"/>
        <v>2013</v>
      </c>
      <c r="P46" s="51">
        <f t="shared" si="6"/>
        <v>2014</v>
      </c>
      <c r="Q46" s="53" t="s">
        <v>224</v>
      </c>
      <c r="R46" s="54" t="s">
        <v>225</v>
      </c>
      <c r="S46" s="54" t="s">
        <v>281</v>
      </c>
    </row>
    <row r="47" spans="3:19" ht="15" x14ac:dyDescent="0.25">
      <c r="C47" s="242"/>
      <c r="D47" s="243"/>
      <c r="E47" s="72" t="s">
        <v>0</v>
      </c>
      <c r="F47" s="73">
        <f>IF($C$3="National Currency",IF(Provisions_DATA!E44=0,0,Provisions_DATA!E44),IF($C$3="Current Exchange rate",IF(Provisions_DATA!E44=0,0,Provisions_DATA!E44/ECO!O10),IF($C$3="Constant Exchange rate",IF(Provisions_DATA!E44=0,0,Provisions_DATA!E44/ECO!O45))))</f>
        <v>0</v>
      </c>
      <c r="G47" s="73">
        <f>IF($C$3="National Currency",IF(Provisions_DATA!F44=0,0,Provisions_DATA!F44),IF($C$3="Current Exchange rate",IF(Provisions_DATA!F44=0,0,Provisions_DATA!F44/ECO!P10),IF($C$3="Constant Exchange rate",IF(Provisions_DATA!F44=0,0,Provisions_DATA!F44/ECO!P45))))</f>
        <v>0</v>
      </c>
      <c r="H47" s="73">
        <f>IF($C$3="National Currency",IF(Provisions_DATA!G44=0,0,Provisions_DATA!G44),IF($C$3="Current Exchange rate",IF(Provisions_DATA!G44=0,0,Provisions_DATA!G44/ECO!Q10),IF($C$3="Constant Exchange rate",IF(Provisions_DATA!G44=0,0,Provisions_DATA!G44/ECO!Q45))))</f>
        <v>0</v>
      </c>
      <c r="I47" s="73">
        <f>IF($C$3="National Currency",IF(Provisions_DATA!H44=0,0,Provisions_DATA!H44),IF($C$3="Current Exchange rate",IF(Provisions_DATA!H44=0,0,Provisions_DATA!H44/ECO!R10),IF($C$3="Constant Exchange rate",IF(Provisions_DATA!H44=0,0,Provisions_DATA!H44/ECO!R45))))</f>
        <v>0</v>
      </c>
      <c r="J47" s="73">
        <f>IF($C$3="National Currency",IF(Provisions_DATA!I44=0,0,Provisions_DATA!I44),IF($C$3="Current Exchange rate",IF(Provisions_DATA!I44=0,0,Provisions_DATA!I44/ECO!S10),IF($C$3="Constant Exchange rate",IF(Provisions_DATA!I44=0,0,Provisions_DATA!I44/ECO!S45))))</f>
        <v>0</v>
      </c>
      <c r="K47" s="73">
        <f>IF($C$3="National Currency",IF(Provisions_DATA!J44=0,0,Provisions_DATA!J44),IF($C$3="Current Exchange rate",IF(Provisions_DATA!J44=0,0,Provisions_DATA!J44/ECO!T10),IF($C$3="Constant Exchange rate",IF(Provisions_DATA!J44=0,0,Provisions_DATA!J44/ECO!T45))))</f>
        <v>0</v>
      </c>
      <c r="L47" s="73">
        <f>IF($C$3="National Currency",IF(Provisions_DATA!K44=0,0,Provisions_DATA!K44),IF($C$3="Current Exchange rate",IF(Provisions_DATA!K44=0,0,Provisions_DATA!K44/ECO!U10),IF($C$3="Constant Exchange rate",IF(Provisions_DATA!K44=0,0,Provisions_DATA!K44/ECO!U45))))</f>
        <v>0</v>
      </c>
      <c r="M47" s="73">
        <f>IF($C$3="National Currency",IF(Provisions_DATA!L44=0,0,Provisions_DATA!L44),IF($C$3="Current Exchange rate",IF(Provisions_DATA!L44=0,0,Provisions_DATA!L44/ECO!V10),IF($C$3="Constant Exchange rate",IF(Provisions_DATA!L44=0,0,Provisions_DATA!L44/ECO!V45))))</f>
        <v>0</v>
      </c>
      <c r="N47" s="73">
        <f>IF($C$3="National Currency",IF(Provisions_DATA!M44=0,0,Provisions_DATA!M44),IF($C$3="Current Exchange rate",IF(Provisions_DATA!M44=0,0,Provisions_DATA!M44/ECO!W10),IF($C$3="Constant Exchange rate",IF(Provisions_DATA!M44=0,0,Provisions_DATA!M44/ECO!W45))))</f>
        <v>0</v>
      </c>
      <c r="O47" s="73">
        <f>IF($C$3="National Currency",IF(Provisions_DATA!N44=0,0,Provisions_DATA!N44),IF($C$3="Current Exchange rate",IF(Provisions_DATA!N44=0,0,Provisions_DATA!N44/ECO!X10),IF($C$3="Constant Exchange rate",IF(Provisions_DATA!N44=0,0,Provisions_DATA!N44/ECO!X45))))</f>
        <v>0</v>
      </c>
      <c r="P47" s="209">
        <f>IF($C$3="National Currency",IF(Provisions_DATA!O44=0,0,Provisions_DATA!O44),IF($C$3="Current Exchange rate",IF(Provisions_DATA!O44=0,0,Provisions_DATA!O44/ECO!Y10),IF($C$3="Constant Exchange rate",IF(Provisions_DATA!O44=0,0,Provisions_DATA!O44/ECO!Y45))))</f>
        <v>0</v>
      </c>
      <c r="Q47" s="77">
        <f>O47/$O$79</f>
        <v>0</v>
      </c>
      <c r="R47" s="77" t="str">
        <f>IF(OR(O47=0,N47=0),"-",O47/N47-1)</f>
        <v>-</v>
      </c>
      <c r="S47" s="77" t="str">
        <f>IF(OR(O47=0, F47=0), "-", O47/F47-1)</f>
        <v>-</v>
      </c>
    </row>
    <row r="48" spans="3:19" ht="15" x14ac:dyDescent="0.25">
      <c r="C48" s="242"/>
      <c r="D48" s="243"/>
      <c r="E48" s="72" t="s">
        <v>1</v>
      </c>
      <c r="F48" s="74">
        <f>IF($C$3="National Currency",IF(Provisions_DATA!E45=0,0,Provisions_DATA!E45),IF($C$3="Current Exchange rate",IF(Provisions_DATA!E45=0,0,Provisions_DATA!E45/ECO!O11),IF($C$3="Constant Exchange rate",IF(Provisions_DATA!E45=0,0,Provisions_DATA!E45/ECO!O46))))</f>
        <v>106351.47564898999</v>
      </c>
      <c r="G48" s="74">
        <f>IF($C$3="National Currency",IF(Provisions_DATA!F45=0,0,Provisions_DATA!F45),IF($C$3="Current Exchange rate",IF(Provisions_DATA!F45=0,0,Provisions_DATA!F45/ECO!P11),IF($C$3="Constant Exchange rate",IF(Provisions_DATA!F45=0,0,Provisions_DATA!F45/ECO!P46))))</f>
        <v>127206.96174100999</v>
      </c>
      <c r="H48" s="74">
        <f>IF($C$3="National Currency",IF(Provisions_DATA!G45=0,0,Provisions_DATA!G45),IF($C$3="Current Exchange rate",IF(Provisions_DATA!G45=0,0,Provisions_DATA!G45/ECO!Q11),IF($C$3="Constant Exchange rate",IF(Provisions_DATA!G45=0,0,Provisions_DATA!G45/ECO!Q46))))</f>
        <v>139411.81531629001</v>
      </c>
      <c r="I48" s="74">
        <f>IF($C$3="National Currency",IF(Provisions_DATA!H45=0,0,Provisions_DATA!H45),IF($C$3="Current Exchange rate",IF(Provisions_DATA!H45=0,0,Provisions_DATA!H45/ECO!R11),IF($C$3="Constant Exchange rate",IF(Provisions_DATA!H45=0,0,Provisions_DATA!H45/ECO!R46))))</f>
        <v>154079.29645435</v>
      </c>
      <c r="J48" s="74">
        <f>IF($C$3="National Currency",IF(Provisions_DATA!I45=0,0,Provisions_DATA!I45),IF($C$3="Current Exchange rate",IF(Provisions_DATA!I45=0,0,Provisions_DATA!I45/ECO!S11),IF($C$3="Constant Exchange rate",IF(Provisions_DATA!I45=0,0,Provisions_DATA!I45/ECO!S46))))</f>
        <v>155516.33294739999</v>
      </c>
      <c r="K48" s="74">
        <f>IF($C$3="National Currency",IF(Provisions_DATA!J45=0,0,Provisions_DATA!J45),IF($C$3="Current Exchange rate",IF(Provisions_DATA!J45=0,0,Provisions_DATA!J45/ECO!T11),IF($C$3="Constant Exchange rate",IF(Provisions_DATA!J45=0,0,Provisions_DATA!J45/ECO!T46))))</f>
        <v>166576.20467197997</v>
      </c>
      <c r="L48" s="74">
        <f>IF($C$3="National Currency",IF(Provisions_DATA!K45=0,0,Provisions_DATA!K45),IF($C$3="Current Exchange rate",IF(Provisions_DATA!K45=0,0,Provisions_DATA!K45/ECO!U11),IF($C$3="Constant Exchange rate",IF(Provisions_DATA!K45=0,0,Provisions_DATA!K45/ECO!U46))))</f>
        <v>178253.61962273001</v>
      </c>
      <c r="M48" s="74">
        <f>IF($C$3="National Currency",IF(Provisions_DATA!L45=0,0,Provisions_DATA!L45),IF($C$3="Current Exchange rate",IF(Provisions_DATA!L45=0,0,Provisions_DATA!L45/ECO!V11),IF($C$3="Constant Exchange rate",IF(Provisions_DATA!L45=0,0,Provisions_DATA!L45/ECO!V46))))</f>
        <v>183933.32769600002</v>
      </c>
      <c r="N48" s="74">
        <f>IF($C$3="National Currency",IF(Provisions_DATA!M45=0,0,Provisions_DATA!M45),IF($C$3="Current Exchange rate",IF(Provisions_DATA!M45=0,0,Provisions_DATA!M45/ECO!W11),IF($C$3="Constant Exchange rate",IF(Provisions_DATA!M45=0,0,Provisions_DATA!M45/ECO!W46))))</f>
        <v>192540.01628013997</v>
      </c>
      <c r="O48" s="74">
        <f>IF($C$3="National Currency",IF(Provisions_DATA!N45=0,0,Provisions_DATA!N45),IF($C$3="Current Exchange rate",IF(Provisions_DATA!N45=0,0,Provisions_DATA!N45/ECO!X11),IF($C$3="Constant Exchange rate",IF(Provisions_DATA!N45=0,0,Provisions_DATA!N45/ECO!X46))))</f>
        <v>196688.18418238001</v>
      </c>
      <c r="P48" s="210">
        <f>IF($C$3="National Currency",IF(Provisions_DATA!O45=0,0,Provisions_DATA!O45),IF($C$3="Current Exchange rate",IF(Provisions_DATA!O45=0,0,Provisions_DATA!O45/ECO!Y11),IF($C$3="Constant Exchange rate",IF(Provisions_DATA!O45=0,0,Provisions_DATA!O45/ECO!Y46))))</f>
        <v>202531.32867749</v>
      </c>
      <c r="Q48" s="77">
        <f t="shared" ref="Q48:Q80" si="7">O48/$O$79</f>
        <v>6.9289510239082183E-2</v>
      </c>
      <c r="R48" s="77">
        <f t="shared" ref="R48:R78" si="8">IF(OR(O48=0,N48=0),"-",O48/N48-1)</f>
        <v>2.1544445577508231E-2</v>
      </c>
      <c r="S48" s="77">
        <f t="shared" ref="S48:S78" si="9">IF(OR(O48=0, F48=0), "-", O48/F48-1)</f>
        <v>0.84941659701595262</v>
      </c>
    </row>
    <row r="49" spans="3:19" ht="15" x14ac:dyDescent="0.25">
      <c r="C49" s="242"/>
      <c r="D49" s="243"/>
      <c r="E49" s="72" t="s">
        <v>2</v>
      </c>
      <c r="F49" s="74">
        <f>IF($C$3="National Currency",IF(Provisions_DATA!E46=0,0,Provisions_DATA!E46),IF($C$3="Current Exchange rate",IF(Provisions_DATA!E46=0,0,Provisions_DATA!E46/ECO!O12),IF($C$3="Constant Exchange rate",IF(Provisions_DATA!E46=0,0,Provisions_DATA!E46/ECO!O47))))</f>
        <v>0</v>
      </c>
      <c r="G49" s="74">
        <f>IF($C$3="National Currency",IF(Provisions_DATA!F46=0,0,Provisions_DATA!F46),IF($C$3="Current Exchange rate",IF(Provisions_DATA!F46=0,0,Provisions_DATA!F46/ECO!P12),IF($C$3="Constant Exchange rate",IF(Provisions_DATA!F46=0,0,Provisions_DATA!F46/ECO!P47))))</f>
        <v>0</v>
      </c>
      <c r="H49" s="74">
        <f>IF($C$3="National Currency",IF(Provisions_DATA!G46=0,0,Provisions_DATA!G46),IF($C$3="Current Exchange rate",IF(Provisions_DATA!G46=0,0,Provisions_DATA!G46/ECO!Q12),IF($C$3="Constant Exchange rate",IF(Provisions_DATA!G46=0,0,Provisions_DATA!G46/ECO!Q47))))</f>
        <v>0</v>
      </c>
      <c r="I49" s="74">
        <f>IF($C$3="National Currency",IF(Provisions_DATA!H46=0,0,Provisions_DATA!H46),IF($C$3="Current Exchange rate",IF(Provisions_DATA!H46=0,0,Provisions_DATA!H46/ECO!R12),IF($C$3="Constant Exchange rate",IF(Provisions_DATA!H46=0,0,Provisions_DATA!H46/ECO!R47))))</f>
        <v>138.20493705438193</v>
      </c>
      <c r="J49" s="74">
        <f>IF($C$3="National Currency",IF(Provisions_DATA!I46=0,0,Provisions_DATA!I46),IF($C$3="Current Exchange rate",IF(Provisions_DATA!I46=0,0,Provisions_DATA!I46/ECO!S12),IF($C$3="Constant Exchange rate",IF(Provisions_DATA!I46=0,0,Provisions_DATA!I46/ECO!S47))))</f>
        <v>174.16887736074148</v>
      </c>
      <c r="K49" s="74">
        <f>IF($C$3="National Currency",IF(Provisions_DATA!J46=0,0,Provisions_DATA!J46),IF($C$3="Current Exchange rate",IF(Provisions_DATA!J46=0,0,Provisions_DATA!J46/ECO!T12),IF($C$3="Constant Exchange rate",IF(Provisions_DATA!J46=0,0,Provisions_DATA!J46/ECO!T47))))</f>
        <v>197.34837147239273</v>
      </c>
      <c r="L49" s="74">
        <f>IF($C$3="National Currency",IF(Provisions_DATA!K46=0,0,Provisions_DATA!K46),IF($C$3="Current Exchange rate",IF(Provisions_DATA!K46=0,0,Provisions_DATA!K46/ECO!U12),IF($C$3="Constant Exchange rate",IF(Provisions_DATA!K46=0,0,Provisions_DATA!K46/ECO!U47))))</f>
        <v>192.0648808032465</v>
      </c>
      <c r="M49" s="74">
        <f>IF($C$3="National Currency",IF(Provisions_DATA!L46=0,0,Provisions_DATA!L46),IF($C$3="Current Exchange rate",IF(Provisions_DATA!L46=0,0,Provisions_DATA!L46/ECO!V12),IF($C$3="Constant Exchange rate",IF(Provisions_DATA!L46=0,0,Provisions_DATA!L46/ECO!V47))))</f>
        <v>214.23458431332446</v>
      </c>
      <c r="N49" s="74">
        <f>IF($C$3="National Currency",IF(Provisions_DATA!M46=0,0,Provisions_DATA!M46),IF($C$3="Current Exchange rate",IF(Provisions_DATA!M46=0,0,Provisions_DATA!M46/ECO!W12),IF($C$3="Constant Exchange rate",IF(Provisions_DATA!M46=0,0,Provisions_DATA!M46/ECO!W47))))</f>
        <v>237.24307188874118</v>
      </c>
      <c r="O49" s="208">
        <f>IF($C$3="National Currency",IF(Provisions_DATA!N46=0,0,Provisions_DATA!N46),IF($C$3="Current Exchange rate",IF(Provisions_DATA!N46=0,0,Provisions_DATA!N46/ECO!X12),IF($C$3="Constant Exchange rate",IF(Provisions_DATA!N46=0,0,Provisions_DATA!N46/ECO!X47))))</f>
        <v>237.24307188874118</v>
      </c>
      <c r="P49" s="210">
        <f>IF($C$3="National Currency",IF(Provisions_DATA!O46=0,0,Provisions_DATA!O46),IF($C$3="Current Exchange rate",IF(Provisions_DATA!O46=0,0,Provisions_DATA!O46/ECO!Y12),IF($C$3="Constant Exchange rate",IF(Provisions_DATA!O46=0,0,Provisions_DATA!O46/ECO!Y47))))</f>
        <v>0</v>
      </c>
      <c r="Q49" s="77">
        <f t="shared" si="7"/>
        <v>8.3576226640760535E-5</v>
      </c>
      <c r="R49" s="77">
        <f t="shared" si="8"/>
        <v>0</v>
      </c>
      <c r="S49" s="77" t="str">
        <f t="shared" si="9"/>
        <v>-</v>
      </c>
    </row>
    <row r="50" spans="3:19" ht="15" x14ac:dyDescent="0.25">
      <c r="C50" s="242"/>
      <c r="D50" s="243"/>
      <c r="E50" s="72" t="s">
        <v>3</v>
      </c>
      <c r="F50" s="74">
        <f>IF($C$3="National Currency",IF(Provisions_DATA!E47=0,0,Provisions_DATA!E47),IF($C$3="Current Exchange rate",IF(Provisions_DATA!E47=0,0,Provisions_DATA!E47/ECO!O13),IF($C$3="Constant Exchange rate",IF(Provisions_DATA!E47=0,0,Provisions_DATA!E47/ECO!O48))))</f>
        <v>187944.1516966068</v>
      </c>
      <c r="G50" s="74">
        <f>IF($C$3="National Currency",IF(Provisions_DATA!F47=0,0,Provisions_DATA!F47),IF($C$3="Current Exchange rate",IF(Provisions_DATA!F47=0,0,Provisions_DATA!F47/ECO!P13),IF($C$3="Constant Exchange rate",IF(Provisions_DATA!F47=0,0,Provisions_DATA!F47/ECO!P48))))</f>
        <v>191803.01563539589</v>
      </c>
      <c r="H50" s="74">
        <f>IF($C$3="National Currency",IF(Provisions_DATA!G47=0,0,Provisions_DATA!G47),IF($C$3="Current Exchange rate",IF(Provisions_DATA!G47=0,0,Provisions_DATA!G47/ECO!Q13),IF($C$3="Constant Exchange rate",IF(Provisions_DATA!G47=0,0,Provisions_DATA!G47/ECO!Q48))))</f>
        <v>193311.56187624752</v>
      </c>
      <c r="I50" s="74">
        <f>IF($C$3="National Currency",IF(Provisions_DATA!H47=0,0,Provisions_DATA!H47),IF($C$3="Current Exchange rate",IF(Provisions_DATA!H47=0,0,Provisions_DATA!H47/ECO!R13),IF($C$3="Constant Exchange rate",IF(Provisions_DATA!H47=0,0,Provisions_DATA!H47/ECO!R48))))</f>
        <v>192989.30888223555</v>
      </c>
      <c r="J50" s="74">
        <f>IF($C$3="National Currency",IF(Provisions_DATA!I47=0,0,Provisions_DATA!I47),IF($C$3="Current Exchange rate",IF(Provisions_DATA!I47=0,0,Provisions_DATA!I47/ECO!S13),IF($C$3="Constant Exchange rate",IF(Provisions_DATA!I47=0,0,Provisions_DATA!I47/ECO!S48))))</f>
        <v>186933.71977129075</v>
      </c>
      <c r="K50" s="74">
        <f>IF($C$3="National Currency",IF(Provisions_DATA!J47=0,0,Provisions_DATA!J47),IF($C$3="Current Exchange rate",IF(Provisions_DATA!J47=0,0,Provisions_DATA!J47/ECO!T13),IF($C$3="Constant Exchange rate",IF(Provisions_DATA!J47=0,0,Provisions_DATA!J47/ECO!T48))))</f>
        <v>190696.94956337326</v>
      </c>
      <c r="L50" s="74">
        <f>IF($C$3="National Currency",IF(Provisions_DATA!K47=0,0,Provisions_DATA!K47),IF($C$3="Current Exchange rate",IF(Provisions_DATA!K47=0,0,Provisions_DATA!K47/ECO!U13),IF($C$3="Constant Exchange rate",IF(Provisions_DATA!K47=0,0,Provisions_DATA!K47/ECO!U48))))</f>
        <v>196074.87911926149</v>
      </c>
      <c r="M50" s="74">
        <f>IF($C$3="National Currency",IF(Provisions_DATA!L47=0,0,Provisions_DATA!L47),IF($C$3="Current Exchange rate",IF(Provisions_DATA!L47=0,0,Provisions_DATA!L47/ECO!V13),IF($C$3="Constant Exchange rate",IF(Provisions_DATA!L47=0,0,Provisions_DATA!L47/ECO!V48))))</f>
        <v>199827.14816450432</v>
      </c>
      <c r="N50" s="74">
        <f>IF($C$3="National Currency",IF(Provisions_DATA!M47=0,0,Provisions_DATA!M47),IF($C$3="Current Exchange rate",IF(Provisions_DATA!M47=0,0,Provisions_DATA!M47/ECO!W13),IF($C$3="Constant Exchange rate",IF(Provisions_DATA!M47=0,0,Provisions_DATA!M47/ECO!W48))))</f>
        <v>209006.15209664006</v>
      </c>
      <c r="O50" s="74">
        <f>IF($C$3="National Currency",IF(Provisions_DATA!N47=0,0,Provisions_DATA!N47),IF($C$3="Current Exchange rate",IF(Provisions_DATA!N47=0,0,Provisions_DATA!N47/ECO!X13),IF($C$3="Constant Exchange rate",IF(Provisions_DATA!N47=0,0,Provisions_DATA!N47/ECO!X48))))</f>
        <v>216431.29149367934</v>
      </c>
      <c r="P50" s="210">
        <f>IF($C$3="National Currency",IF(Provisions_DATA!O47=0,0,Provisions_DATA!O47),IF($C$3="Current Exchange rate",IF(Provisions_DATA!O47=0,0,Provisions_DATA!O47/ECO!Y13),IF($C$3="Constant Exchange rate",IF(Provisions_DATA!O47=0,0,Provisions_DATA!O47/ECO!Y48))))</f>
        <v>221627.25946107786</v>
      </c>
      <c r="Q50" s="77">
        <f t="shared" si="7"/>
        <v>7.624463182853719E-2</v>
      </c>
      <c r="R50" s="77">
        <f t="shared" si="8"/>
        <v>3.5525937024121879E-2</v>
      </c>
      <c r="S50" s="77">
        <f t="shared" si="9"/>
        <v>0.15157236625834769</v>
      </c>
    </row>
    <row r="51" spans="3:19" ht="15" x14ac:dyDescent="0.25">
      <c r="C51" s="242"/>
      <c r="D51" s="243"/>
      <c r="E51" s="72" t="s">
        <v>4</v>
      </c>
      <c r="F51" s="74">
        <f>IF($C$3="National Currency",IF(Provisions_DATA!E48=0,0,Provisions_DATA!E48),IF($C$3="Current Exchange rate",IF(Provisions_DATA!E48=0,0,Provisions_DATA!E48/ECO!O14),IF($C$3="Constant Exchange rate",IF(Provisions_DATA!E48=0,0,Provisions_DATA!E48/ECO!O49))))</f>
        <v>2166.1494173648448</v>
      </c>
      <c r="G51" s="74">
        <f>IF($C$3="National Currency",IF(Provisions_DATA!F48=0,0,Provisions_DATA!F48),IF($C$3="Current Exchange rate",IF(Provisions_DATA!F48=0,0,Provisions_DATA!F48/ECO!P14),IF($C$3="Constant Exchange rate",IF(Provisions_DATA!F48=0,0,Provisions_DATA!F48/ECO!P49))))</f>
        <v>2533.9861108796299</v>
      </c>
      <c r="H51" s="74">
        <f>IF($C$3="National Currency",IF(Provisions_DATA!G48=0,0,Provisions_DATA!G48),IF($C$3="Current Exchange rate",IF(Provisions_DATA!G48=0,0,Provisions_DATA!G48/ECO!Q14),IF($C$3="Constant Exchange rate",IF(Provisions_DATA!G48=0,0,Provisions_DATA!G48/ECO!Q49))))</f>
        <v>3082.8218123143884</v>
      </c>
      <c r="I51" s="74">
        <f>IF($C$3="National Currency",IF(Provisions_DATA!H48=0,0,Provisions_DATA!H48),IF($C$3="Current Exchange rate",IF(Provisions_DATA!H48=0,0,Provisions_DATA!H48/ECO!R14),IF($C$3="Constant Exchange rate",IF(Provisions_DATA!H48=0,0,Provisions_DATA!H48/ECO!R49))))</f>
        <v>3333.5041946452066</v>
      </c>
      <c r="J51" s="74">
        <f>IF($C$3="National Currency",IF(Provisions_DATA!I48=0,0,Provisions_DATA!I48),IF($C$3="Current Exchange rate",IF(Provisions_DATA!I48=0,0,Provisions_DATA!I48/ECO!S14),IF($C$3="Constant Exchange rate",IF(Provisions_DATA!I48=0,0,Provisions_DATA!I48/ECO!S49))))</f>
        <v>1645</v>
      </c>
      <c r="K51" s="74">
        <f>IF($C$3="National Currency",IF(Provisions_DATA!J48=0,0,Provisions_DATA!J48),IF($C$3="Current Exchange rate",IF(Provisions_DATA!J48=0,0,Provisions_DATA!J48/ECO!T14),IF($C$3="Constant Exchange rate",IF(Provisions_DATA!J48=0,0,Provisions_DATA!J48/ECO!T49))))</f>
        <v>1794</v>
      </c>
      <c r="L51" s="74">
        <f>IF($C$3="National Currency",IF(Provisions_DATA!K48=0,0,Provisions_DATA!K48),IF($C$3="Current Exchange rate",IF(Provisions_DATA!K48=0,0,Provisions_DATA!K48/ECO!U14),IF($C$3="Constant Exchange rate",IF(Provisions_DATA!K48=0,0,Provisions_DATA!K48/ECO!U49))))</f>
        <v>1780</v>
      </c>
      <c r="M51" s="74">
        <f>IF($C$3="National Currency",IF(Provisions_DATA!L48=0,0,Provisions_DATA!L48),IF($C$3="Current Exchange rate",IF(Provisions_DATA!L48=0,0,Provisions_DATA!L48/ECO!V14),IF($C$3="Constant Exchange rate",IF(Provisions_DATA!L48=0,0,Provisions_DATA!L48/ECO!V49))))</f>
        <v>1797</v>
      </c>
      <c r="N51" s="74">
        <f>IF($C$3="National Currency",IF(Provisions_DATA!M48=0,0,Provisions_DATA!M48),IF($C$3="Current Exchange rate",IF(Provisions_DATA!M48=0,0,Provisions_DATA!M48/ECO!W14),IF($C$3="Constant Exchange rate",IF(Provisions_DATA!M48=0,0,Provisions_DATA!M48/ECO!W49))))</f>
        <v>1727</v>
      </c>
      <c r="O51" s="208">
        <f>IF($C$3="National Currency",IF(Provisions_DATA!N48=0,0,Provisions_DATA!N48),IF($C$3="Current Exchange rate",IF(Provisions_DATA!N48=0,0,Provisions_DATA!N48/ECO!X14),IF($C$3="Constant Exchange rate",IF(Provisions_DATA!N48=0,0,Provisions_DATA!N48/ECO!X49))))</f>
        <v>1727</v>
      </c>
      <c r="P51" s="210">
        <f>IF($C$3="National Currency",IF(Provisions_DATA!O48=0,0,Provisions_DATA!O48),IF($C$3="Current Exchange rate",IF(Provisions_DATA!O48=0,0,Provisions_DATA!O48/ECO!Y14),IF($C$3="Constant Exchange rate",IF(Provisions_DATA!O48=0,0,Provisions_DATA!O48/ECO!Y49))))</f>
        <v>0</v>
      </c>
      <c r="Q51" s="77">
        <f t="shared" si="7"/>
        <v>6.0838928723820488E-4</v>
      </c>
      <c r="R51" s="77">
        <f t="shared" si="8"/>
        <v>0</v>
      </c>
      <c r="S51" s="77">
        <f t="shared" si="9"/>
        <v>-0.20273274495490579</v>
      </c>
    </row>
    <row r="52" spans="3:19" ht="15" x14ac:dyDescent="0.25">
      <c r="C52" s="242"/>
      <c r="D52" s="243"/>
      <c r="E52" s="72" t="s">
        <v>5</v>
      </c>
      <c r="F52" s="74">
        <f>IF($C$3="National Currency",IF(Provisions_DATA!E49=0,0,Provisions_DATA!E49),IF($C$3="Current Exchange rate",IF(Provisions_DATA!E49=0,0,Provisions_DATA!E49/ECO!O15),IF($C$3="Constant Exchange rate",IF(Provisions_DATA!E49=0,0,Provisions_DATA!E49/ECO!O50))))</f>
        <v>4298.143140436272</v>
      </c>
      <c r="G52" s="74">
        <f>IF($C$3="National Currency",IF(Provisions_DATA!F49=0,0,Provisions_DATA!F49),IF($C$3="Current Exchange rate",IF(Provisions_DATA!F49=0,0,Provisions_DATA!F49/ECO!P15),IF($C$3="Constant Exchange rate",IF(Provisions_DATA!F49=0,0,Provisions_DATA!F49/ECO!P50))))</f>
        <v>5063.1863349558316</v>
      </c>
      <c r="H52" s="74">
        <f>IF($C$3="National Currency",IF(Provisions_DATA!G49=0,0,Provisions_DATA!G49),IF($C$3="Current Exchange rate",IF(Provisions_DATA!G49=0,0,Provisions_DATA!G49/ECO!Q15),IF($C$3="Constant Exchange rate",IF(Provisions_DATA!G49=0,0,Provisions_DATA!G49/ECO!Q50))))</f>
        <v>5695.3164232918698</v>
      </c>
      <c r="I52" s="74">
        <f>IF($C$3="National Currency",IF(Provisions_DATA!H49=0,0,Provisions_DATA!H49),IF($C$3="Current Exchange rate",IF(Provisions_DATA!H49=0,0,Provisions_DATA!H49/ECO!R15),IF($C$3="Constant Exchange rate",IF(Provisions_DATA!H49=0,0,Provisions_DATA!H49/ECO!R50))))</f>
        <v>6127.1678384712459</v>
      </c>
      <c r="J52" s="74">
        <f>IF($C$3="National Currency",IF(Provisions_DATA!I49=0,0,Provisions_DATA!I49),IF($C$3="Current Exchange rate",IF(Provisions_DATA!I49=0,0,Provisions_DATA!I49/ECO!S15),IF($C$3="Constant Exchange rate",IF(Provisions_DATA!I49=0,0,Provisions_DATA!I49/ECO!S50))))</f>
        <v>6363.3315305570577</v>
      </c>
      <c r="K52" s="74">
        <f>IF($C$3="National Currency",IF(Provisions_DATA!J49=0,0,Provisions_DATA!J49),IF($C$3="Current Exchange rate",IF(Provisions_DATA!J49=0,0,Provisions_DATA!J49/ECO!T15),IF($C$3="Constant Exchange rate",IF(Provisions_DATA!J49=0,0,Provisions_DATA!J49/ECO!T50))))</f>
        <v>6923.1656751397149</v>
      </c>
      <c r="L52" s="74">
        <f>IF($C$3="National Currency",IF(Provisions_DATA!K49=0,0,Provisions_DATA!K49),IF($C$3="Current Exchange rate",IF(Provisions_DATA!K49=0,0,Provisions_DATA!K49/ECO!U15),IF($C$3="Constant Exchange rate",IF(Provisions_DATA!K49=0,0,Provisions_DATA!K49/ECO!U50))))</f>
        <v>7719.1995673336942</v>
      </c>
      <c r="M52" s="74">
        <f>IF($C$3="National Currency",IF(Provisions_DATA!L49=0,0,Provisions_DATA!L49),IF($C$3="Current Exchange rate",IF(Provisions_DATA!L49=0,0,Provisions_DATA!L49/ECO!V15),IF($C$3="Constant Exchange rate",IF(Provisions_DATA!L49=0,0,Provisions_DATA!L49/ECO!V50))))</f>
        <v>9265.8734451054625</v>
      </c>
      <c r="N52" s="74">
        <f>IF($C$3="National Currency",IF(Provisions_DATA!M49=0,0,Provisions_DATA!M49),IF($C$3="Current Exchange rate",IF(Provisions_DATA!M49=0,0,Provisions_DATA!M49/ECO!W15),IF($C$3="Constant Exchange rate",IF(Provisions_DATA!M49=0,0,Provisions_DATA!M49/ECO!W50))))</f>
        <v>9835.911303407247</v>
      </c>
      <c r="O52" s="74">
        <f>IF($C$3="National Currency",IF(Provisions_DATA!N49=0,0,Provisions_DATA!N49),IF($C$3="Current Exchange rate",IF(Provisions_DATA!N49=0,0,Provisions_DATA!N49/ECO!X15),IF($C$3="Constant Exchange rate",IF(Provisions_DATA!N49=0,0,Provisions_DATA!N49/ECO!X50))))</f>
        <v>10046.151072651885</v>
      </c>
      <c r="P52" s="210">
        <f>IF($C$3="National Currency",IF(Provisions_DATA!O49=0,0,Provisions_DATA!O49),IF($C$3="Current Exchange rate",IF(Provisions_DATA!O49=0,0,Provisions_DATA!O49/ECO!Y15),IF($C$3="Constant Exchange rate",IF(Provisions_DATA!O49=0,0,Provisions_DATA!O49/ECO!Y50))))</f>
        <v>10092.518478456825</v>
      </c>
      <c r="Q52" s="77">
        <f t="shared" si="7"/>
        <v>3.5390681474105428E-3</v>
      </c>
      <c r="R52" s="77">
        <f t="shared" si="8"/>
        <v>2.1374711784134082E-2</v>
      </c>
      <c r="S52" s="77">
        <f t="shared" si="9"/>
        <v>1.3373235242305532</v>
      </c>
    </row>
    <row r="53" spans="3:19" ht="15" x14ac:dyDescent="0.25">
      <c r="C53" s="242"/>
      <c r="D53" s="243"/>
      <c r="E53" s="72" t="s">
        <v>6</v>
      </c>
      <c r="F53" s="74">
        <f>IF($C$3="National Currency",IF(Provisions_DATA!E50=0,0,Provisions_DATA!E50),IF($C$3="Current Exchange rate",IF(Provisions_DATA!E50=0,0,Provisions_DATA!E50/ECO!O16),IF($C$3="Constant Exchange rate",IF(Provisions_DATA!E50=0,0,Provisions_DATA!E50/ECO!O51))))</f>
        <v>0</v>
      </c>
      <c r="G53" s="74">
        <f>IF($C$3="National Currency",IF(Provisions_DATA!F50=0,0,Provisions_DATA!F50),IF($C$3="Current Exchange rate",IF(Provisions_DATA!F50=0,0,Provisions_DATA!F50/ECO!P16),IF($C$3="Constant Exchange rate",IF(Provisions_DATA!F50=0,0,Provisions_DATA!F50/ECO!P51))))</f>
        <v>0</v>
      </c>
      <c r="H53" s="74">
        <f>IF($C$3="National Currency",IF(Provisions_DATA!G50=0,0,Provisions_DATA!G50),IF($C$3="Current Exchange rate",IF(Provisions_DATA!G50=0,0,Provisions_DATA!G50/ECO!Q16),IF($C$3="Constant Exchange rate",IF(Provisions_DATA!G50=0,0,Provisions_DATA!G50/ECO!Q51))))</f>
        <v>0</v>
      </c>
      <c r="I53" s="74">
        <f>IF($C$3="National Currency",IF(Provisions_DATA!H50=0,0,Provisions_DATA!H50),IF($C$3="Current Exchange rate",IF(Provisions_DATA!H50=0,0,Provisions_DATA!H50/ECO!R16),IF($C$3="Constant Exchange rate",IF(Provisions_DATA!H50=0,0,Provisions_DATA!H50/ECO!R51))))</f>
        <v>0</v>
      </c>
      <c r="J53" s="74">
        <f>IF($C$3="National Currency",IF(Provisions_DATA!I50=0,0,Provisions_DATA!I50),IF($C$3="Current Exchange rate",IF(Provisions_DATA!I50=0,0,Provisions_DATA!I50/ECO!S16),IF($C$3="Constant Exchange rate",IF(Provisions_DATA!I50=0,0,Provisions_DATA!I50/ECO!S51))))</f>
        <v>0</v>
      </c>
      <c r="K53" s="74">
        <f>IF($C$3="National Currency",IF(Provisions_DATA!J50=0,0,Provisions_DATA!J50),IF($C$3="Current Exchange rate",IF(Provisions_DATA!J50=0,0,Provisions_DATA!J50/ECO!T16),IF($C$3="Constant Exchange rate",IF(Provisions_DATA!J50=0,0,Provisions_DATA!J50/ECO!T51))))</f>
        <v>0</v>
      </c>
      <c r="L53" s="74">
        <f>IF($C$3="National Currency",IF(Provisions_DATA!K50=0,0,Provisions_DATA!K50),IF($C$3="Current Exchange rate",IF(Provisions_DATA!K50=0,0,Provisions_DATA!K50/ECO!U16),IF($C$3="Constant Exchange rate",IF(Provisions_DATA!K50=0,0,Provisions_DATA!K50/ECO!U51))))</f>
        <v>0</v>
      </c>
      <c r="M53" s="74">
        <f>IF($C$3="National Currency",IF(Provisions_DATA!L50=0,0,Provisions_DATA!L50),IF($C$3="Current Exchange rate",IF(Provisions_DATA!L50=0,0,Provisions_DATA!L50/ECO!V16),IF($C$3="Constant Exchange rate",IF(Provisions_DATA!L50=0,0,Provisions_DATA!L50/ECO!V51))))</f>
        <v>0</v>
      </c>
      <c r="N53" s="74">
        <f>IF($C$3="National Currency",IF(Provisions_DATA!M50=0,0,Provisions_DATA!M50),IF($C$3="Current Exchange rate",IF(Provisions_DATA!M50=0,0,Provisions_DATA!M50/ECO!W16),IF($C$3="Constant Exchange rate",IF(Provisions_DATA!M50=0,0,Provisions_DATA!M50/ECO!W51))))</f>
        <v>0</v>
      </c>
      <c r="O53" s="74">
        <f>IF($C$3="National Currency",IF(Provisions_DATA!N50=0,0,Provisions_DATA!N50),IF($C$3="Current Exchange rate",IF(Provisions_DATA!N50=0,0,Provisions_DATA!N50/ECO!X16),IF($C$3="Constant Exchange rate",IF(Provisions_DATA!N50=0,0,Provisions_DATA!N50/ECO!X51))))</f>
        <v>0</v>
      </c>
      <c r="P53" s="210">
        <f>IF($C$3="National Currency",IF(Provisions_DATA!O50=0,0,Provisions_DATA!O50),IF($C$3="Current Exchange rate",IF(Provisions_DATA!O50=0,0,Provisions_DATA!O50/ECO!Y16),IF($C$3="Constant Exchange rate",IF(Provisions_DATA!O50=0,0,Provisions_DATA!O50/ECO!Y51))))</f>
        <v>0</v>
      </c>
      <c r="Q53" s="77">
        <f t="shared" si="7"/>
        <v>0</v>
      </c>
      <c r="R53" s="77" t="str">
        <f t="shared" si="8"/>
        <v>-</v>
      </c>
      <c r="S53" s="77" t="str">
        <f t="shared" si="9"/>
        <v>-</v>
      </c>
    </row>
    <row r="54" spans="3:19" ht="15" x14ac:dyDescent="0.25">
      <c r="C54" s="242"/>
      <c r="D54" s="243"/>
      <c r="E54" s="72" t="s">
        <v>7</v>
      </c>
      <c r="F54" s="74">
        <f>IF($C$3="National Currency",IF(Provisions_DATA!E51=0,0,Provisions_DATA!E51),IF($C$3="Current Exchange rate",IF(Provisions_DATA!E51=0,0,Provisions_DATA!E51/ECO!O17),IF($C$3="Constant Exchange rate",IF(Provisions_DATA!E51=0,0,Provisions_DATA!E51/ECO!O52))))</f>
        <v>0</v>
      </c>
      <c r="G54" s="74">
        <f>IF($C$3="National Currency",IF(Provisions_DATA!F51=0,0,Provisions_DATA!F51),IF($C$3="Current Exchange rate",IF(Provisions_DATA!F51=0,0,Provisions_DATA!F51/ECO!P17),IF($C$3="Constant Exchange rate",IF(Provisions_DATA!F51=0,0,Provisions_DATA!F51/ECO!P52))))</f>
        <v>0</v>
      </c>
      <c r="H54" s="74">
        <f>IF($C$3="National Currency",IF(Provisions_DATA!G51=0,0,Provisions_DATA!G51),IF($C$3="Current Exchange rate",IF(Provisions_DATA!G51=0,0,Provisions_DATA!G51/ECO!Q17),IF($C$3="Constant Exchange rate",IF(Provisions_DATA!G51=0,0,Provisions_DATA!G51/ECO!Q52))))</f>
        <v>0</v>
      </c>
      <c r="I54" s="74">
        <f>IF($C$3="National Currency",IF(Provisions_DATA!H51=0,0,Provisions_DATA!H51),IF($C$3="Current Exchange rate",IF(Provisions_DATA!H51=0,0,Provisions_DATA!H51/ECO!R17),IF($C$3="Constant Exchange rate",IF(Provisions_DATA!H51=0,0,Provisions_DATA!H51/ECO!R52))))</f>
        <v>0</v>
      </c>
      <c r="J54" s="74">
        <f>IF($C$3="National Currency",IF(Provisions_DATA!I51=0,0,Provisions_DATA!I51),IF($C$3="Current Exchange rate",IF(Provisions_DATA!I51=0,0,Provisions_DATA!I51/ECO!S17),IF($C$3="Constant Exchange rate",IF(Provisions_DATA!I51=0,0,Provisions_DATA!I51/ECO!S52))))</f>
        <v>0</v>
      </c>
      <c r="K54" s="74">
        <f>IF($C$3="National Currency",IF(Provisions_DATA!J51=0,0,Provisions_DATA!J51),IF($C$3="Current Exchange rate",IF(Provisions_DATA!J51=0,0,Provisions_DATA!J51/ECO!T17),IF($C$3="Constant Exchange rate",IF(Provisions_DATA!J51=0,0,Provisions_DATA!J51/ECO!T52))))</f>
        <v>0</v>
      </c>
      <c r="L54" s="74">
        <f>IF($C$3="National Currency",IF(Provisions_DATA!K51=0,0,Provisions_DATA!K51),IF($C$3="Current Exchange rate",IF(Provisions_DATA!K51=0,0,Provisions_DATA!K51/ECO!U17),IF($C$3="Constant Exchange rate",IF(Provisions_DATA!K51=0,0,Provisions_DATA!K51/ECO!U52))))</f>
        <v>0</v>
      </c>
      <c r="M54" s="74">
        <f>IF($C$3="National Currency",IF(Provisions_DATA!L51=0,0,Provisions_DATA!L51),IF($C$3="Current Exchange rate",IF(Provisions_DATA!L51=0,0,Provisions_DATA!L51/ECO!V17),IF($C$3="Constant Exchange rate",IF(Provisions_DATA!L51=0,0,Provisions_DATA!L51/ECO!V52))))</f>
        <v>0</v>
      </c>
      <c r="N54" s="74">
        <f>IF($C$3="National Currency",IF(Provisions_DATA!M51=0,0,Provisions_DATA!M51),IF($C$3="Current Exchange rate",IF(Provisions_DATA!M51=0,0,Provisions_DATA!M51/ECO!W17),IF($C$3="Constant Exchange rate",IF(Provisions_DATA!M51=0,0,Provisions_DATA!M51/ECO!W52))))</f>
        <v>0</v>
      </c>
      <c r="O54" s="74">
        <f>IF($C$3="National Currency",IF(Provisions_DATA!N51=0,0,Provisions_DATA!N51),IF($C$3="Current Exchange rate",IF(Provisions_DATA!N51=0,0,Provisions_DATA!N51/ECO!X17),IF($C$3="Constant Exchange rate",IF(Provisions_DATA!N51=0,0,Provisions_DATA!N51/ECO!X52))))</f>
        <v>0</v>
      </c>
      <c r="P54" s="210">
        <f>IF($C$3="National Currency",IF(Provisions_DATA!O51=0,0,Provisions_DATA!O51),IF($C$3="Current Exchange rate",IF(Provisions_DATA!O51=0,0,Provisions_DATA!O51/ECO!Y17),IF($C$3="Constant Exchange rate",IF(Provisions_DATA!O51=0,0,Provisions_DATA!O51/ECO!Y52))))</f>
        <v>0</v>
      </c>
      <c r="Q54" s="77">
        <f t="shared" si="7"/>
        <v>0</v>
      </c>
      <c r="R54" s="77" t="str">
        <f t="shared" si="8"/>
        <v>-</v>
      </c>
      <c r="S54" s="77" t="str">
        <f t="shared" si="9"/>
        <v>-</v>
      </c>
    </row>
    <row r="55" spans="3:19" ht="15" x14ac:dyDescent="0.25">
      <c r="C55" s="242"/>
      <c r="D55" s="243"/>
      <c r="E55" s="72" t="s">
        <v>8</v>
      </c>
      <c r="F55" s="74">
        <f>IF($C$3="National Currency",IF(Provisions_DATA!E52=0,0,Provisions_DATA!E52),IF($C$3="Current Exchange rate",IF(Provisions_DATA!E52=0,0,Provisions_DATA!E52/ECO!O18),IF($C$3="Constant Exchange rate",IF(Provisions_DATA!E52=0,0,Provisions_DATA!E52/ECO!O53))))</f>
        <v>0</v>
      </c>
      <c r="G55" s="74">
        <f>IF($C$3="National Currency",IF(Provisions_DATA!F52=0,0,Provisions_DATA!F52),IF($C$3="Current Exchange rate",IF(Provisions_DATA!F52=0,0,Provisions_DATA!F52/ECO!P18),IF($C$3="Constant Exchange rate",IF(Provisions_DATA!F52=0,0,Provisions_DATA!F52/ECO!P53))))</f>
        <v>0</v>
      </c>
      <c r="H55" s="74">
        <f>IF($C$3="National Currency",IF(Provisions_DATA!G52=0,0,Provisions_DATA!G52),IF($C$3="Current Exchange rate",IF(Provisions_DATA!G52=0,0,Provisions_DATA!G52/ECO!Q18),IF($C$3="Constant Exchange rate",IF(Provisions_DATA!G52=0,0,Provisions_DATA!G52/ECO!Q53))))</f>
        <v>0</v>
      </c>
      <c r="I55" s="74">
        <f>IF($C$3="National Currency",IF(Provisions_DATA!H52=0,0,Provisions_DATA!H52),IF($C$3="Current Exchange rate",IF(Provisions_DATA!H52=0,0,Provisions_DATA!H52/ECO!R18),IF($C$3="Constant Exchange rate",IF(Provisions_DATA!H52=0,0,Provisions_DATA!H52/ECO!R53))))</f>
        <v>0</v>
      </c>
      <c r="J55" s="74">
        <f>IF($C$3="National Currency",IF(Provisions_DATA!I52=0,0,Provisions_DATA!I52),IF($C$3="Current Exchange rate",IF(Provisions_DATA!I52=0,0,Provisions_DATA!I52/ECO!S18),IF($C$3="Constant Exchange rate",IF(Provisions_DATA!I52=0,0,Provisions_DATA!I52/ECO!S53))))</f>
        <v>0</v>
      </c>
      <c r="K55" s="74">
        <f>IF($C$3="National Currency",IF(Provisions_DATA!J52=0,0,Provisions_DATA!J52),IF($C$3="Current Exchange rate",IF(Provisions_DATA!J52=0,0,Provisions_DATA!J52/ECO!T18),IF($C$3="Constant Exchange rate",IF(Provisions_DATA!J52=0,0,Provisions_DATA!J52/ECO!T53))))</f>
        <v>0</v>
      </c>
      <c r="L55" s="74">
        <f>IF($C$3="National Currency",IF(Provisions_DATA!K52=0,0,Provisions_DATA!K52),IF($C$3="Current Exchange rate",IF(Provisions_DATA!K52=0,0,Provisions_DATA!K52/ECO!U18),IF($C$3="Constant Exchange rate",IF(Provisions_DATA!K52=0,0,Provisions_DATA!K52/ECO!U53))))</f>
        <v>0</v>
      </c>
      <c r="M55" s="74">
        <f>IF($C$3="National Currency",IF(Provisions_DATA!L52=0,0,Provisions_DATA!L52),IF($C$3="Current Exchange rate",IF(Provisions_DATA!L52=0,0,Provisions_DATA!L52/ECO!V18),IF($C$3="Constant Exchange rate",IF(Provisions_DATA!L52=0,0,Provisions_DATA!L52/ECO!V53))))</f>
        <v>0</v>
      </c>
      <c r="N55" s="74">
        <f>IF($C$3="National Currency",IF(Provisions_DATA!M52=0,0,Provisions_DATA!M52),IF($C$3="Current Exchange rate",IF(Provisions_DATA!M52=0,0,Provisions_DATA!M52/ECO!W18),IF($C$3="Constant Exchange rate",IF(Provisions_DATA!M52=0,0,Provisions_DATA!M52/ECO!W53))))</f>
        <v>0</v>
      </c>
      <c r="O55" s="74">
        <f>IF($C$3="National Currency",IF(Provisions_DATA!N52=0,0,Provisions_DATA!N52),IF($C$3="Current Exchange rate",IF(Provisions_DATA!N52=0,0,Provisions_DATA!N52/ECO!X18),IF($C$3="Constant Exchange rate",IF(Provisions_DATA!N52=0,0,Provisions_DATA!N52/ECO!X53))))</f>
        <v>0</v>
      </c>
      <c r="P55" s="210">
        <f>IF($C$3="National Currency",IF(Provisions_DATA!O52=0,0,Provisions_DATA!O52),IF($C$3="Current Exchange rate",IF(Provisions_DATA!O52=0,0,Provisions_DATA!O52/ECO!Y18),IF($C$3="Constant Exchange rate",IF(Provisions_DATA!O52=0,0,Provisions_DATA!O52/ECO!Y53))))</f>
        <v>0</v>
      </c>
      <c r="Q55" s="77">
        <f t="shared" si="7"/>
        <v>0</v>
      </c>
      <c r="R55" s="77" t="str">
        <f t="shared" si="8"/>
        <v>-</v>
      </c>
      <c r="S55" s="77" t="str">
        <f t="shared" si="9"/>
        <v>-</v>
      </c>
    </row>
    <row r="56" spans="3:19" ht="15" x14ac:dyDescent="0.25">
      <c r="C56" s="242"/>
      <c r="D56" s="243"/>
      <c r="E56" s="72" t="s">
        <v>9</v>
      </c>
      <c r="F56" s="74">
        <f>IF($C$3="National Currency",IF(Provisions_DATA!E53=0,0,Provisions_DATA!E53),IF($C$3="Current Exchange rate",IF(Provisions_DATA!E53=0,0,Provisions_DATA!E53/ECO!O19),IF($C$3="Constant Exchange rate",IF(Provisions_DATA!E53=0,0,Provisions_DATA!E53/ECO!O54))))</f>
        <v>116279</v>
      </c>
      <c r="G56" s="74">
        <f>IF($C$3="National Currency",IF(Provisions_DATA!F53=0,0,Provisions_DATA!F53),IF($C$3="Current Exchange rate",IF(Provisions_DATA!F53=0,0,Provisions_DATA!F53/ECO!P19),IF($C$3="Constant Exchange rate",IF(Provisions_DATA!F53=0,0,Provisions_DATA!F53/ECO!P54))))</f>
        <v>124181</v>
      </c>
      <c r="H56" s="74">
        <f>IF($C$3="National Currency",IF(Provisions_DATA!G53=0,0,Provisions_DATA!G53),IF($C$3="Current Exchange rate",IF(Provisions_DATA!G53=0,0,Provisions_DATA!G53/ECO!Q19),IF($C$3="Constant Exchange rate",IF(Provisions_DATA!G53=0,0,Provisions_DATA!G53/ECO!Q54))))</f>
        <v>118714.28477889</v>
      </c>
      <c r="I56" s="74">
        <f>IF($C$3="National Currency",IF(Provisions_DATA!H53=0,0,Provisions_DATA!H53),IF($C$3="Current Exchange rate",IF(Provisions_DATA!H53=0,0,Provisions_DATA!H53/ECO!R19),IF($C$3="Constant Exchange rate",IF(Provisions_DATA!H53=0,0,Provisions_DATA!H53/ECO!R54))))</f>
        <v>121087.36244462</v>
      </c>
      <c r="J56" s="74">
        <f>IF($C$3="National Currency",IF(Provisions_DATA!I53=0,0,Provisions_DATA!I53),IF($C$3="Current Exchange rate",IF(Provisions_DATA!I53=0,0,Provisions_DATA!I53/ECO!S19),IF($C$3="Constant Exchange rate",IF(Provisions_DATA!I53=0,0,Provisions_DATA!I53/ECO!S54))))</f>
        <v>122485.33960484</v>
      </c>
      <c r="K56" s="74">
        <f>IF($C$3="National Currency",IF(Provisions_DATA!J53=0,0,Provisions_DATA!J53),IF($C$3="Current Exchange rate",IF(Provisions_DATA!J53=0,0,Provisions_DATA!J53/ECO!T19),IF($C$3="Constant Exchange rate",IF(Provisions_DATA!J53=0,0,Provisions_DATA!J53/ECO!T54))))</f>
        <v>127297.19539431998</v>
      </c>
      <c r="L56" s="74">
        <f>IF($C$3="National Currency",IF(Provisions_DATA!K53=0,0,Provisions_DATA!K53),IF($C$3="Current Exchange rate",IF(Provisions_DATA!K53=0,0,Provisions_DATA!K53/ECO!U19),IF($C$3="Constant Exchange rate",IF(Provisions_DATA!K53=0,0,Provisions_DATA!K53/ECO!U54))))</f>
        <v>130428.05078830001</v>
      </c>
      <c r="M56" s="74">
        <f>IF($C$3="National Currency",IF(Provisions_DATA!L53=0,0,Provisions_DATA!L53),IF($C$3="Current Exchange rate",IF(Provisions_DATA!L53=0,0,Provisions_DATA!L53/ECO!V19),IF($C$3="Constant Exchange rate",IF(Provisions_DATA!L53=0,0,Provisions_DATA!L53/ECO!V54))))</f>
        <v>137238.31382970003</v>
      </c>
      <c r="N56" s="74">
        <f>IF($C$3="National Currency",IF(Provisions_DATA!M53=0,0,Provisions_DATA!M53),IF($C$3="Current Exchange rate",IF(Provisions_DATA!M53=0,0,Provisions_DATA!M53/ECO!W19),IF($C$3="Constant Exchange rate",IF(Provisions_DATA!M53=0,0,Provisions_DATA!M53/ECO!W54))))</f>
        <v>138768.90913481996</v>
      </c>
      <c r="O56" s="74">
        <f>IF($C$3="National Currency",IF(Provisions_DATA!N53=0,0,Provisions_DATA!N53),IF($C$3="Current Exchange rate",IF(Provisions_DATA!N53=0,0,Provisions_DATA!N53/ECO!X19),IF($C$3="Constant Exchange rate",IF(Provisions_DATA!N53=0,0,Provisions_DATA!N53/ECO!X54))))</f>
        <v>143956.87966171009</v>
      </c>
      <c r="P56" s="210">
        <f>IF($C$3="National Currency",IF(Provisions_DATA!O53=0,0,Provisions_DATA!O53),IF($C$3="Current Exchange rate",IF(Provisions_DATA!O53=0,0,Provisions_DATA!O53/ECO!Y19),IF($C$3="Constant Exchange rate",IF(Provisions_DATA!O53=0,0,Provisions_DATA!O53/ECO!Y54))))</f>
        <v>164999.18275568919</v>
      </c>
      <c r="Q56" s="77">
        <f t="shared" si="7"/>
        <v>5.0713273543962843E-2</v>
      </c>
      <c r="R56" s="77">
        <f t="shared" si="8"/>
        <v>3.7385683574479911E-2</v>
      </c>
      <c r="S56" s="77">
        <f t="shared" si="9"/>
        <v>0.23802990790865142</v>
      </c>
    </row>
    <row r="57" spans="3:19" ht="15" x14ac:dyDescent="0.25">
      <c r="C57" s="242"/>
      <c r="D57" s="243"/>
      <c r="E57" s="72" t="s">
        <v>10</v>
      </c>
      <c r="F57" s="74">
        <f>IF($C$3="National Currency",IF(Provisions_DATA!E54=0,0,Provisions_DATA!E54),IF($C$3="Current Exchange rate",IF(Provisions_DATA!E54=0,0,Provisions_DATA!E54/ECO!O20),IF($C$3="Constant Exchange rate",IF(Provisions_DATA!E54=0,0,Provisions_DATA!E54/ECO!O55))))</f>
        <v>78884</v>
      </c>
      <c r="G57" s="74">
        <f>IF($C$3="National Currency",IF(Provisions_DATA!F54=0,0,Provisions_DATA!F54),IF($C$3="Current Exchange rate",IF(Provisions_DATA!F54=0,0,Provisions_DATA!F54/ECO!P20),IF($C$3="Constant Exchange rate",IF(Provisions_DATA!F54=0,0,Provisions_DATA!F54/ECO!P55))))</f>
        <v>88848</v>
      </c>
      <c r="H57" s="74">
        <f>IF($C$3="National Currency",IF(Provisions_DATA!G54=0,0,Provisions_DATA!G54),IF($C$3="Current Exchange rate",IF(Provisions_DATA!G54=0,0,Provisions_DATA!G54/ECO!Q20),IF($C$3="Constant Exchange rate",IF(Provisions_DATA!G54=0,0,Provisions_DATA!G54/ECO!Q55))))</f>
        <v>95208</v>
      </c>
      <c r="I57" s="74">
        <f>IF($C$3="National Currency",IF(Provisions_DATA!H54=0,0,Provisions_DATA!H54),IF($C$3="Current Exchange rate",IF(Provisions_DATA!H54=0,0,Provisions_DATA!H54/ECO!R20),IF($C$3="Constant Exchange rate",IF(Provisions_DATA!H54=0,0,Provisions_DATA!H54/ECO!R55))))</f>
        <v>101280</v>
      </c>
      <c r="J57" s="74">
        <f>IF($C$3="National Currency",IF(Provisions_DATA!I54=0,0,Provisions_DATA!I54),IF($C$3="Current Exchange rate",IF(Provisions_DATA!I54=0,0,Provisions_DATA!I54/ECO!S20),IF($C$3="Constant Exchange rate",IF(Provisions_DATA!I54=0,0,Provisions_DATA!I54/ECO!S55))))</f>
        <v>93581</v>
      </c>
      <c r="K57" s="74">
        <f>IF($C$3="National Currency",IF(Provisions_DATA!J54=0,0,Provisions_DATA!J54),IF($C$3="Current Exchange rate",IF(Provisions_DATA!J54=0,0,Provisions_DATA!J54/ECO!T20),IF($C$3="Constant Exchange rate",IF(Provisions_DATA!J54=0,0,Provisions_DATA!J54/ECO!T55))))</f>
        <v>103269</v>
      </c>
      <c r="L57" s="74">
        <f>IF($C$3="National Currency",IF(Provisions_DATA!K54=0,0,Provisions_DATA!K54),IF($C$3="Current Exchange rate",IF(Provisions_DATA!K54=0,0,Provisions_DATA!K54/ECO!U20),IF($C$3="Constant Exchange rate",IF(Provisions_DATA!K54=0,0,Provisions_DATA!K54/ECO!U55))))</f>
        <v>111279</v>
      </c>
      <c r="M57" s="74">
        <f>IF($C$3="National Currency",IF(Provisions_DATA!L54=0,0,Provisions_DATA!L54),IF($C$3="Current Exchange rate",IF(Provisions_DATA!L54=0,0,Provisions_DATA!L54/ECO!V20),IF($C$3="Constant Exchange rate",IF(Provisions_DATA!L54=0,0,Provisions_DATA!L54/ECO!V55))))</f>
        <v>110277</v>
      </c>
      <c r="N57" s="74">
        <f>IF($C$3="National Currency",IF(Provisions_DATA!M54=0,0,Provisions_DATA!M54),IF($C$3="Current Exchange rate",IF(Provisions_DATA!M54=0,0,Provisions_DATA!M54/ECO!W20),IF($C$3="Constant Exchange rate",IF(Provisions_DATA!M54=0,0,Provisions_DATA!M54/ECO!W55))))</f>
        <v>117207</v>
      </c>
      <c r="O57" s="74">
        <f>IF($C$3="National Currency",IF(Provisions_DATA!N54=0,0,Provisions_DATA!N54),IF($C$3="Current Exchange rate",IF(Provisions_DATA!N54=0,0,Provisions_DATA!N54/ECO!X20),IF($C$3="Constant Exchange rate",IF(Provisions_DATA!N54=0,0,Provisions_DATA!N54/ECO!X55))))</f>
        <v>124666</v>
      </c>
      <c r="P57" s="210">
        <f>IF($C$3="National Currency",IF(Provisions_DATA!O54=0,0,Provisions_DATA!O54),IF($C$3="Current Exchange rate",IF(Provisions_DATA!O54=0,0,Provisions_DATA!O54/ECO!Y20),IF($C$3="Constant Exchange rate",IF(Provisions_DATA!O54=0,0,Provisions_DATA!O54/ECO!Y55))))</f>
        <v>131096</v>
      </c>
      <c r="Q57" s="77">
        <f t="shared" si="7"/>
        <v>4.3917463163195163E-2</v>
      </c>
      <c r="R57" s="77">
        <f t="shared" si="8"/>
        <v>6.3639543713259528E-2</v>
      </c>
      <c r="S57" s="77">
        <f t="shared" si="9"/>
        <v>0.58037117793215365</v>
      </c>
    </row>
    <row r="58" spans="3:19" ht="15" x14ac:dyDescent="0.25">
      <c r="C58" s="242"/>
      <c r="D58" s="243"/>
      <c r="E58" s="72" t="s">
        <v>11</v>
      </c>
      <c r="F58" s="74">
        <f>IF($C$3="National Currency",IF(Provisions_DATA!E55=0,0,Provisions_DATA!E55),IF($C$3="Current Exchange rate",IF(Provisions_DATA!E55=0,0,Provisions_DATA!E55/ECO!O21),IF($C$3="Constant Exchange rate",IF(Provisions_DATA!E55=0,0,Provisions_DATA!E55/ECO!O56))))</f>
        <v>844947</v>
      </c>
      <c r="G58" s="74">
        <f>IF($C$3="National Currency",IF(Provisions_DATA!F55=0,0,Provisions_DATA!F55),IF($C$3="Current Exchange rate",IF(Provisions_DATA!F55=0,0,Provisions_DATA!F55/ECO!P21),IF($C$3="Constant Exchange rate",IF(Provisions_DATA!F55=0,0,Provisions_DATA!F55/ECO!P56))))</f>
        <v>938967</v>
      </c>
      <c r="H58" s="74">
        <f>IF($C$3="National Currency",IF(Provisions_DATA!G55=0,0,Provisions_DATA!G55),IF($C$3="Current Exchange rate",IF(Provisions_DATA!G55=0,0,Provisions_DATA!G55/ECO!Q21),IF($C$3="Constant Exchange rate",IF(Provisions_DATA!G55=0,0,Provisions_DATA!G55/ECO!Q56))))</f>
        <v>1042149</v>
      </c>
      <c r="I58" s="74">
        <f>IF($C$3="National Currency",IF(Provisions_DATA!H55=0,0,Provisions_DATA!H55),IF($C$3="Current Exchange rate",IF(Provisions_DATA!H55=0,0,Provisions_DATA!H55/ECO!R21),IF($C$3="Constant Exchange rate",IF(Provisions_DATA!H55=0,0,Provisions_DATA!H55/ECO!R56))))</f>
        <v>1125070</v>
      </c>
      <c r="J58" s="74">
        <f>IF($C$3="National Currency",IF(Provisions_DATA!I55=0,0,Provisions_DATA!I55),IF($C$3="Current Exchange rate",IF(Provisions_DATA!I55=0,0,Provisions_DATA!I55/ECO!S21),IF($C$3="Constant Exchange rate",IF(Provisions_DATA!I55=0,0,Provisions_DATA!I55/ECO!S56))))</f>
        <v>1126190</v>
      </c>
      <c r="K58" s="74">
        <f>IF($C$3="National Currency",IF(Provisions_DATA!J55=0,0,Provisions_DATA!J55),IF($C$3="Current Exchange rate",IF(Provisions_DATA!J55=0,0,Provisions_DATA!J55/ECO!T21),IF($C$3="Constant Exchange rate",IF(Provisions_DATA!J55=0,0,Provisions_DATA!J55/ECO!T56))))</f>
        <v>1229590</v>
      </c>
      <c r="L58" s="74">
        <f>IF($C$3="National Currency",IF(Provisions_DATA!K55=0,0,Provisions_DATA!K55),IF($C$3="Current Exchange rate",IF(Provisions_DATA!K55=0,0,Provisions_DATA!K55/ECO!U21),IF($C$3="Constant Exchange rate",IF(Provisions_DATA!K55=0,0,Provisions_DATA!K55/ECO!U56))))</f>
        <v>1317756</v>
      </c>
      <c r="M58" s="74">
        <f>IF($C$3="National Currency",IF(Provisions_DATA!L55=0,0,Provisions_DATA!L55),IF($C$3="Current Exchange rate",IF(Provisions_DATA!L55=0,0,Provisions_DATA!L55/ECO!V21),IF($C$3="Constant Exchange rate",IF(Provisions_DATA!L55=0,0,Provisions_DATA!L55/ECO!V56))))</f>
        <v>1334061.4931800554</v>
      </c>
      <c r="N58" s="74">
        <f>IF($C$3="National Currency",IF(Provisions_DATA!M55=0,0,Provisions_DATA!M55),IF($C$3="Current Exchange rate",IF(Provisions_DATA!M55=0,0,Provisions_DATA!M55/ECO!W21),IF($C$3="Constant Exchange rate",IF(Provisions_DATA!M55=0,0,Provisions_DATA!M55/ECO!W56))))</f>
        <v>1379331</v>
      </c>
      <c r="O58" s="74">
        <f>IF($C$3="National Currency",IF(Provisions_DATA!N55=0,0,Provisions_DATA!N55),IF($C$3="Current Exchange rate",IF(Provisions_DATA!N55=0,0,Provisions_DATA!N55/ECO!X21),IF($C$3="Constant Exchange rate",IF(Provisions_DATA!N55=0,0,Provisions_DATA!N55/ECO!X56))))</f>
        <v>1433338</v>
      </c>
      <c r="P58" s="210">
        <f>IF($C$3="National Currency",IF(Provisions_DATA!O55=0,0,Provisions_DATA!O55),IF($C$3="Current Exchange rate",IF(Provisions_DATA!O55=0,0,Provisions_DATA!O55/ECO!Y21),IF($C$3="Constant Exchange rate",IF(Provisions_DATA!O55=0,0,Provisions_DATA!O55/ECO!Y56))))</f>
        <v>0</v>
      </c>
      <c r="Q58" s="77">
        <f t="shared" si="7"/>
        <v>0.50493774417570014</v>
      </c>
      <c r="R58" s="77">
        <f t="shared" si="8"/>
        <v>3.9154488661532261E-2</v>
      </c>
      <c r="S58" s="77">
        <f t="shared" si="9"/>
        <v>0.69636438735210615</v>
      </c>
    </row>
    <row r="59" spans="3:19" ht="15" x14ac:dyDescent="0.25">
      <c r="C59" s="242"/>
      <c r="D59" s="243"/>
      <c r="E59" s="72" t="s">
        <v>12</v>
      </c>
      <c r="F59" s="74">
        <f>IF($C$3="National Currency",IF(Provisions_DATA!E56=0,0,Provisions_DATA!E56),IF($C$3="Current Exchange rate",IF(Provisions_DATA!E56=0,0,Provisions_DATA!E56/ECO!O22),IF($C$3="Constant Exchange rate",IF(Provisions_DATA!E56=0,0,Provisions_DATA!E56/ECO!O57))))</f>
        <v>3836</v>
      </c>
      <c r="G59" s="74">
        <f>IF($C$3="National Currency",IF(Provisions_DATA!F56=0,0,Provisions_DATA!F56),IF($C$3="Current Exchange rate",IF(Provisions_DATA!F56=0,0,Provisions_DATA!F56/ECO!P22),IF($C$3="Constant Exchange rate",IF(Provisions_DATA!F56=0,0,Provisions_DATA!F56/ECO!P57))))</f>
        <v>5080</v>
      </c>
      <c r="H59" s="74">
        <f>IF($C$3="National Currency",IF(Provisions_DATA!G56=0,0,Provisions_DATA!G56),IF($C$3="Current Exchange rate",IF(Provisions_DATA!G56=0,0,Provisions_DATA!G56/ECO!Q22),IF($C$3="Constant Exchange rate",IF(Provisions_DATA!G56=0,0,Provisions_DATA!G56/ECO!Q57))))</f>
        <v>4846</v>
      </c>
      <c r="I59" s="74">
        <f>IF($C$3="National Currency",IF(Provisions_DATA!H56=0,0,Provisions_DATA!H56),IF($C$3="Current Exchange rate",IF(Provisions_DATA!H56=0,0,Provisions_DATA!H56/ECO!R22),IF($C$3="Constant Exchange rate",IF(Provisions_DATA!H56=0,0,Provisions_DATA!H56/ECO!R57))))</f>
        <v>0</v>
      </c>
      <c r="J59" s="74">
        <f>IF($C$3="National Currency",IF(Provisions_DATA!I56=0,0,Provisions_DATA!I56),IF($C$3="Current Exchange rate",IF(Provisions_DATA!I56=0,0,Provisions_DATA!I56/ECO!S22),IF($C$3="Constant Exchange rate",IF(Provisions_DATA!I56=0,0,Provisions_DATA!I56/ECO!S57))))</f>
        <v>0</v>
      </c>
      <c r="K59" s="74">
        <f>IF($C$3="National Currency",IF(Provisions_DATA!J56=0,0,Provisions_DATA!J56),IF($C$3="Current Exchange rate",IF(Provisions_DATA!J56=0,0,Provisions_DATA!J56/ECO!T22),IF($C$3="Constant Exchange rate",IF(Provisions_DATA!J56=0,0,Provisions_DATA!J56/ECO!T57))))</f>
        <v>0</v>
      </c>
      <c r="L59" s="74">
        <f>IF($C$3="National Currency",IF(Provisions_DATA!K56=0,0,Provisions_DATA!K56),IF($C$3="Current Exchange rate",IF(Provisions_DATA!K56=0,0,Provisions_DATA!K56/ECO!U22),IF($C$3="Constant Exchange rate",IF(Provisions_DATA!K56=0,0,Provisions_DATA!K56/ECO!U57))))</f>
        <v>0</v>
      </c>
      <c r="M59" s="74">
        <f>IF($C$3="National Currency",IF(Provisions_DATA!L56=0,0,Provisions_DATA!L56),IF($C$3="Current Exchange rate",IF(Provisions_DATA!L56=0,0,Provisions_DATA!L56/ECO!V22),IF($C$3="Constant Exchange rate",IF(Provisions_DATA!L56=0,0,Provisions_DATA!L56/ECO!V57))))</f>
        <v>0</v>
      </c>
      <c r="N59" s="74">
        <f>IF($C$3="National Currency",IF(Provisions_DATA!M56=0,0,Provisions_DATA!M56),IF($C$3="Current Exchange rate",IF(Provisions_DATA!M56=0,0,Provisions_DATA!M56/ECO!W22),IF($C$3="Constant Exchange rate",IF(Provisions_DATA!M56=0,0,Provisions_DATA!M56/ECO!W57))))</f>
        <v>0</v>
      </c>
      <c r="O59" s="74">
        <f>IF($C$3="National Currency",IF(Provisions_DATA!N56=0,0,Provisions_DATA!N56),IF($C$3="Current Exchange rate",IF(Provisions_DATA!N56=0,0,Provisions_DATA!N56/ECO!X22),IF($C$3="Constant Exchange rate",IF(Provisions_DATA!N56=0,0,Provisions_DATA!N56/ECO!X57))))</f>
        <v>0</v>
      </c>
      <c r="P59" s="210">
        <f>IF($C$3="National Currency",IF(Provisions_DATA!O56=0,0,Provisions_DATA!O56),IF($C$3="Current Exchange rate",IF(Provisions_DATA!O56=0,0,Provisions_DATA!O56/ECO!Y22),IF($C$3="Constant Exchange rate",IF(Provisions_DATA!O56=0,0,Provisions_DATA!O56/ECO!Y57))))</f>
        <v>0</v>
      </c>
      <c r="Q59" s="77">
        <f t="shared" si="7"/>
        <v>0</v>
      </c>
      <c r="R59" s="77" t="str">
        <f t="shared" si="8"/>
        <v>-</v>
      </c>
      <c r="S59" s="77" t="str">
        <f t="shared" si="9"/>
        <v>-</v>
      </c>
    </row>
    <row r="60" spans="3:19" ht="15" x14ac:dyDescent="0.25">
      <c r="C60" s="242"/>
      <c r="D60" s="243"/>
      <c r="E60" s="72" t="s">
        <v>13</v>
      </c>
      <c r="F60" s="74">
        <f>IF($C$3="National Currency",IF(Provisions_DATA!E57=0,0,Provisions_DATA!E57),IF($C$3="Current Exchange rate",IF(Provisions_DATA!E57=0,0,Provisions_DATA!E57/ECO!O23),IF($C$3="Constant Exchange rate",IF(Provisions_DATA!E57=0,0,Provisions_DATA!E57/ECO!O58))))</f>
        <v>610.21154348393839</v>
      </c>
      <c r="G60" s="74">
        <f>IF($C$3="National Currency",IF(Provisions_DATA!F57=0,0,Provisions_DATA!F57),IF($C$3="Current Exchange rate",IF(Provisions_DATA!F57=0,0,Provisions_DATA!F57/ECO!P23),IF($C$3="Constant Exchange rate",IF(Provisions_DATA!F57=0,0,Provisions_DATA!F57/ECO!P58))))</f>
        <v>734.91773308957954</v>
      </c>
      <c r="H60" s="74">
        <f>IF($C$3="National Currency",IF(Provisions_DATA!G57=0,0,Provisions_DATA!G57),IF($C$3="Current Exchange rate",IF(Provisions_DATA!G57=0,0,Provisions_DATA!G57/ECO!Q23),IF($C$3="Constant Exchange rate",IF(Provisions_DATA!G57=0,0,Provisions_DATA!G57/ECO!Q58))))</f>
        <v>893.05301645338204</v>
      </c>
      <c r="I60" s="74">
        <f>IF($C$3="National Currency",IF(Provisions_DATA!H57=0,0,Provisions_DATA!H57),IF($C$3="Current Exchange rate",IF(Provisions_DATA!H57=0,0,Provisions_DATA!H57/ECO!R23),IF($C$3="Constant Exchange rate",IF(Provisions_DATA!H57=0,0,Provisions_DATA!H57/ECO!R58))))</f>
        <v>1039.435884042831</v>
      </c>
      <c r="J60" s="74">
        <f>IF($C$3="National Currency",IF(Provisions_DATA!I57=0,0,Provisions_DATA!I57),IF($C$3="Current Exchange rate",IF(Provisions_DATA!I57=0,0,Provisions_DATA!I57/ECO!S23),IF($C$3="Constant Exchange rate",IF(Provisions_DATA!I57=0,0,Provisions_DATA!I57/ECO!S58))))</f>
        <v>1234.0036563071296</v>
      </c>
      <c r="K60" s="74">
        <f>IF($C$3="National Currency",IF(Provisions_DATA!J57=0,0,Provisions_DATA!J57),IF($C$3="Current Exchange rate",IF(Provisions_DATA!J57=0,0,Provisions_DATA!J57/ECO!T23),IF($C$3="Constant Exchange rate",IF(Provisions_DATA!J57=0,0,Provisions_DATA!J57/ECO!T58))))</f>
        <v>1344.7375293810394</v>
      </c>
      <c r="L60" s="74">
        <f>IF($C$3="National Currency",IF(Provisions_DATA!K57=0,0,Provisions_DATA!K57),IF($C$3="Current Exchange rate",IF(Provisions_DATA!K57=0,0,Provisions_DATA!K57/ECO!U23),IF($C$3="Constant Exchange rate",IF(Provisions_DATA!K57=0,0,Provisions_DATA!K57/ECO!U58))))</f>
        <v>1490.0757377905459</v>
      </c>
      <c r="M60" s="74">
        <f>IF($C$3="National Currency",IF(Provisions_DATA!L57=0,0,Provisions_DATA!L57),IF($C$3="Current Exchange rate",IF(Provisions_DATA!L57=0,0,Provisions_DATA!L57/ECO!V23),IF($C$3="Constant Exchange rate",IF(Provisions_DATA!L57=0,0,Provisions_DATA!L57/ECO!V58))))</f>
        <v>1591.0159310524941</v>
      </c>
      <c r="N60" s="74">
        <f>IF($C$3="National Currency",IF(Provisions_DATA!M57=0,0,Provisions_DATA!M57),IF($C$3="Current Exchange rate",IF(Provisions_DATA!M57=0,0,Provisions_DATA!M57/ECO!W23),IF($C$3="Constant Exchange rate",IF(Provisions_DATA!M57=0,0,Provisions_DATA!M57/ECO!W58))))</f>
        <v>1687.124575607208</v>
      </c>
      <c r="O60" s="208">
        <f>IF($C$3="National Currency",IF(Provisions_DATA!N57=0,0,Provisions_DATA!N57),IF($C$3="Current Exchange rate",IF(Provisions_DATA!N57=0,0,Provisions_DATA!N57/ECO!X23),IF($C$3="Constant Exchange rate",IF(Provisions_DATA!N57=0,0,Provisions_DATA!N57/ECO!X58))))</f>
        <v>1687.124575607208</v>
      </c>
      <c r="P60" s="210">
        <f>IF($C$3="National Currency",IF(Provisions_DATA!O57=0,0,Provisions_DATA!O57),IF($C$3="Current Exchange rate",IF(Provisions_DATA!O57=0,0,Provisions_DATA!O57/ECO!Y23),IF($C$3="Constant Exchange rate",IF(Provisions_DATA!O57=0,0,Provisions_DATA!O57/ECO!Y58))))</f>
        <v>0</v>
      </c>
      <c r="Q60" s="77">
        <f t="shared" si="7"/>
        <v>5.9434193285218772E-4</v>
      </c>
      <c r="R60" s="77">
        <f t="shared" si="8"/>
        <v>0</v>
      </c>
      <c r="S60" s="77">
        <f t="shared" si="9"/>
        <v>1.764819173978172</v>
      </c>
    </row>
    <row r="61" spans="3:19" ht="15" x14ac:dyDescent="0.25">
      <c r="C61" s="242"/>
      <c r="D61" s="243"/>
      <c r="E61" s="72" t="s">
        <v>14</v>
      </c>
      <c r="F61" s="74">
        <f>IF($C$3="National Currency",IF(Provisions_DATA!E58=0,0,Provisions_DATA!E58),IF($C$3="Current Exchange rate",IF(Provisions_DATA!E58=0,0,Provisions_DATA!E58/ECO!O24),IF($C$3="Constant Exchange rate",IF(Provisions_DATA!E58=0,0,Provisions_DATA!E58/ECO!O59))))</f>
        <v>2077.3657856373202</v>
      </c>
      <c r="G61" s="74">
        <f>IF($C$3="National Currency",IF(Provisions_DATA!F58=0,0,Provisions_DATA!F58),IF($C$3="Current Exchange rate",IF(Provisions_DATA!F58=0,0,Provisions_DATA!F58/ECO!P24),IF($C$3="Constant Exchange rate",IF(Provisions_DATA!F58=0,0,Provisions_DATA!F58/ECO!P59))))</f>
        <v>2339.8586550041196</v>
      </c>
      <c r="H61" s="74">
        <f>IF($C$3="National Currency",IF(Provisions_DATA!G58=0,0,Provisions_DATA!G58),IF($C$3="Current Exchange rate",IF(Provisions_DATA!G58=0,0,Provisions_DATA!G58/ECO!Q24),IF($C$3="Constant Exchange rate",IF(Provisions_DATA!G58=0,0,Provisions_DATA!G58/ECO!Q59))))</f>
        <v>2590.2801546555111</v>
      </c>
      <c r="I61" s="74">
        <f>IF($C$3="National Currency",IF(Provisions_DATA!H58=0,0,Provisions_DATA!H58),IF($C$3="Current Exchange rate",IF(Provisions_DATA!H58=0,0,Provisions_DATA!H58/ECO!R24),IF($C$3="Constant Exchange rate",IF(Provisions_DATA!H58=0,0,Provisions_DATA!H58/ECO!R59))))</f>
        <v>2710.9906826392848</v>
      </c>
      <c r="J61" s="74">
        <f>IF($C$3="National Currency",IF(Provisions_DATA!I58=0,0,Provisions_DATA!I58),IF($C$3="Current Exchange rate",IF(Provisions_DATA!I58=0,0,Provisions_DATA!I58/ECO!S24),IF($C$3="Constant Exchange rate",IF(Provisions_DATA!I58=0,0,Provisions_DATA!I58/ECO!S59))))</f>
        <v>2193.6616593775748</v>
      </c>
      <c r="K61" s="74">
        <f>IF($C$3="National Currency",IF(Provisions_DATA!J58=0,0,Provisions_DATA!J58),IF($C$3="Current Exchange rate",IF(Provisions_DATA!J58=0,0,Provisions_DATA!J58/ECO!T24),IF($C$3="Constant Exchange rate",IF(Provisions_DATA!J58=0,0,Provisions_DATA!J58/ECO!T59))))</f>
        <v>2108.9529061291751</v>
      </c>
      <c r="L61" s="74">
        <f>IF($C$3="National Currency",IF(Provisions_DATA!K58=0,0,Provisions_DATA!K58),IF($C$3="Current Exchange rate",IF(Provisions_DATA!K58=0,0,Provisions_DATA!K58/ECO!U24),IF($C$3="Constant Exchange rate",IF(Provisions_DATA!K58=0,0,Provisions_DATA!K58/ECO!U59))))</f>
        <v>2097.379096152627</v>
      </c>
      <c r="M61" s="74">
        <f>IF($C$3="National Currency",IF(Provisions_DATA!L58=0,0,Provisions_DATA!L58),IF($C$3="Current Exchange rate",IF(Provisions_DATA!L58=0,0,Provisions_DATA!L58/ECO!V24),IF($C$3="Constant Exchange rate",IF(Provisions_DATA!L58=0,0,Provisions_DATA!L58/ECO!V59))))</f>
        <v>2020.2256449261581</v>
      </c>
      <c r="N61" s="74">
        <f>IF($C$3="National Currency",IF(Provisions_DATA!M58=0,0,Provisions_DATA!M58),IF($C$3="Current Exchange rate",IF(Provisions_DATA!M58=0,0,Provisions_DATA!M58/ECO!W24),IF($C$3="Constant Exchange rate",IF(Provisions_DATA!M58=0,0,Provisions_DATA!M58/ECO!W59))))</f>
        <v>1873.3631235342586</v>
      </c>
      <c r="O61" s="208">
        <f>IF($C$3="National Currency",IF(Provisions_DATA!N58=0,0,Provisions_DATA!N58),IF($C$3="Current Exchange rate",IF(Provisions_DATA!N58=0,0,Provisions_DATA!N58/ECO!X24),IF($C$3="Constant Exchange rate",IF(Provisions_DATA!N58=0,0,Provisions_DATA!N58/ECO!X59))))</f>
        <v>1873.3631235342586</v>
      </c>
      <c r="P61" s="210">
        <f>IF($C$3="National Currency",IF(Provisions_DATA!O58=0,0,Provisions_DATA!O58),IF($C$3="Current Exchange rate",IF(Provisions_DATA!O58=0,0,Provisions_DATA!O58/ECO!Y24),IF($C$3="Constant Exchange rate",IF(Provisions_DATA!O58=0,0,Provisions_DATA!O58/ECO!Y59))))</f>
        <v>0</v>
      </c>
      <c r="Q61" s="77">
        <f t="shared" si="7"/>
        <v>6.599502347801649E-4</v>
      </c>
      <c r="R61" s="77">
        <f t="shared" si="8"/>
        <v>0</v>
      </c>
      <c r="S61" s="77">
        <f t="shared" si="9"/>
        <v>-9.8202571503542391E-2</v>
      </c>
    </row>
    <row r="62" spans="3:19" ht="15" x14ac:dyDescent="0.25">
      <c r="C62" s="242"/>
      <c r="D62" s="243"/>
      <c r="E62" s="72" t="s">
        <v>15</v>
      </c>
      <c r="F62" s="74">
        <f>IF($C$3="National Currency",IF(Provisions_DATA!E59=0,0,Provisions_DATA!E59),IF($C$3="Current Exchange rate",IF(Provisions_DATA!E59=0,0,Provisions_DATA!E59/ECO!O25),IF($C$3="Constant Exchange rate",IF(Provisions_DATA!E59=0,0,Provisions_DATA!E59/ECO!O60))))</f>
        <v>0</v>
      </c>
      <c r="G62" s="74">
        <f>IF($C$3="National Currency",IF(Provisions_DATA!F59=0,0,Provisions_DATA!F59),IF($C$3="Current Exchange rate",IF(Provisions_DATA!F59=0,0,Provisions_DATA!F59/ECO!P25),IF($C$3="Constant Exchange rate",IF(Provisions_DATA!F59=0,0,Provisions_DATA!F59/ECO!P60))))</f>
        <v>0</v>
      </c>
      <c r="H62" s="74">
        <f>IF($C$3="National Currency",IF(Provisions_DATA!G59=0,0,Provisions_DATA!G59),IF($C$3="Current Exchange rate",IF(Provisions_DATA!G59=0,0,Provisions_DATA!G59/ECO!Q25),IF($C$3="Constant Exchange rate",IF(Provisions_DATA!G59=0,0,Provisions_DATA!G59/ECO!Q60))))</f>
        <v>0</v>
      </c>
      <c r="I62" s="74">
        <f>IF($C$3="National Currency",IF(Provisions_DATA!H59=0,0,Provisions_DATA!H59),IF($C$3="Current Exchange rate",IF(Provisions_DATA!H59=0,0,Provisions_DATA!H59/ECO!R25),IF($C$3="Constant Exchange rate",IF(Provisions_DATA!H59=0,0,Provisions_DATA!H59/ECO!R60))))</f>
        <v>0</v>
      </c>
      <c r="J62" s="74">
        <f>IF($C$3="National Currency",IF(Provisions_DATA!I59=0,0,Provisions_DATA!I59),IF($C$3="Current Exchange rate",IF(Provisions_DATA!I59=0,0,Provisions_DATA!I59/ECO!S25),IF($C$3="Constant Exchange rate",IF(Provisions_DATA!I59=0,0,Provisions_DATA!I59/ECO!S60))))</f>
        <v>0</v>
      </c>
      <c r="K62" s="74">
        <f>IF($C$3="National Currency",IF(Provisions_DATA!J59=0,0,Provisions_DATA!J59),IF($C$3="Current Exchange rate",IF(Provisions_DATA!J59=0,0,Provisions_DATA!J59/ECO!T25),IF($C$3="Constant Exchange rate",IF(Provisions_DATA!J59=0,0,Provisions_DATA!J59/ECO!T60))))</f>
        <v>0</v>
      </c>
      <c r="L62" s="74">
        <f>IF($C$3="National Currency",IF(Provisions_DATA!K59=0,0,Provisions_DATA!K59),IF($C$3="Current Exchange rate",IF(Provisions_DATA!K59=0,0,Provisions_DATA!K59/ECO!U25),IF($C$3="Constant Exchange rate",IF(Provisions_DATA!K59=0,0,Provisions_DATA!K59/ECO!U60))))</f>
        <v>0</v>
      </c>
      <c r="M62" s="74">
        <f>IF($C$3="National Currency",IF(Provisions_DATA!L59=0,0,Provisions_DATA!L59),IF($C$3="Current Exchange rate",IF(Provisions_DATA!L59=0,0,Provisions_DATA!L59/ECO!V25),IF($C$3="Constant Exchange rate",IF(Provisions_DATA!L59=0,0,Provisions_DATA!L59/ECO!V60))))</f>
        <v>0</v>
      </c>
      <c r="N62" s="74">
        <f>IF($C$3="National Currency",IF(Provisions_DATA!M59=0,0,Provisions_DATA!M59),IF($C$3="Current Exchange rate",IF(Provisions_DATA!M59=0,0,Provisions_DATA!M59/ECO!W25),IF($C$3="Constant Exchange rate",IF(Provisions_DATA!M59=0,0,Provisions_DATA!M59/ECO!W60))))</f>
        <v>0</v>
      </c>
      <c r="O62" s="74">
        <f>IF($C$3="National Currency",IF(Provisions_DATA!N59=0,0,Provisions_DATA!N59),IF($C$3="Current Exchange rate",IF(Provisions_DATA!N59=0,0,Provisions_DATA!N59/ECO!X25),IF($C$3="Constant Exchange rate",IF(Provisions_DATA!N59=0,0,Provisions_DATA!N59/ECO!X60))))</f>
        <v>0</v>
      </c>
      <c r="P62" s="210">
        <f>IF($C$3="National Currency",IF(Provisions_DATA!O59=0,0,Provisions_DATA!O59),IF($C$3="Current Exchange rate",IF(Provisions_DATA!O59=0,0,Provisions_DATA!O59/ECO!Y25),IF($C$3="Constant Exchange rate",IF(Provisions_DATA!O59=0,0,Provisions_DATA!O59/ECO!Y60))))</f>
        <v>0</v>
      </c>
      <c r="Q62" s="77">
        <f t="shared" si="7"/>
        <v>0</v>
      </c>
      <c r="R62" s="77" t="str">
        <f t="shared" si="8"/>
        <v>-</v>
      </c>
      <c r="S62" s="77" t="str">
        <f t="shared" si="9"/>
        <v>-</v>
      </c>
    </row>
    <row r="63" spans="3:19" ht="15" x14ac:dyDescent="0.25">
      <c r="C63" s="242"/>
      <c r="D63" s="243"/>
      <c r="E63" s="72" t="s">
        <v>16</v>
      </c>
      <c r="F63" s="74">
        <f>IF($C$3="National Currency",IF(Provisions_DATA!E60=0,0,Provisions_DATA!E60),IF($C$3="Current Exchange rate",IF(Provisions_DATA!E60=0,0,Provisions_DATA!E60/ECO!O26),IF($C$3="Constant Exchange rate",IF(Provisions_DATA!E60=0,0,Provisions_DATA!E60/ECO!O61))))</f>
        <v>0</v>
      </c>
      <c r="G63" s="74">
        <f>IF($C$3="National Currency",IF(Provisions_DATA!F60=0,0,Provisions_DATA!F60),IF($C$3="Current Exchange rate",IF(Provisions_DATA!F60=0,0,Provisions_DATA!F60/ECO!P26),IF($C$3="Constant Exchange rate",IF(Provisions_DATA!F60=0,0,Provisions_DATA!F60/ECO!P61))))</f>
        <v>0</v>
      </c>
      <c r="H63" s="74">
        <f>IF($C$3="National Currency",IF(Provisions_DATA!G60=0,0,Provisions_DATA!G60),IF($C$3="Current Exchange rate",IF(Provisions_DATA!G60=0,0,Provisions_DATA!G60/ECO!Q26),IF($C$3="Constant Exchange rate",IF(Provisions_DATA!G60=0,0,Provisions_DATA!G60/ECO!Q61))))</f>
        <v>0</v>
      </c>
      <c r="I63" s="74">
        <f>IF($C$3="National Currency",IF(Provisions_DATA!H60=0,0,Provisions_DATA!H60),IF($C$3="Current Exchange rate",IF(Provisions_DATA!H60=0,0,Provisions_DATA!H60/ECO!R26),IF($C$3="Constant Exchange rate",IF(Provisions_DATA!H60=0,0,Provisions_DATA!H60/ECO!R61))))</f>
        <v>0</v>
      </c>
      <c r="J63" s="74">
        <f>IF($C$3="National Currency",IF(Provisions_DATA!I60=0,0,Provisions_DATA!I60),IF($C$3="Current Exchange rate",IF(Provisions_DATA!I60=0,0,Provisions_DATA!I60/ECO!S26),IF($C$3="Constant Exchange rate",IF(Provisions_DATA!I60=0,0,Provisions_DATA!I60/ECO!S61))))</f>
        <v>0</v>
      </c>
      <c r="K63" s="74">
        <f>IF($C$3="National Currency",IF(Provisions_DATA!J60=0,0,Provisions_DATA!J60),IF($C$3="Current Exchange rate",IF(Provisions_DATA!J60=0,0,Provisions_DATA!J60/ECO!T26),IF($C$3="Constant Exchange rate",IF(Provisions_DATA!J60=0,0,Provisions_DATA!J60/ECO!T61))))</f>
        <v>0</v>
      </c>
      <c r="L63" s="74">
        <f>IF($C$3="National Currency",IF(Provisions_DATA!K60=0,0,Provisions_DATA!K60),IF($C$3="Current Exchange rate",IF(Provisions_DATA!K60=0,0,Provisions_DATA!K60/ECO!U26),IF($C$3="Constant Exchange rate",IF(Provisions_DATA!K60=0,0,Provisions_DATA!K60/ECO!U61))))</f>
        <v>0</v>
      </c>
      <c r="M63" s="74">
        <f>IF($C$3="National Currency",IF(Provisions_DATA!L60=0,0,Provisions_DATA!L60),IF($C$3="Current Exchange rate",IF(Provisions_DATA!L60=0,0,Provisions_DATA!L60/ECO!V26),IF($C$3="Constant Exchange rate",IF(Provisions_DATA!L60=0,0,Provisions_DATA!L60/ECO!V61))))</f>
        <v>0</v>
      </c>
      <c r="N63" s="74">
        <f>IF($C$3="National Currency",IF(Provisions_DATA!M60=0,0,Provisions_DATA!M60),IF($C$3="Current Exchange rate",IF(Provisions_DATA!M60=0,0,Provisions_DATA!M60/ECO!W26),IF($C$3="Constant Exchange rate",IF(Provisions_DATA!M60=0,0,Provisions_DATA!M60/ECO!W61))))</f>
        <v>0</v>
      </c>
      <c r="O63" s="74">
        <f>IF($C$3="National Currency",IF(Provisions_DATA!N60=0,0,Provisions_DATA!N60),IF($C$3="Current Exchange rate",IF(Provisions_DATA!N60=0,0,Provisions_DATA!N60/ECO!X26),IF($C$3="Constant Exchange rate",IF(Provisions_DATA!N60=0,0,Provisions_DATA!N60/ECO!X61))))</f>
        <v>0</v>
      </c>
      <c r="P63" s="210">
        <f>IF($C$3="National Currency",IF(Provisions_DATA!O60=0,0,Provisions_DATA!O60),IF($C$3="Current Exchange rate",IF(Provisions_DATA!O60=0,0,Provisions_DATA!O60/ECO!Y26),IF($C$3="Constant Exchange rate",IF(Provisions_DATA!O60=0,0,Provisions_DATA!O60/ECO!Y61))))</f>
        <v>0</v>
      </c>
      <c r="Q63" s="77">
        <f t="shared" si="7"/>
        <v>0</v>
      </c>
      <c r="R63" s="77" t="str">
        <f t="shared" si="8"/>
        <v>-</v>
      </c>
      <c r="S63" s="77" t="str">
        <f t="shared" si="9"/>
        <v>-</v>
      </c>
    </row>
    <row r="64" spans="3:19" ht="15" x14ac:dyDescent="0.25">
      <c r="C64" s="242"/>
      <c r="D64" s="243"/>
      <c r="E64" s="72" t="s">
        <v>17</v>
      </c>
      <c r="F64" s="74">
        <f>IF($C$3="National Currency",IF(Provisions_DATA!E61=0,0,Provisions_DATA!E61),IF($C$3="Current Exchange rate",IF(Provisions_DATA!E61=0,0,Provisions_DATA!E61/ECO!O27),IF($C$3="Constant Exchange rate",IF(Provisions_DATA!E61=0,0,Provisions_DATA!E61/ECO!O62))))</f>
        <v>0</v>
      </c>
      <c r="G64" s="74">
        <f>IF($C$3="National Currency",IF(Provisions_DATA!F61=0,0,Provisions_DATA!F61),IF($C$3="Current Exchange rate",IF(Provisions_DATA!F61=0,0,Provisions_DATA!F61/ECO!P27),IF($C$3="Constant Exchange rate",IF(Provisions_DATA!F61=0,0,Provisions_DATA!F61/ECO!P62))))</f>
        <v>0</v>
      </c>
      <c r="H64" s="74">
        <f>IF($C$3="National Currency",IF(Provisions_DATA!G61=0,0,Provisions_DATA!G61),IF($C$3="Current Exchange rate",IF(Provisions_DATA!G61=0,0,Provisions_DATA!G61/ECO!Q27),IF($C$3="Constant Exchange rate",IF(Provisions_DATA!G61=0,0,Provisions_DATA!G61/ECO!Q62))))</f>
        <v>0</v>
      </c>
      <c r="I64" s="74">
        <f>IF($C$3="National Currency",IF(Provisions_DATA!H61=0,0,Provisions_DATA!H61),IF($C$3="Current Exchange rate",IF(Provisions_DATA!H61=0,0,Provisions_DATA!H61/ECO!R27),IF($C$3="Constant Exchange rate",IF(Provisions_DATA!H61=0,0,Provisions_DATA!H61/ECO!R62))))</f>
        <v>0</v>
      </c>
      <c r="J64" s="74">
        <f>IF($C$3="National Currency",IF(Provisions_DATA!I61=0,0,Provisions_DATA!I61),IF($C$3="Current Exchange rate",IF(Provisions_DATA!I61=0,0,Provisions_DATA!I61/ECO!S27),IF($C$3="Constant Exchange rate",IF(Provisions_DATA!I61=0,0,Provisions_DATA!I61/ECO!S62))))</f>
        <v>0</v>
      </c>
      <c r="K64" s="74">
        <f>IF($C$3="National Currency",IF(Provisions_DATA!J61=0,0,Provisions_DATA!J61),IF($C$3="Current Exchange rate",IF(Provisions_DATA!J61=0,0,Provisions_DATA!J61/ECO!T27),IF($C$3="Constant Exchange rate",IF(Provisions_DATA!J61=0,0,Provisions_DATA!J61/ECO!T62))))</f>
        <v>0</v>
      </c>
      <c r="L64" s="74">
        <f>IF($C$3="National Currency",IF(Provisions_DATA!K61=0,0,Provisions_DATA!K61),IF($C$3="Current Exchange rate",IF(Provisions_DATA!K61=0,0,Provisions_DATA!K61/ECO!U27),IF($C$3="Constant Exchange rate",IF(Provisions_DATA!K61=0,0,Provisions_DATA!K61/ECO!U62))))</f>
        <v>0</v>
      </c>
      <c r="M64" s="74">
        <f>IF($C$3="National Currency",IF(Provisions_DATA!L61=0,0,Provisions_DATA!L61),IF($C$3="Current Exchange rate",IF(Provisions_DATA!L61=0,0,Provisions_DATA!L61/ECO!V27),IF($C$3="Constant Exchange rate",IF(Provisions_DATA!L61=0,0,Provisions_DATA!L61/ECO!V62))))</f>
        <v>0</v>
      </c>
      <c r="N64" s="74">
        <f>IF($C$3="National Currency",IF(Provisions_DATA!M61=0,0,Provisions_DATA!M61),IF($C$3="Current Exchange rate",IF(Provisions_DATA!M61=0,0,Provisions_DATA!M61/ECO!W27),IF($C$3="Constant Exchange rate",IF(Provisions_DATA!M61=0,0,Provisions_DATA!M61/ECO!W62))))</f>
        <v>0</v>
      </c>
      <c r="O64" s="74">
        <f>IF($C$3="National Currency",IF(Provisions_DATA!N61=0,0,Provisions_DATA!N61),IF($C$3="Current Exchange rate",IF(Provisions_DATA!N61=0,0,Provisions_DATA!N61/ECO!X27),IF($C$3="Constant Exchange rate",IF(Provisions_DATA!N61=0,0,Provisions_DATA!N61/ECO!X62))))</f>
        <v>0</v>
      </c>
      <c r="P64" s="210">
        <f>IF($C$3="National Currency",IF(Provisions_DATA!O61=0,0,Provisions_DATA!O61),IF($C$3="Current Exchange rate",IF(Provisions_DATA!O61=0,0,Provisions_DATA!O61/ECO!Y27),IF($C$3="Constant Exchange rate",IF(Provisions_DATA!O61=0,0,Provisions_DATA!O61/ECO!Y62))))</f>
        <v>0</v>
      </c>
      <c r="Q64" s="77">
        <f t="shared" si="7"/>
        <v>0</v>
      </c>
      <c r="R64" s="77" t="str">
        <f t="shared" si="8"/>
        <v>-</v>
      </c>
      <c r="S64" s="77" t="str">
        <f t="shared" si="9"/>
        <v>-</v>
      </c>
    </row>
    <row r="65" spans="3:19" ht="15" x14ac:dyDescent="0.25">
      <c r="C65" s="242"/>
      <c r="D65" s="243"/>
      <c r="E65" s="72" t="s">
        <v>18</v>
      </c>
      <c r="F65" s="74">
        <f>IF($C$3="National Currency",IF(Provisions_DATA!E62=0,0,Provisions_DATA!E62),IF($C$3="Current Exchange rate",IF(Provisions_DATA!E62=0,0,Provisions_DATA!E62/ECO!O28),IF($C$3="Constant Exchange rate",IF(Provisions_DATA!E62=0,0,Provisions_DATA!E62/ECO!O63))))</f>
        <v>0</v>
      </c>
      <c r="G65" s="74">
        <f>IF($C$3="National Currency",IF(Provisions_DATA!F62=0,0,Provisions_DATA!F62),IF($C$3="Current Exchange rate",IF(Provisions_DATA!F62=0,0,Provisions_DATA!F62/ECO!P28),IF($C$3="Constant Exchange rate",IF(Provisions_DATA!F62=0,0,Provisions_DATA!F62/ECO!P63))))</f>
        <v>0</v>
      </c>
      <c r="H65" s="74">
        <f>IF($C$3="National Currency",IF(Provisions_DATA!G62=0,0,Provisions_DATA!G62),IF($C$3="Current Exchange rate",IF(Provisions_DATA!G62=0,0,Provisions_DATA!G62/ECO!Q28),IF($C$3="Constant Exchange rate",IF(Provisions_DATA!G62=0,0,Provisions_DATA!G62/ECO!Q63))))</f>
        <v>0</v>
      </c>
      <c r="I65" s="74">
        <f>IF($C$3="National Currency",IF(Provisions_DATA!H62=0,0,Provisions_DATA!H62),IF($C$3="Current Exchange rate",IF(Provisions_DATA!H62=0,0,Provisions_DATA!H62/ECO!R28),IF($C$3="Constant Exchange rate",IF(Provisions_DATA!H62=0,0,Provisions_DATA!H62/ECO!R63))))</f>
        <v>0</v>
      </c>
      <c r="J65" s="74">
        <f>IF($C$3="National Currency",IF(Provisions_DATA!I62=0,0,Provisions_DATA!I62),IF($C$3="Current Exchange rate",IF(Provisions_DATA!I62=0,0,Provisions_DATA!I62/ECO!S28),IF($C$3="Constant Exchange rate",IF(Provisions_DATA!I62=0,0,Provisions_DATA!I62/ECO!S63))))</f>
        <v>0</v>
      </c>
      <c r="K65" s="74">
        <f>IF($C$3="National Currency",IF(Provisions_DATA!J62=0,0,Provisions_DATA!J62),IF($C$3="Current Exchange rate",IF(Provisions_DATA!J62=0,0,Provisions_DATA!J62/ECO!T28),IF($C$3="Constant Exchange rate",IF(Provisions_DATA!J62=0,0,Provisions_DATA!J62/ECO!T63))))</f>
        <v>0</v>
      </c>
      <c r="L65" s="74">
        <f>IF($C$3="National Currency",IF(Provisions_DATA!K62=0,0,Provisions_DATA!K62),IF($C$3="Current Exchange rate",IF(Provisions_DATA!K62=0,0,Provisions_DATA!K62/ECO!U28),IF($C$3="Constant Exchange rate",IF(Provisions_DATA!K62=0,0,Provisions_DATA!K62/ECO!U63))))</f>
        <v>0</v>
      </c>
      <c r="M65" s="74">
        <f>IF($C$3="National Currency",IF(Provisions_DATA!L62=0,0,Provisions_DATA!L62),IF($C$3="Current Exchange rate",IF(Provisions_DATA!L62=0,0,Provisions_DATA!L62/ECO!V28),IF($C$3="Constant Exchange rate",IF(Provisions_DATA!L62=0,0,Provisions_DATA!L62/ECO!V63))))</f>
        <v>0</v>
      </c>
      <c r="N65" s="74">
        <f>IF($C$3="National Currency",IF(Provisions_DATA!M62=0,0,Provisions_DATA!M62),IF($C$3="Current Exchange rate",IF(Provisions_DATA!M62=0,0,Provisions_DATA!M62/ECO!W28),IF($C$3="Constant Exchange rate",IF(Provisions_DATA!M62=0,0,Provisions_DATA!M62/ECO!W63))))</f>
        <v>0</v>
      </c>
      <c r="O65" s="74">
        <f>IF($C$3="National Currency",IF(Provisions_DATA!N62=0,0,Provisions_DATA!N62),IF($C$3="Current Exchange rate",IF(Provisions_DATA!N62=0,0,Provisions_DATA!N62/ECO!X28),IF($C$3="Constant Exchange rate",IF(Provisions_DATA!N62=0,0,Provisions_DATA!N62/ECO!X63))))</f>
        <v>0</v>
      </c>
      <c r="P65" s="210">
        <f>IF($C$3="National Currency",IF(Provisions_DATA!O62=0,0,Provisions_DATA!O62),IF($C$3="Current Exchange rate",IF(Provisions_DATA!O62=0,0,Provisions_DATA!O62/ECO!Y28),IF($C$3="Constant Exchange rate",IF(Provisions_DATA!O62=0,0,Provisions_DATA!O62/ECO!Y63))))</f>
        <v>0</v>
      </c>
      <c r="Q65" s="77">
        <f t="shared" si="7"/>
        <v>0</v>
      </c>
      <c r="R65" s="77" t="str">
        <f t="shared" si="8"/>
        <v>-</v>
      </c>
      <c r="S65" s="77" t="str">
        <f t="shared" si="9"/>
        <v>-</v>
      </c>
    </row>
    <row r="66" spans="3:19" ht="15" x14ac:dyDescent="0.25">
      <c r="C66" s="242"/>
      <c r="D66" s="243"/>
      <c r="E66" s="72" t="s">
        <v>19</v>
      </c>
      <c r="F66" s="74">
        <f>IF($C$3="National Currency",IF(Provisions_DATA!E63=0,0,Provisions_DATA!E63),IF($C$3="Current Exchange rate",IF(Provisions_DATA!E63=0,0,Provisions_DATA!E63/ECO!O29),IF($C$3="Constant Exchange rate",IF(Provisions_DATA!E63=0,0,Provisions_DATA!E63/ECO!O64))))</f>
        <v>0</v>
      </c>
      <c r="G66" s="74">
        <f>IF($C$3="National Currency",IF(Provisions_DATA!F63=0,0,Provisions_DATA!F63),IF($C$3="Current Exchange rate",IF(Provisions_DATA!F63=0,0,Provisions_DATA!F63/ECO!P29),IF($C$3="Constant Exchange rate",IF(Provisions_DATA!F63=0,0,Provisions_DATA!F63/ECO!P64))))</f>
        <v>0</v>
      </c>
      <c r="H66" s="74">
        <f>IF($C$3="National Currency",IF(Provisions_DATA!G63=0,0,Provisions_DATA!G63),IF($C$3="Current Exchange rate",IF(Provisions_DATA!G63=0,0,Provisions_DATA!G63/ECO!Q29),IF($C$3="Constant Exchange rate",IF(Provisions_DATA!G63=0,0,Provisions_DATA!G63/ECO!Q64))))</f>
        <v>0</v>
      </c>
      <c r="I66" s="74">
        <f>IF($C$3="National Currency",IF(Provisions_DATA!H63=0,0,Provisions_DATA!H63),IF($C$3="Current Exchange rate",IF(Provisions_DATA!H63=0,0,Provisions_DATA!H63/ECO!R29),IF($C$3="Constant Exchange rate",IF(Provisions_DATA!H63=0,0,Provisions_DATA!H63/ECO!R64))))</f>
        <v>0</v>
      </c>
      <c r="J66" s="74">
        <f>IF($C$3="National Currency",IF(Provisions_DATA!I63=0,0,Provisions_DATA!I63),IF($C$3="Current Exchange rate",IF(Provisions_DATA!I63=0,0,Provisions_DATA!I63/ECO!S29),IF($C$3="Constant Exchange rate",IF(Provisions_DATA!I63=0,0,Provisions_DATA!I63/ECO!S64))))</f>
        <v>0</v>
      </c>
      <c r="K66" s="74">
        <f>IF($C$3="National Currency",IF(Provisions_DATA!J63=0,0,Provisions_DATA!J63),IF($C$3="Current Exchange rate",IF(Provisions_DATA!J63=0,0,Provisions_DATA!J63/ECO!T29),IF($C$3="Constant Exchange rate",IF(Provisions_DATA!J63=0,0,Provisions_DATA!J63/ECO!T64))))</f>
        <v>0</v>
      </c>
      <c r="L66" s="74">
        <f>IF($C$3="National Currency",IF(Provisions_DATA!K63=0,0,Provisions_DATA!K63),IF($C$3="Current Exchange rate",IF(Provisions_DATA!K63=0,0,Provisions_DATA!K63/ECO!U29),IF($C$3="Constant Exchange rate",IF(Provisions_DATA!K63=0,0,Provisions_DATA!K63/ECO!U64))))</f>
        <v>0</v>
      </c>
      <c r="M66" s="74">
        <f>IF($C$3="National Currency",IF(Provisions_DATA!L63=0,0,Provisions_DATA!L63),IF($C$3="Current Exchange rate",IF(Provisions_DATA!L63=0,0,Provisions_DATA!L63/ECO!V29),IF($C$3="Constant Exchange rate",IF(Provisions_DATA!L63=0,0,Provisions_DATA!L63/ECO!V64))))</f>
        <v>0</v>
      </c>
      <c r="N66" s="74">
        <f>IF($C$3="National Currency",IF(Provisions_DATA!M63=0,0,Provisions_DATA!M63),IF($C$3="Current Exchange rate",IF(Provisions_DATA!M63=0,0,Provisions_DATA!M63/ECO!W29),IF($C$3="Constant Exchange rate",IF(Provisions_DATA!M63=0,0,Provisions_DATA!M63/ECO!W64))))</f>
        <v>0</v>
      </c>
      <c r="O66" s="74">
        <f>IF($C$3="National Currency",IF(Provisions_DATA!N63=0,0,Provisions_DATA!N63),IF($C$3="Current Exchange rate",IF(Provisions_DATA!N63=0,0,Provisions_DATA!N63/ECO!X29),IF($C$3="Constant Exchange rate",IF(Provisions_DATA!N63=0,0,Provisions_DATA!N63/ECO!X64))))</f>
        <v>0</v>
      </c>
      <c r="P66" s="210">
        <f>IF($C$3="National Currency",IF(Provisions_DATA!O63=0,0,Provisions_DATA!O63),IF($C$3="Current Exchange rate",IF(Provisions_DATA!O63=0,0,Provisions_DATA!O63/ECO!Y29),IF($C$3="Constant Exchange rate",IF(Provisions_DATA!O63=0,0,Provisions_DATA!O63/ECO!Y64))))</f>
        <v>0</v>
      </c>
      <c r="Q66" s="77">
        <f t="shared" si="7"/>
        <v>0</v>
      </c>
      <c r="R66" s="77" t="str">
        <f t="shared" si="8"/>
        <v>-</v>
      </c>
      <c r="S66" s="77" t="str">
        <f t="shared" si="9"/>
        <v>-</v>
      </c>
    </row>
    <row r="67" spans="3:19" ht="15" x14ac:dyDescent="0.25">
      <c r="C67" s="242"/>
      <c r="D67" s="243"/>
      <c r="E67" s="72" t="s">
        <v>20</v>
      </c>
      <c r="F67" s="74">
        <f>IF($C$3="National Currency",IF(Provisions_DATA!E64=0,0,Provisions_DATA!E64),IF($C$3="Current Exchange rate",IF(Provisions_DATA!E64=0,0,Provisions_DATA!E64/ECO!O30),IF($C$3="Constant Exchange rate",IF(Provisions_DATA!E64=0,0,Provisions_DATA!E64/ECO!O65))))</f>
        <v>20.747105862265226</v>
      </c>
      <c r="G67" s="74">
        <f>IF($C$3="National Currency",IF(Provisions_DATA!F64=0,0,Provisions_DATA!F64),IF($C$3="Current Exchange rate",IF(Provisions_DATA!F64=0,0,Provisions_DATA!F64/ECO!P30),IF($C$3="Constant Exchange rate",IF(Provisions_DATA!F64=0,0,Provisions_DATA!F64/ECO!P65))))</f>
        <v>34.14911781445646</v>
      </c>
      <c r="H67" s="74">
        <f>IF($C$3="National Currency",IF(Provisions_DATA!G64=0,0,Provisions_DATA!G64),IF($C$3="Current Exchange rate",IF(Provisions_DATA!G64=0,0,Provisions_DATA!G64/ECO!Q30),IF($C$3="Constant Exchange rate",IF(Provisions_DATA!G64=0,0,Provisions_DATA!G64/ECO!Q65))))</f>
        <v>0</v>
      </c>
      <c r="I67" s="74">
        <f>IF($C$3="National Currency",IF(Provisions_DATA!H64=0,0,Provisions_DATA!H64),IF($C$3="Current Exchange rate",IF(Provisions_DATA!H64=0,0,Provisions_DATA!H64/ECO!R30),IF($C$3="Constant Exchange rate",IF(Provisions_DATA!H64=0,0,Provisions_DATA!H64/ECO!R65))))</f>
        <v>0</v>
      </c>
      <c r="J67" s="74">
        <f>IF($C$3="National Currency",IF(Provisions_DATA!I64=0,0,Provisions_DATA!I64),IF($C$3="Current Exchange rate",IF(Provisions_DATA!I64=0,0,Provisions_DATA!I64/ECO!S30),IF($C$3="Constant Exchange rate",IF(Provisions_DATA!I64=0,0,Provisions_DATA!I64/ECO!S65))))</f>
        <v>0</v>
      </c>
      <c r="K67" s="74">
        <f>IF($C$3="National Currency",IF(Provisions_DATA!J64=0,0,Provisions_DATA!J64),IF($C$3="Current Exchange rate",IF(Provisions_DATA!J64=0,0,Provisions_DATA!J64/ECO!T30),IF($C$3="Constant Exchange rate",IF(Provisions_DATA!J64=0,0,Provisions_DATA!J64/ECO!T65))))</f>
        <v>0</v>
      </c>
      <c r="L67" s="74">
        <f>IF($C$3="National Currency",IF(Provisions_DATA!K64=0,0,Provisions_DATA!K64),IF($C$3="Current Exchange rate",IF(Provisions_DATA!K64=0,0,Provisions_DATA!K64/ECO!U30),IF($C$3="Constant Exchange rate",IF(Provisions_DATA!K64=0,0,Provisions_DATA!K64/ECO!U65))))</f>
        <v>0</v>
      </c>
      <c r="M67" s="74">
        <f>IF($C$3="National Currency",IF(Provisions_DATA!L64=0,0,Provisions_DATA!L64),IF($C$3="Current Exchange rate",IF(Provisions_DATA!L64=0,0,Provisions_DATA!L64/ECO!V30),IF($C$3="Constant Exchange rate",IF(Provisions_DATA!L64=0,0,Provisions_DATA!L64/ECO!V65))))</f>
        <v>0</v>
      </c>
      <c r="N67" s="74">
        <f>IF($C$3="National Currency",IF(Provisions_DATA!M64=0,0,Provisions_DATA!M64),IF($C$3="Current Exchange rate",IF(Provisions_DATA!M64=0,0,Provisions_DATA!M64/ECO!W30),IF($C$3="Constant Exchange rate",IF(Provisions_DATA!M64=0,0,Provisions_DATA!M64/ECO!W65))))</f>
        <v>0</v>
      </c>
      <c r="O67" s="74">
        <f>IF($C$3="National Currency",IF(Provisions_DATA!N64=0,0,Provisions_DATA!N64),IF($C$3="Current Exchange rate",IF(Provisions_DATA!N64=0,0,Provisions_DATA!N64/ECO!X30),IF($C$3="Constant Exchange rate",IF(Provisions_DATA!N64=0,0,Provisions_DATA!N64/ECO!X65))))</f>
        <v>0</v>
      </c>
      <c r="P67" s="210">
        <f>IF($C$3="National Currency",IF(Provisions_DATA!O64=0,0,Provisions_DATA!O64),IF($C$3="Current Exchange rate",IF(Provisions_DATA!O64=0,0,Provisions_DATA!O64/ECO!Y30),IF($C$3="Constant Exchange rate",IF(Provisions_DATA!O64=0,0,Provisions_DATA!O64/ECO!Y65))))</f>
        <v>0</v>
      </c>
      <c r="Q67" s="77">
        <f t="shared" si="7"/>
        <v>0</v>
      </c>
      <c r="R67" s="77" t="str">
        <f t="shared" si="8"/>
        <v>-</v>
      </c>
      <c r="S67" s="77" t="str">
        <f t="shared" si="9"/>
        <v>-</v>
      </c>
    </row>
    <row r="68" spans="3:19" ht="15" x14ac:dyDescent="0.25">
      <c r="C68" s="242"/>
      <c r="D68" s="243"/>
      <c r="E68" s="72" t="s">
        <v>21</v>
      </c>
      <c r="F68" s="74">
        <f>IF($C$3="National Currency",IF(Provisions_DATA!E65=0,0,Provisions_DATA!E65),IF($C$3="Current Exchange rate",IF(Provisions_DATA!E65=0,0,Provisions_DATA!E65/ECO!O31),IF($C$3="Constant Exchange rate",IF(Provisions_DATA!E65=0,0,Provisions_DATA!E65/ECO!O66))))</f>
        <v>1301.1879804332634</v>
      </c>
      <c r="G68" s="74">
        <f>IF($C$3="National Currency",IF(Provisions_DATA!F65=0,0,Provisions_DATA!F65),IF($C$3="Current Exchange rate",IF(Provisions_DATA!F65=0,0,Provisions_DATA!F65/ECO!P31),IF($C$3="Constant Exchange rate",IF(Provisions_DATA!F65=0,0,Provisions_DATA!F65/ECO!P66))))</f>
        <v>1720.5189680875844</v>
      </c>
      <c r="H68" s="74">
        <f>IF($C$3="National Currency",IF(Provisions_DATA!G65=0,0,Provisions_DATA!G65),IF($C$3="Current Exchange rate",IF(Provisions_DATA!G65=0,0,Provisions_DATA!G65/ECO!Q31),IF($C$3="Constant Exchange rate",IF(Provisions_DATA!G65=0,0,Provisions_DATA!G65/ECO!Q66))))</f>
        <v>2087.5844397856977</v>
      </c>
      <c r="I68" s="74">
        <f>IF($C$3="National Currency",IF(Provisions_DATA!H65=0,0,Provisions_DATA!H65),IF($C$3="Current Exchange rate",IF(Provisions_DATA!H65=0,0,Provisions_DATA!H65/ECO!R31),IF($C$3="Constant Exchange rate",IF(Provisions_DATA!H65=0,0,Provisions_DATA!H65/ECO!R66))))</f>
        <v>2482.6461681807591</v>
      </c>
      <c r="J68" s="74">
        <f>IF($C$3="National Currency",IF(Provisions_DATA!I65=0,0,Provisions_DATA!I65),IF($C$3="Current Exchange rate",IF(Provisions_DATA!I65=0,0,Provisions_DATA!I65/ECO!S31),IF($C$3="Constant Exchange rate",IF(Provisions_DATA!I65=0,0,Provisions_DATA!I65/ECO!S66))))</f>
        <v>1092.7</v>
      </c>
      <c r="K68" s="74">
        <f>IF($C$3="National Currency",IF(Provisions_DATA!J65=0,0,Provisions_DATA!J65),IF($C$3="Current Exchange rate",IF(Provisions_DATA!J65=0,0,Provisions_DATA!J65/ECO!T31),IF($C$3="Constant Exchange rate",IF(Provisions_DATA!J65=0,0,Provisions_DATA!J65/ECO!T66))))</f>
        <v>1277.5</v>
      </c>
      <c r="L68" s="74">
        <f>IF($C$3="National Currency",IF(Provisions_DATA!K65=0,0,Provisions_DATA!K65),IF($C$3="Current Exchange rate",IF(Provisions_DATA!K65=0,0,Provisions_DATA!K65/ECO!U31),IF($C$3="Constant Exchange rate",IF(Provisions_DATA!K65=0,0,Provisions_DATA!K65/ECO!U66))))</f>
        <v>1453.6</v>
      </c>
      <c r="M68" s="74">
        <f>IF($C$3="National Currency",IF(Provisions_DATA!L65=0,0,Provisions_DATA!L65),IF($C$3="Current Exchange rate",IF(Provisions_DATA!L65=0,0,Provisions_DATA!L65/ECO!V31),IF($C$3="Constant Exchange rate",IF(Provisions_DATA!L65=0,0,Provisions_DATA!L65/ECO!V66))))</f>
        <v>1522.1</v>
      </c>
      <c r="N68" s="74">
        <f>IF($C$3="National Currency",IF(Provisions_DATA!M65=0,0,Provisions_DATA!M65),IF($C$3="Current Exchange rate",IF(Provisions_DATA!M65=0,0,Provisions_DATA!M65/ECO!W31),IF($C$3="Constant Exchange rate",IF(Provisions_DATA!M65=0,0,Provisions_DATA!M65/ECO!W66))))</f>
        <v>1645.7</v>
      </c>
      <c r="O68" s="74">
        <f>IF($C$3="National Currency",IF(Provisions_DATA!N65=0,0,Provisions_DATA!N65),IF($C$3="Current Exchange rate",IF(Provisions_DATA!N65=0,0,Provisions_DATA!N65/ECO!X31),IF($C$3="Constant Exchange rate",IF(Provisions_DATA!N65=0,0,Provisions_DATA!N65/ECO!X66))))</f>
        <v>1777.9</v>
      </c>
      <c r="P68" s="210">
        <f>IF($C$3="National Currency",IF(Provisions_DATA!O65=0,0,Provisions_DATA!O65),IF($C$3="Current Exchange rate",IF(Provisions_DATA!O65=0,0,Provisions_DATA!O65/ECO!Y31),IF($C$3="Constant Exchange rate",IF(Provisions_DATA!O65=0,0,Provisions_DATA!O65/ECO!Y66))))</f>
        <v>1976.8</v>
      </c>
      <c r="Q68" s="77">
        <f t="shared" si="7"/>
        <v>6.2632039014522546E-4</v>
      </c>
      <c r="R68" s="77">
        <f t="shared" si="8"/>
        <v>8.0330558424986265E-2</v>
      </c>
      <c r="S68" s="77">
        <f t="shared" si="9"/>
        <v>0.36636675617615477</v>
      </c>
    </row>
    <row r="69" spans="3:19" ht="15" x14ac:dyDescent="0.25">
      <c r="C69" s="242"/>
      <c r="D69" s="243"/>
      <c r="E69" s="72" t="s">
        <v>22</v>
      </c>
      <c r="F69" s="74">
        <f>IF($C$3="National Currency",IF(Provisions_DATA!E66=0,0,Provisions_DATA!E66),IF($C$3="Current Exchange rate",IF(Provisions_DATA!E66=0,0,Provisions_DATA!E66/ECO!O32),IF($C$3="Constant Exchange rate",IF(Provisions_DATA!E66=0,0,Provisions_DATA!E66/ECO!O67))))</f>
        <v>204383</v>
      </c>
      <c r="G69" s="74">
        <f>IF($C$3="National Currency",IF(Provisions_DATA!F66=0,0,Provisions_DATA!F66),IF($C$3="Current Exchange rate",IF(Provisions_DATA!F66=0,0,Provisions_DATA!F66/ECO!P32),IF($C$3="Constant Exchange rate",IF(Provisions_DATA!F66=0,0,Provisions_DATA!F66/ECO!P67))))</f>
        <v>219848</v>
      </c>
      <c r="H69" s="74">
        <f>IF($C$3="National Currency",IF(Provisions_DATA!G66=0,0,Provisions_DATA!G66),IF($C$3="Current Exchange rate",IF(Provisions_DATA!G66=0,0,Provisions_DATA!G66/ECO!Q32),IF($C$3="Constant Exchange rate",IF(Provisions_DATA!G66=0,0,Provisions_DATA!G66/ECO!Q67))))</f>
        <v>229476</v>
      </c>
      <c r="I69" s="74">
        <f>IF($C$3="National Currency",IF(Provisions_DATA!H66=0,0,Provisions_DATA!H66),IF($C$3="Current Exchange rate",IF(Provisions_DATA!H66=0,0,Provisions_DATA!H66/ECO!R32),IF($C$3="Constant Exchange rate",IF(Provisions_DATA!H66=0,0,Provisions_DATA!H66/ECO!R67))))</f>
        <v>239895</v>
      </c>
      <c r="J69" s="74">
        <f>IF($C$3="National Currency",IF(Provisions_DATA!I66=0,0,Provisions_DATA!I66),IF($C$3="Current Exchange rate",IF(Provisions_DATA!I66=0,0,Provisions_DATA!I66/ECO!S32),IF($C$3="Constant Exchange rate",IF(Provisions_DATA!I66=0,0,Provisions_DATA!I66/ECO!S67))))</f>
        <v>241705</v>
      </c>
      <c r="K69" s="74">
        <f>IF($C$3="National Currency",IF(Provisions_DATA!J66=0,0,Provisions_DATA!J66),IF($C$3="Current Exchange rate",IF(Provisions_DATA!J66=0,0,Provisions_DATA!J66/ECO!T32),IF($C$3="Constant Exchange rate",IF(Provisions_DATA!J66=0,0,Provisions_DATA!J66/ECO!T67))))</f>
        <v>253514</v>
      </c>
      <c r="L69" s="74">
        <f>IF($C$3="National Currency",IF(Provisions_DATA!K66=0,0,Provisions_DATA!K66),IF($C$3="Current Exchange rate",IF(Provisions_DATA!K66=0,0,Provisions_DATA!K66/ECO!U32),IF($C$3="Constant Exchange rate",IF(Provisions_DATA!K66=0,0,Provisions_DATA!K66/ECO!U67))))</f>
        <v>263373</v>
      </c>
      <c r="M69" s="74">
        <f>IF($C$3="National Currency",IF(Provisions_DATA!L66=0,0,Provisions_DATA!L66),IF($C$3="Current Exchange rate",IF(Provisions_DATA!L66=0,0,Provisions_DATA!L66/ECO!V32),IF($C$3="Constant Exchange rate",IF(Provisions_DATA!L66=0,0,Provisions_DATA!L66/ECO!V67))))</f>
        <v>261623</v>
      </c>
      <c r="N69" s="74">
        <f>IF($C$3="National Currency",IF(Provisions_DATA!M66=0,0,Provisions_DATA!M66),IF($C$3="Current Exchange rate",IF(Provisions_DATA!M66=0,0,Provisions_DATA!M66/ECO!W32),IF($C$3="Constant Exchange rate",IF(Provisions_DATA!M66=0,0,Provisions_DATA!M66/ECO!W67))))</f>
        <v>274100</v>
      </c>
      <c r="O69" s="208">
        <f>IF($C$3="National Currency",IF(Provisions_DATA!N66=0,0,Provisions_DATA!N66),IF($C$3="Current Exchange rate",IF(Provisions_DATA!N66=0,0,Provisions_DATA!N66/ECO!X32),IF($C$3="Constant Exchange rate",IF(Provisions_DATA!N66=0,0,Provisions_DATA!N66/ECO!X67))))</f>
        <v>274100</v>
      </c>
      <c r="P69" s="210">
        <f>IF($C$3="National Currency",IF(Provisions_DATA!O66=0,0,Provisions_DATA!O66),IF($C$3="Current Exchange rate",IF(Provisions_DATA!O66=0,0,Provisions_DATA!O66/ECO!Y32),IF($C$3="Constant Exchange rate",IF(Provisions_DATA!O66=0,0,Provisions_DATA!O66/ECO!Y67))))</f>
        <v>0</v>
      </c>
      <c r="Q69" s="77">
        <f t="shared" si="7"/>
        <v>9.6560222137806573E-2</v>
      </c>
      <c r="R69" s="77">
        <f t="shared" si="8"/>
        <v>0</v>
      </c>
      <c r="S69" s="77">
        <f t="shared" si="9"/>
        <v>0.34110958347807796</v>
      </c>
    </row>
    <row r="70" spans="3:19" ht="15" x14ac:dyDescent="0.25">
      <c r="C70" s="242"/>
      <c r="D70" s="243"/>
      <c r="E70" s="72" t="s">
        <v>23</v>
      </c>
      <c r="F70" s="74">
        <f>IF($C$3="National Currency",IF(Provisions_DATA!E67=0,0,Provisions_DATA!E67),IF($C$3="Current Exchange rate",IF(Provisions_DATA!E67=0,0,Provisions_DATA!E67/ECO!O33),IF($C$3="Constant Exchange rate",IF(Provisions_DATA!E67=0,0,Provisions_DATA!E67/ECO!O68))))</f>
        <v>50869.497898694979</v>
      </c>
      <c r="G70" s="74">
        <f>IF($C$3="National Currency",IF(Provisions_DATA!F67=0,0,Provisions_DATA!F67),IF($C$3="Current Exchange rate",IF(Provisions_DATA!F67=0,0,Provisions_DATA!F67/ECO!P33),IF($C$3="Constant Exchange rate",IF(Provisions_DATA!F67=0,0,Provisions_DATA!F67/ECO!P68))))</f>
        <v>57112.364521123643</v>
      </c>
      <c r="H70" s="74">
        <f>IF($C$3="National Currency",IF(Provisions_DATA!G67=0,0,Provisions_DATA!G67),IF($C$3="Current Exchange rate",IF(Provisions_DATA!G67=0,0,Provisions_DATA!G67/ECO!Q33),IF($C$3="Constant Exchange rate",IF(Provisions_DATA!G67=0,0,Provisions_DATA!G67/ECO!Q68))))</f>
        <v>63364.299933643</v>
      </c>
      <c r="I70" s="74">
        <f>IF($C$3="National Currency",IF(Provisions_DATA!H67=0,0,Provisions_DATA!H67),IF($C$3="Current Exchange rate",IF(Provisions_DATA!H67=0,0,Provisions_DATA!H67/ECO!R33),IF($C$3="Constant Exchange rate",IF(Provisions_DATA!H67=0,0,Provisions_DATA!H67/ECO!R68))))</f>
        <v>67422.694094226943</v>
      </c>
      <c r="J70" s="74">
        <f>IF($C$3="National Currency",IF(Provisions_DATA!I67=0,0,Provisions_DATA!I67),IF($C$3="Current Exchange rate",IF(Provisions_DATA!I67=0,0,Provisions_DATA!I67/ECO!S33),IF($C$3="Constant Exchange rate",IF(Provisions_DATA!I67=0,0,Provisions_DATA!I67/ECO!S68))))</f>
        <v>67151.515151515152</v>
      </c>
      <c r="K70" s="74">
        <f>IF($C$3="National Currency",IF(Provisions_DATA!J67=0,0,Provisions_DATA!J67),IF($C$3="Current Exchange rate",IF(Provisions_DATA!J67=0,0,Provisions_DATA!J67/ECO!T33),IF($C$3="Constant Exchange rate",IF(Provisions_DATA!J67=0,0,Provisions_DATA!J67/ECO!T68))))</f>
        <v>73006.525105065259</v>
      </c>
      <c r="L70" s="74">
        <f>IF($C$3="National Currency",IF(Provisions_DATA!K67=0,0,Provisions_DATA!K67),IF($C$3="Current Exchange rate",IF(Provisions_DATA!K67=0,0,Provisions_DATA!K67/ECO!U33),IF($C$3="Constant Exchange rate",IF(Provisions_DATA!K67=0,0,Provisions_DATA!K67/ECO!U68))))</f>
        <v>83603.295731032966</v>
      </c>
      <c r="M70" s="74">
        <f>IF($C$3="National Currency",IF(Provisions_DATA!L67=0,0,Provisions_DATA!L67),IF($C$3="Current Exchange rate",IF(Provisions_DATA!L67=0,0,Provisions_DATA!L67/ECO!V33),IF($C$3="Constant Exchange rate",IF(Provisions_DATA!L67=0,0,Provisions_DATA!L67/ECO!V68))))</f>
        <v>89079.517805795185</v>
      </c>
      <c r="N70" s="74">
        <f>IF($C$3="National Currency",IF(Provisions_DATA!M67=0,0,Provisions_DATA!M67),IF($C$3="Current Exchange rate",IF(Provisions_DATA!M67=0,0,Provisions_DATA!M67/ECO!W33),IF($C$3="Constant Exchange rate",IF(Provisions_DATA!M67=0,0,Provisions_DATA!M67/ECO!W68))))</f>
        <v>97056.292855562933</v>
      </c>
      <c r="O70" s="74">
        <f>IF($C$3="National Currency",IF(Provisions_DATA!N67=0,0,Provisions_DATA!N67),IF($C$3="Current Exchange rate",IF(Provisions_DATA!N67=0,0,Provisions_DATA!N67/ECO!X33),IF($C$3="Constant Exchange rate",IF(Provisions_DATA!N67=0,0,Provisions_DATA!N67/ECO!X68))))</f>
        <v>105701.50409201505</v>
      </c>
      <c r="P70" s="210">
        <f>IF($C$3="National Currency",IF(Provisions_DATA!O67=0,0,Provisions_DATA!O67),IF($C$3="Current Exchange rate",IF(Provisions_DATA!O67=0,0,Provisions_DATA!O67/ECO!Y33),IF($C$3="Constant Exchange rate",IF(Provisions_DATA!O67=0,0,Provisions_DATA!O67/ECO!Y68))))</f>
        <v>114561.82260561823</v>
      </c>
      <c r="Q70" s="77">
        <f t="shared" si="7"/>
        <v>3.7236631577618542E-2</v>
      </c>
      <c r="R70" s="77">
        <f t="shared" si="8"/>
        <v>8.9074195831049696E-2</v>
      </c>
      <c r="S70" s="77">
        <f t="shared" si="9"/>
        <v>1.0778955652858282</v>
      </c>
    </row>
    <row r="71" spans="3:19" ht="15" x14ac:dyDescent="0.25">
      <c r="C71" s="242"/>
      <c r="D71" s="243"/>
      <c r="E71" s="72" t="s">
        <v>24</v>
      </c>
      <c r="F71" s="74">
        <f>IF($C$3="National Currency",IF(Provisions_DATA!E68=0,0,Provisions_DATA!E68),IF($C$3="Current Exchange rate",IF(Provisions_DATA!E68=0,0,Provisions_DATA!E68/ECO!O34),IF($C$3="Constant Exchange rate",IF(Provisions_DATA!E68=0,0,Provisions_DATA!E68/ECO!O69))))</f>
        <v>0</v>
      </c>
      <c r="G71" s="74">
        <f>IF($C$3="National Currency",IF(Provisions_DATA!F68=0,0,Provisions_DATA!F68),IF($C$3="Current Exchange rate",IF(Provisions_DATA!F68=0,0,Provisions_DATA!F68/ECO!P34),IF($C$3="Constant Exchange rate",IF(Provisions_DATA!F68=0,0,Provisions_DATA!F68/ECO!P69))))</f>
        <v>0</v>
      </c>
      <c r="H71" s="74">
        <f>IF($C$3="National Currency",IF(Provisions_DATA!G68=0,0,Provisions_DATA!G68),IF($C$3="Current Exchange rate",IF(Provisions_DATA!G68=0,0,Provisions_DATA!G68/ECO!Q34),IF($C$3="Constant Exchange rate",IF(Provisions_DATA!G68=0,0,Provisions_DATA!G68/ECO!Q69))))</f>
        <v>0</v>
      </c>
      <c r="I71" s="74">
        <f>IF($C$3="National Currency",IF(Provisions_DATA!H68=0,0,Provisions_DATA!H68),IF($C$3="Current Exchange rate",IF(Provisions_DATA!H68=0,0,Provisions_DATA!H68/ECO!R34),IF($C$3="Constant Exchange rate",IF(Provisions_DATA!H68=0,0,Provisions_DATA!H68/ECO!R69))))</f>
        <v>0</v>
      </c>
      <c r="J71" s="74">
        <f>IF($C$3="National Currency",IF(Provisions_DATA!I68=0,0,Provisions_DATA!I68),IF($C$3="Current Exchange rate",IF(Provisions_DATA!I68=0,0,Provisions_DATA!I68/ECO!S34),IF($C$3="Constant Exchange rate",IF(Provisions_DATA!I68=0,0,Provisions_DATA!I68/ECO!S69))))</f>
        <v>0</v>
      </c>
      <c r="K71" s="74">
        <f>IF($C$3="National Currency",IF(Provisions_DATA!J68=0,0,Provisions_DATA!J68),IF($C$3="Current Exchange rate",IF(Provisions_DATA!J68=0,0,Provisions_DATA!J68/ECO!T34),IF($C$3="Constant Exchange rate",IF(Provisions_DATA!J68=0,0,Provisions_DATA!J68/ECO!T69))))</f>
        <v>0</v>
      </c>
      <c r="L71" s="74">
        <f>IF($C$3="National Currency",IF(Provisions_DATA!K68=0,0,Provisions_DATA!K68),IF($C$3="Current Exchange rate",IF(Provisions_DATA!K68=0,0,Provisions_DATA!K68/ECO!U34),IF($C$3="Constant Exchange rate",IF(Provisions_DATA!K68=0,0,Provisions_DATA!K68/ECO!U69))))</f>
        <v>0</v>
      </c>
      <c r="M71" s="74">
        <f>IF($C$3="National Currency",IF(Provisions_DATA!L68=0,0,Provisions_DATA!L68),IF($C$3="Current Exchange rate",IF(Provisions_DATA!L68=0,0,Provisions_DATA!L68/ECO!V34),IF($C$3="Constant Exchange rate",IF(Provisions_DATA!L68=0,0,Provisions_DATA!L68/ECO!V69))))</f>
        <v>0</v>
      </c>
      <c r="N71" s="74">
        <f>IF($C$3="National Currency",IF(Provisions_DATA!M68=0,0,Provisions_DATA!M68),IF($C$3="Current Exchange rate",IF(Provisions_DATA!M68=0,0,Provisions_DATA!M68/ECO!W34),IF($C$3="Constant Exchange rate",IF(Provisions_DATA!M68=0,0,Provisions_DATA!M68/ECO!W69))))</f>
        <v>0</v>
      </c>
      <c r="O71" s="74">
        <f>IF($C$3="National Currency",IF(Provisions_DATA!N68=0,0,Provisions_DATA!N68),IF($C$3="Current Exchange rate",IF(Provisions_DATA!N68=0,0,Provisions_DATA!N68/ECO!X34),IF($C$3="Constant Exchange rate",IF(Provisions_DATA!N68=0,0,Provisions_DATA!N68/ECO!X69))))</f>
        <v>0</v>
      </c>
      <c r="P71" s="210">
        <f>IF($C$3="National Currency",IF(Provisions_DATA!O68=0,0,Provisions_DATA!O68),IF($C$3="Current Exchange rate",IF(Provisions_DATA!O68=0,0,Provisions_DATA!O68/ECO!Y34),IF($C$3="Constant Exchange rate",IF(Provisions_DATA!O68=0,0,Provisions_DATA!O68/ECO!Y69))))</f>
        <v>0</v>
      </c>
      <c r="Q71" s="77">
        <f t="shared" si="7"/>
        <v>0</v>
      </c>
      <c r="R71" s="77" t="str">
        <f t="shared" si="8"/>
        <v>-</v>
      </c>
      <c r="S71" s="77" t="str">
        <f t="shared" si="9"/>
        <v>-</v>
      </c>
    </row>
    <row r="72" spans="3:19" ht="15" x14ac:dyDescent="0.25">
      <c r="C72" s="242"/>
      <c r="D72" s="243"/>
      <c r="E72" s="72" t="s">
        <v>25</v>
      </c>
      <c r="F72" s="74">
        <f>IF($C$3="National Currency",IF(Provisions_DATA!E69=0,0,Provisions_DATA!E69),IF($C$3="Current Exchange rate",IF(Provisions_DATA!E69=0,0,Provisions_DATA!E69/ECO!O35),IF($C$3="Constant Exchange rate",IF(Provisions_DATA!E69=0,0,Provisions_DATA!E69/ECO!O70))))</f>
        <v>23881.668000000001</v>
      </c>
      <c r="G72" s="74">
        <f>IF($C$3="National Currency",IF(Provisions_DATA!F69=0,0,Provisions_DATA!F69),IF($C$3="Current Exchange rate",IF(Provisions_DATA!F69=0,0,Provisions_DATA!F69/ECO!P35),IF($C$3="Constant Exchange rate",IF(Provisions_DATA!F69=0,0,Provisions_DATA!F69/ECO!P70))))</f>
        <v>30332.788460447999</v>
      </c>
      <c r="H72" s="74">
        <f>IF($C$3="National Currency",IF(Provisions_DATA!G69=0,0,Provisions_DATA!G69),IF($C$3="Current Exchange rate",IF(Provisions_DATA!G69=0,0,Provisions_DATA!G69/ECO!Q35),IF($C$3="Constant Exchange rate",IF(Provisions_DATA!G69=0,0,Provisions_DATA!G69/ECO!Q70))))</f>
        <v>34345.940697191581</v>
      </c>
      <c r="I72" s="74">
        <f>IF($C$3="National Currency",IF(Provisions_DATA!H69=0,0,Provisions_DATA!H69),IF($C$3="Current Exchange rate",IF(Provisions_DATA!H69=0,0,Provisions_DATA!H69/ECO!R35),IF($C$3="Constant Exchange rate",IF(Provisions_DATA!H69=0,0,Provisions_DATA!H69/ECO!R70))))</f>
        <v>36809.636976661655</v>
      </c>
      <c r="J72" s="74">
        <f>IF($C$3="National Currency",IF(Provisions_DATA!I69=0,0,Provisions_DATA!I69),IF($C$3="Current Exchange rate",IF(Provisions_DATA!I69=0,0,Provisions_DATA!I69/ECO!S35),IF($C$3="Constant Exchange rate",IF(Provisions_DATA!I69=0,0,Provisions_DATA!I69/ECO!S70))))</f>
        <v>35379.750507490426</v>
      </c>
      <c r="K72" s="74">
        <f>IF($C$3="National Currency",IF(Provisions_DATA!J69=0,0,Provisions_DATA!J69),IF($C$3="Current Exchange rate",IF(Provisions_DATA!J69=0,0,Provisions_DATA!J69/ECO!T35),IF($C$3="Constant Exchange rate",IF(Provisions_DATA!J69=0,0,Provisions_DATA!J69/ECO!T70))))</f>
        <v>35360.825984503776</v>
      </c>
      <c r="L72" s="74">
        <f>IF($C$3="National Currency",IF(Provisions_DATA!K69=0,0,Provisions_DATA!K69),IF($C$3="Current Exchange rate",IF(Provisions_DATA!K69=0,0,Provisions_DATA!K69/ECO!U35),IF($C$3="Constant Exchange rate",IF(Provisions_DATA!K69=0,0,Provisions_DATA!K69/ECO!U70))))</f>
        <v>37473.679249669236</v>
      </c>
      <c r="M72" s="74">
        <f>IF($C$3="National Currency",IF(Provisions_DATA!L69=0,0,Provisions_DATA!L69),IF($C$3="Current Exchange rate",IF(Provisions_DATA!L69=0,0,Provisions_DATA!L69/ECO!V35),IF($C$3="Constant Exchange rate",IF(Provisions_DATA!L69=0,0,Provisions_DATA!L69/ECO!V70))))</f>
        <v>30750.688038334672</v>
      </c>
      <c r="N72" s="74">
        <f>IF($C$3="National Currency",IF(Provisions_DATA!M69=0,0,Provisions_DATA!M69),IF($C$3="Current Exchange rate",IF(Provisions_DATA!M69=0,0,Provisions_DATA!M69/ECO!W35),IF($C$3="Constant Exchange rate",IF(Provisions_DATA!M69=0,0,Provisions_DATA!M69/ECO!W70))))</f>
        <v>30181.330519673222</v>
      </c>
      <c r="O72" s="74">
        <f>IF($C$3="National Currency",IF(Provisions_DATA!N69=0,0,Provisions_DATA!N69),IF($C$3="Current Exchange rate",IF(Provisions_DATA!N69=0,0,Provisions_DATA!N69/ECO!X35),IF($C$3="Constant Exchange rate",IF(Provisions_DATA!N69=0,0,Provisions_DATA!N69/ECO!X70))))</f>
        <v>29505.291243254178</v>
      </c>
      <c r="P72" s="210">
        <f>IF($C$3="National Currency",IF(Provisions_DATA!O69=0,0,Provisions_DATA!O69),IF($C$3="Current Exchange rate",IF(Provisions_DATA!O69=0,0,Provisions_DATA!O69/ECO!Y35),IF($C$3="Constant Exchange rate",IF(Provisions_DATA!O69=0,0,Provisions_DATA!O69/ECO!Y70))))</f>
        <v>30384.727933550163</v>
      </c>
      <c r="Q72" s="77">
        <f t="shared" si="7"/>
        <v>1.0394153508534485E-2</v>
      </c>
      <c r="R72" s="77">
        <f t="shared" si="8"/>
        <v>-2.2399253604090674E-2</v>
      </c>
      <c r="S72" s="77">
        <f t="shared" si="9"/>
        <v>0.23547866268194406</v>
      </c>
    </row>
    <row r="73" spans="3:19" ht="15" x14ac:dyDescent="0.25">
      <c r="C73" s="242"/>
      <c r="D73" s="243"/>
      <c r="E73" s="72" t="s">
        <v>26</v>
      </c>
      <c r="F73" s="74">
        <f>IF($C$3="National Currency",IF(Provisions_DATA!E70=0,0,Provisions_DATA!E70),IF($C$3="Current Exchange rate",IF(Provisions_DATA!E70=0,0,Provisions_DATA!E70/ECO!O36),IF($C$3="Constant Exchange rate",IF(Provisions_DATA!E70=0,0,Provisions_DATA!E70/ECO!O71))))</f>
        <v>219.89058066387076</v>
      </c>
      <c r="G73" s="74">
        <f>IF($C$3="National Currency",IF(Provisions_DATA!F70=0,0,Provisions_DATA!F70),IF($C$3="Current Exchange rate",IF(Provisions_DATA!F70=0,0,Provisions_DATA!F70/ECO!P36),IF($C$3="Constant Exchange rate",IF(Provisions_DATA!F70=0,0,Provisions_DATA!F70/ECO!P71))))</f>
        <v>348.51090557241002</v>
      </c>
      <c r="H73" s="74">
        <f>IF($C$3="National Currency",IF(Provisions_DATA!G70=0,0,Provisions_DATA!G70),IF($C$3="Current Exchange rate",IF(Provisions_DATA!G70=0,0,Provisions_DATA!G70/ECO!Q36),IF($C$3="Constant Exchange rate",IF(Provisions_DATA!G70=0,0,Provisions_DATA!G70/ECO!Q71))))</f>
        <v>307.17609577804626</v>
      </c>
      <c r="I73" s="208">
        <f>IF($C$3="National Currency",IF(Provisions_DATA!H70=0,0,Provisions_DATA!H70),IF($C$3="Current Exchange rate",IF(Provisions_DATA!H70=0,0,Provisions_DATA!H70/ECO!R36),IF($C$3="Constant Exchange rate",IF(Provisions_DATA!H70=0,0,Provisions_DATA!H70/ECO!R71))))</f>
        <v>359.87703034161001</v>
      </c>
      <c r="J73" s="208">
        <f>IF($C$3="National Currency",IF(Provisions_DATA!I70=0,0,Provisions_DATA!I70),IF($C$3="Current Exchange rate",IF(Provisions_DATA!I70=0,0,Provisions_DATA!I70/ECO!S36),IF($C$3="Constant Exchange rate",IF(Provisions_DATA!I70=0,0,Provisions_DATA!I70/ECO!S71))))</f>
        <v>412.57796490517381</v>
      </c>
      <c r="K73" s="208">
        <f>IF($C$3="National Currency",IF(Provisions_DATA!J70=0,0,Provisions_DATA!J70),IF($C$3="Current Exchange rate",IF(Provisions_DATA!J70=0,0,Provisions_DATA!J70/ECO!T36),IF($C$3="Constant Exchange rate",IF(Provisions_DATA!J70=0,0,Provisions_DATA!J70/ECO!T71))))</f>
        <v>465.27889946873756</v>
      </c>
      <c r="L73" s="74">
        <f>IF($C$3="National Currency",IF(Provisions_DATA!K70=0,0,Provisions_DATA!K70),IF($C$3="Current Exchange rate",IF(Provisions_DATA!K70=0,0,Provisions_DATA!K70/ECO!U36),IF($C$3="Constant Exchange rate",IF(Provisions_DATA!K70=0,0,Provisions_DATA!K70/ECO!U71))))</f>
        <v>517.97983403230126</v>
      </c>
      <c r="M73" s="74">
        <f>IF($C$3="National Currency",IF(Provisions_DATA!L70=0,0,Provisions_DATA!L70),IF($C$3="Current Exchange rate",IF(Provisions_DATA!L70=0,0,Provisions_DATA!L70/ECO!V36),IF($C$3="Constant Exchange rate",IF(Provisions_DATA!L70=0,0,Provisions_DATA!L70/ECO!V71))))</f>
        <v>508.16454001963058</v>
      </c>
      <c r="N73" s="74">
        <f>IF($C$3="National Currency",IF(Provisions_DATA!M70=0,0,Provisions_DATA!M70),IF($C$3="Current Exchange rate",IF(Provisions_DATA!M70=0,0,Provisions_DATA!M70/ECO!W36),IF($C$3="Constant Exchange rate",IF(Provisions_DATA!M70=0,0,Provisions_DATA!M70/ECO!W71))))</f>
        <v>0</v>
      </c>
      <c r="O73" s="74">
        <f>IF($C$3="National Currency",IF(Provisions_DATA!N70=0,0,Provisions_DATA!N70),IF($C$3="Current Exchange rate",IF(Provisions_DATA!N70=0,0,Provisions_DATA!N70/ECO!X36),IF($C$3="Constant Exchange rate",IF(Provisions_DATA!N70=0,0,Provisions_DATA!N70/ECO!X71))))</f>
        <v>0</v>
      </c>
      <c r="P73" s="210">
        <f>IF($C$3="National Currency",IF(Provisions_DATA!O70=0,0,Provisions_DATA!O70),IF($C$3="Current Exchange rate",IF(Provisions_DATA!O70=0,0,Provisions_DATA!O70/ECO!Y36),IF($C$3="Constant Exchange rate",IF(Provisions_DATA!O70=0,0,Provisions_DATA!O70/ECO!Y71))))</f>
        <v>0</v>
      </c>
      <c r="Q73" s="77">
        <f t="shared" si="7"/>
        <v>0</v>
      </c>
      <c r="R73" s="77" t="str">
        <f t="shared" si="8"/>
        <v>-</v>
      </c>
      <c r="S73" s="77" t="str">
        <f t="shared" si="9"/>
        <v>-</v>
      </c>
    </row>
    <row r="74" spans="3:19" ht="15" x14ac:dyDescent="0.25">
      <c r="C74" s="242"/>
      <c r="D74" s="243"/>
      <c r="E74" s="72" t="s">
        <v>27</v>
      </c>
      <c r="F74" s="74">
        <f>IF($C$3="National Currency",IF(Provisions_DATA!E71=0,0,Provisions_DATA!E71),IF($C$3="Current Exchange rate",IF(Provisions_DATA!E71=0,0,Provisions_DATA!E71/ECO!O37),IF($C$3="Constant Exchange rate",IF(Provisions_DATA!E71=0,0,Provisions_DATA!E71/ECO!O72))))</f>
        <v>149962.63174704567</v>
      </c>
      <c r="G74" s="74">
        <f>IF($C$3="National Currency",IF(Provisions_DATA!F71=0,0,Provisions_DATA!F71),IF($C$3="Current Exchange rate",IF(Provisions_DATA!F71=0,0,Provisions_DATA!F71/ECO!P37),IF($C$3="Constant Exchange rate",IF(Provisions_DATA!F71=0,0,Provisions_DATA!F71/ECO!P72))))</f>
        <v>163343.12786117321</v>
      </c>
      <c r="H74" s="74">
        <f>IF($C$3="National Currency",IF(Provisions_DATA!G71=0,0,Provisions_DATA!G71),IF($C$3="Current Exchange rate",IF(Provisions_DATA!G71=0,0,Provisions_DATA!G71/ECO!Q37),IF($C$3="Constant Exchange rate",IF(Provisions_DATA!G71=0,0,Provisions_DATA!G71/ECO!Q72))))</f>
        <v>174975.93952943682</v>
      </c>
      <c r="I74" s="74">
        <f>IF($C$3="National Currency",IF(Provisions_DATA!H71=0,0,Provisions_DATA!H71),IF($C$3="Current Exchange rate",IF(Provisions_DATA!H71=0,0,Provisions_DATA!H71/ECO!R37),IF($C$3="Constant Exchange rate",IF(Provisions_DATA!H71=0,0,Provisions_DATA!H71/ECO!R72))))</f>
        <v>138980.62386883848</v>
      </c>
      <c r="J74" s="74">
        <f>IF($C$3="National Currency",IF(Provisions_DATA!I71=0,0,Provisions_DATA!I71),IF($C$3="Current Exchange rate",IF(Provisions_DATA!I71=0,0,Provisions_DATA!I71/ECO!S37),IF($C$3="Constant Exchange rate",IF(Provisions_DATA!I71=0,0,Provisions_DATA!I71/ECO!S72))))</f>
        <v>166640.47695092089</v>
      </c>
      <c r="K74" s="74">
        <f>IF($C$3="National Currency",IF(Provisions_DATA!J71=0,0,Provisions_DATA!J71),IF($C$3="Current Exchange rate",IF(Provisions_DATA!J71=0,0,Provisions_DATA!J71/ECO!T37),IF($C$3="Constant Exchange rate",IF(Provisions_DATA!J71=0,0,Provisions_DATA!J71/ECO!T72))))</f>
        <v>160132.86489939314</v>
      </c>
      <c r="L74" s="74">
        <f>IF($C$3="National Currency",IF(Provisions_DATA!K71=0,0,Provisions_DATA!K71),IF($C$3="Current Exchange rate",IF(Provisions_DATA!K71=0,0,Provisions_DATA!K71/ECO!U37),IF($C$3="Constant Exchange rate",IF(Provisions_DATA!K71=0,0,Provisions_DATA!K71/ECO!U72))))</f>
        <v>184997.65783029914</v>
      </c>
      <c r="M74" s="74">
        <f>IF($C$3="National Currency",IF(Provisions_DATA!L71=0,0,Provisions_DATA!L71),IF($C$3="Current Exchange rate",IF(Provisions_DATA!L71=0,0,Provisions_DATA!L71/ECO!V37),IF($C$3="Constant Exchange rate",IF(Provisions_DATA!L71=0,0,Provisions_DATA!L71/ECO!V72))))</f>
        <v>211194.71947194717</v>
      </c>
      <c r="N74" s="74">
        <f>IF($C$3="National Currency",IF(Provisions_DATA!M71=0,0,Provisions_DATA!M71),IF($C$3="Current Exchange rate",IF(Provisions_DATA!M71=0,0,Provisions_DATA!M71/ECO!W37),IF($C$3="Constant Exchange rate",IF(Provisions_DATA!M71=0,0,Provisions_DATA!M71/ECO!W72))))</f>
        <v>211814.32982007877</v>
      </c>
      <c r="O74" s="74">
        <f>IF($C$3="National Currency",IF(Provisions_DATA!N71=0,0,Provisions_DATA!N71),IF($C$3="Current Exchange rate",IF(Provisions_DATA!N71=0,0,Provisions_DATA!N71/ECO!X37),IF($C$3="Constant Exchange rate",IF(Provisions_DATA!N71=0,0,Provisions_DATA!N71/ECO!X72))))</f>
        <v>293943.68146492064</v>
      </c>
      <c r="P74" s="210">
        <f>IF($C$3="National Currency",IF(Provisions_DATA!O71=0,0,Provisions_DATA!O71),IF($C$3="Current Exchange rate",IF(Provisions_DATA!O71=0,0,Provisions_DATA!O71/ECO!Y37),IF($C$3="Constant Exchange rate",IF(Provisions_DATA!O71=0,0,Provisions_DATA!O71/ECO!Y72))))</f>
        <v>0</v>
      </c>
      <c r="Q74" s="77">
        <f t="shared" si="7"/>
        <v>0.10355077409068732</v>
      </c>
      <c r="R74" s="77">
        <f t="shared" si="8"/>
        <v>0.38774218776701708</v>
      </c>
      <c r="S74" s="77">
        <f t="shared" si="9"/>
        <v>0.96011284971805289</v>
      </c>
    </row>
    <row r="75" spans="3:19" ht="15" x14ac:dyDescent="0.25">
      <c r="C75" s="242"/>
      <c r="D75" s="243"/>
      <c r="E75" s="72" t="s">
        <v>28</v>
      </c>
      <c r="F75" s="74">
        <f>IF($C$3="National Currency",IF(Provisions_DATA!E72=0,0,Provisions_DATA!E72),IF($C$3="Current Exchange rate",IF(Provisions_DATA!E72=0,0,Provisions_DATA!E72/ECO!O38),IF($C$3="Constant Exchange rate",IF(Provisions_DATA!E72=0,0,Provisions_DATA!E72/ECO!O73))))</f>
        <v>1397.5045902186614</v>
      </c>
      <c r="G75" s="74">
        <f>IF($C$3="National Currency",IF(Provisions_DATA!F72=0,0,Provisions_DATA!F72),IF($C$3="Current Exchange rate",IF(Provisions_DATA!F72=0,0,Provisions_DATA!F72/ECO!P38),IF($C$3="Constant Exchange rate",IF(Provisions_DATA!F72=0,0,Provisions_DATA!F72/ECO!P73))))</f>
        <v>1737.8150559172093</v>
      </c>
      <c r="H75" s="74">
        <f>IF($C$3="National Currency",IF(Provisions_DATA!G72=0,0,Provisions_DATA!G72),IF($C$3="Current Exchange rate",IF(Provisions_DATA!G72=0,0,Provisions_DATA!G72/ECO!Q38),IF($C$3="Constant Exchange rate",IF(Provisions_DATA!G72=0,0,Provisions_DATA!G72/ECO!Q73))))</f>
        <v>2161.9137038891672</v>
      </c>
      <c r="I75" s="74">
        <f>IF($C$3="National Currency",IF(Provisions_DATA!H72=0,0,Provisions_DATA!H72),IF($C$3="Current Exchange rate",IF(Provisions_DATA!H72=0,0,Provisions_DATA!H72/ECO!R38),IF($C$3="Constant Exchange rate",IF(Provisions_DATA!H72=0,0,Provisions_DATA!H72/ECO!R73))))</f>
        <v>2670</v>
      </c>
      <c r="J75" s="74">
        <f>IF($C$3="National Currency",IF(Provisions_DATA!I72=0,0,Provisions_DATA!I72),IF($C$3="Current Exchange rate",IF(Provisions_DATA!I72=0,0,Provisions_DATA!I72/ECO!S38),IF($C$3="Constant Exchange rate",IF(Provisions_DATA!I72=0,0,Provisions_DATA!I72/ECO!S73))))</f>
        <v>2734</v>
      </c>
      <c r="K75" s="74">
        <f>IF($C$3="National Currency",IF(Provisions_DATA!J72=0,0,Provisions_DATA!J72),IF($C$3="Current Exchange rate",IF(Provisions_DATA!J72=0,0,Provisions_DATA!J72/ECO!T38),IF($C$3="Constant Exchange rate",IF(Provisions_DATA!J72=0,0,Provisions_DATA!J72/ECO!T73))))</f>
        <v>3212</v>
      </c>
      <c r="L75" s="74">
        <f>IF($C$3="National Currency",IF(Provisions_DATA!K72=0,0,Provisions_DATA!K72),IF($C$3="Current Exchange rate",IF(Provisions_DATA!K72=0,0,Provisions_DATA!K72/ECO!U38),IF($C$3="Constant Exchange rate",IF(Provisions_DATA!K72=0,0,Provisions_DATA!K72/ECO!U73))))</f>
        <v>3703</v>
      </c>
      <c r="M75" s="74">
        <f>IF($C$3="National Currency",IF(Provisions_DATA!L72=0,0,Provisions_DATA!L72),IF($C$3="Current Exchange rate",IF(Provisions_DATA!L72=0,0,Provisions_DATA!L72/ECO!V38),IF($C$3="Constant Exchange rate",IF(Provisions_DATA!L72=0,0,Provisions_DATA!L72/ECO!V73))))</f>
        <v>3426</v>
      </c>
      <c r="N75" s="74">
        <f>IF($C$3="National Currency",IF(Provisions_DATA!M72=0,0,Provisions_DATA!M72),IF($C$3="Current Exchange rate",IF(Provisions_DATA!M72=0,0,Provisions_DATA!M72/ECO!W38),IF($C$3="Constant Exchange rate",IF(Provisions_DATA!M72=0,0,Provisions_DATA!M72/ECO!W73))))</f>
        <v>3647</v>
      </c>
      <c r="O75" s="74">
        <f>IF($C$3="National Currency",IF(Provisions_DATA!N72=0,0,Provisions_DATA!N72),IF($C$3="Current Exchange rate",IF(Provisions_DATA!N72=0,0,Provisions_DATA!N72/ECO!X38),IF($C$3="Constant Exchange rate",IF(Provisions_DATA!N72=0,0,Provisions_DATA!N72/ECO!X73))))</f>
        <v>2963.4</v>
      </c>
      <c r="P75" s="210">
        <f>IF($C$3="National Currency",IF(Provisions_DATA!O72=0,0,Provisions_DATA!O72),IF($C$3="Current Exchange rate",IF(Provisions_DATA!O72=0,0,Provisions_DATA!O72/ECO!Y38),IF($C$3="Constant Exchange rate",IF(Provisions_DATA!O72=0,0,Provisions_DATA!O72/ECO!Y73))))</f>
        <v>0</v>
      </c>
      <c r="Q75" s="77">
        <f t="shared" si="7"/>
        <v>1.0439495158087414E-3</v>
      </c>
      <c r="R75" s="77">
        <f t="shared" si="8"/>
        <v>-0.18744173293117627</v>
      </c>
      <c r="S75" s="77">
        <f t="shared" si="9"/>
        <v>1.1204939294949505</v>
      </c>
    </row>
    <row r="76" spans="3:19" ht="15" x14ac:dyDescent="0.25">
      <c r="C76" s="242"/>
      <c r="D76" s="243"/>
      <c r="E76" s="72" t="s">
        <v>29</v>
      </c>
      <c r="F76" s="74">
        <f>IF($C$3="National Currency",IF(Provisions_DATA!E73=0,0,Provisions_DATA!E73),IF($C$3="Current Exchange rate",IF(Provisions_DATA!E73=0,0,Provisions_DATA!E73/ECO!O39),IF($C$3="Constant Exchange rate",IF(Provisions_DATA!E73=0,0,Provisions_DATA!E73/ECO!O74))))</f>
        <v>1855.5400650600809</v>
      </c>
      <c r="G76" s="74">
        <f>IF($C$3="National Currency",IF(Provisions_DATA!F73=0,0,Provisions_DATA!F73),IF($C$3="Current Exchange rate",IF(Provisions_DATA!F73=0,0,Provisions_DATA!F73/ECO!P39),IF($C$3="Constant Exchange rate",IF(Provisions_DATA!F73=0,0,Provisions_DATA!F73/ECO!P74))))</f>
        <v>2166.6998605855406</v>
      </c>
      <c r="H76" s="74">
        <f>IF($C$3="National Currency",IF(Provisions_DATA!G73=0,0,Provisions_DATA!G73),IF($C$3="Current Exchange rate",IF(Provisions_DATA!G73=0,0,Provisions_DATA!G73/ECO!Q39),IF($C$3="Constant Exchange rate",IF(Provisions_DATA!G73=0,0,Provisions_DATA!G73/ECO!Q74))))</f>
        <v>2456.3168027617339</v>
      </c>
      <c r="I76" s="74">
        <f>IF($C$3="National Currency",IF(Provisions_DATA!H73=0,0,Provisions_DATA!H73),IF($C$3="Current Exchange rate",IF(Provisions_DATA!H73=0,0,Provisions_DATA!H73/ECO!R39),IF($C$3="Constant Exchange rate",IF(Provisions_DATA!H73=0,0,Provisions_DATA!H73/ECO!R74))))</f>
        <v>0</v>
      </c>
      <c r="J76" s="74">
        <f>IF($C$3="National Currency",IF(Provisions_DATA!I73=0,0,Provisions_DATA!I73),IF($C$3="Current Exchange rate",IF(Provisions_DATA!I73=0,0,Provisions_DATA!I73/ECO!S39),IF($C$3="Constant Exchange rate",IF(Provisions_DATA!I73=0,0,Provisions_DATA!I73/ECO!S74))))</f>
        <v>0</v>
      </c>
      <c r="K76" s="74">
        <f>IF($C$3="National Currency",IF(Provisions_DATA!J73=0,0,Provisions_DATA!J73),IF($C$3="Current Exchange rate",IF(Provisions_DATA!J73=0,0,Provisions_DATA!J73/ECO!T39),IF($C$3="Constant Exchange rate",IF(Provisions_DATA!J73=0,0,Provisions_DATA!J73/ECO!T74))))</f>
        <v>0</v>
      </c>
      <c r="L76" s="74">
        <f>IF($C$3="National Currency",IF(Provisions_DATA!K73=0,0,Provisions_DATA!K73),IF($C$3="Current Exchange rate",IF(Provisions_DATA!K73=0,0,Provisions_DATA!K73/ECO!U39),IF($C$3="Constant Exchange rate",IF(Provisions_DATA!K73=0,0,Provisions_DATA!K73/ECO!U74))))</f>
        <v>0</v>
      </c>
      <c r="M76" s="74">
        <f>IF($C$3="National Currency",IF(Provisions_DATA!L73=0,0,Provisions_DATA!L73),IF($C$3="Current Exchange rate",IF(Provisions_DATA!L73=0,0,Provisions_DATA!L73/ECO!V39),IF($C$3="Constant Exchange rate",IF(Provisions_DATA!L73=0,0,Provisions_DATA!L73/ECO!V74))))</f>
        <v>0</v>
      </c>
      <c r="N76" s="74">
        <f>IF($C$3="National Currency",IF(Provisions_DATA!M73=0,0,Provisions_DATA!M73),IF($C$3="Current Exchange rate",IF(Provisions_DATA!M73=0,0,Provisions_DATA!M73/ECO!W39),IF($C$3="Constant Exchange rate",IF(Provisions_DATA!M73=0,0,Provisions_DATA!M73/ECO!W74))))</f>
        <v>0</v>
      </c>
      <c r="O76" s="74">
        <f>IF($C$3="National Currency",IF(Provisions_DATA!N73=0,0,Provisions_DATA!N73),IF($C$3="Current Exchange rate",IF(Provisions_DATA!N73=0,0,Provisions_DATA!N73/ECO!X39),IF($C$3="Constant Exchange rate",IF(Provisions_DATA!N73=0,0,Provisions_DATA!N73/ECO!X74))))</f>
        <v>0</v>
      </c>
      <c r="P76" s="210">
        <f>IF($C$3="National Currency",IF(Provisions_DATA!O73=0,0,Provisions_DATA!O73),IF($C$3="Current Exchange rate",IF(Provisions_DATA!O73=0,0,Provisions_DATA!O73/ECO!Y39),IF($C$3="Constant Exchange rate",IF(Provisions_DATA!O73=0,0,Provisions_DATA!O73/ECO!Y74))))</f>
        <v>0</v>
      </c>
      <c r="Q76" s="77">
        <f t="shared" si="7"/>
        <v>0</v>
      </c>
      <c r="R76" s="77" t="str">
        <f t="shared" si="8"/>
        <v>-</v>
      </c>
      <c r="S76" s="77" t="str">
        <f t="shared" si="9"/>
        <v>-</v>
      </c>
    </row>
    <row r="77" spans="3:19" ht="15" x14ac:dyDescent="0.25">
      <c r="C77" s="242"/>
      <c r="D77" s="243"/>
      <c r="E77" s="72" t="s">
        <v>30</v>
      </c>
      <c r="F77" s="74">
        <f>IF($C$3="National Currency",IF(Provisions_DATA!E74=0,0,Provisions_DATA!E74),IF($C$3="Current Exchange rate",IF(Provisions_DATA!E74=0,0,Provisions_DATA!E74/ECO!O40),IF($C$3="Constant Exchange rate",IF(Provisions_DATA!E74=0,0,Provisions_DATA!E74/ECO!O75))))</f>
        <v>0</v>
      </c>
      <c r="G77" s="74">
        <f>IF($C$3="National Currency",IF(Provisions_DATA!F74=0,0,Provisions_DATA!F74),IF($C$3="Current Exchange rate",IF(Provisions_DATA!F74=0,0,Provisions_DATA!F74/ECO!P40),IF($C$3="Constant Exchange rate",IF(Provisions_DATA!F74=0,0,Provisions_DATA!F74/ECO!P75))))</f>
        <v>0</v>
      </c>
      <c r="H77" s="74">
        <f>IF($C$3="National Currency",IF(Provisions_DATA!G74=0,0,Provisions_DATA!G74),IF($C$3="Current Exchange rate",IF(Provisions_DATA!G74=0,0,Provisions_DATA!G74/ECO!Q40),IF($C$3="Constant Exchange rate",IF(Provisions_DATA!G74=0,0,Provisions_DATA!G74/ECO!Q75))))</f>
        <v>0</v>
      </c>
      <c r="I77" s="74">
        <f>IF($C$3="National Currency",IF(Provisions_DATA!H74=0,0,Provisions_DATA!H74),IF($C$3="Current Exchange rate",IF(Provisions_DATA!H74=0,0,Provisions_DATA!H74/ECO!R40),IF($C$3="Constant Exchange rate",IF(Provisions_DATA!H74=0,0,Provisions_DATA!H74/ECO!R75))))</f>
        <v>0</v>
      </c>
      <c r="J77" s="74">
        <f>IF($C$3="National Currency",IF(Provisions_DATA!I74=0,0,Provisions_DATA!I74),IF($C$3="Current Exchange rate",IF(Provisions_DATA!I74=0,0,Provisions_DATA!I74/ECO!S40),IF($C$3="Constant Exchange rate",IF(Provisions_DATA!I74=0,0,Provisions_DATA!I74/ECO!S75))))</f>
        <v>0</v>
      </c>
      <c r="K77" s="74">
        <f>IF($C$3="National Currency",IF(Provisions_DATA!J74=0,0,Provisions_DATA!J74),IF($C$3="Current Exchange rate",IF(Provisions_DATA!J74=0,0,Provisions_DATA!J74/ECO!T40),IF($C$3="Constant Exchange rate",IF(Provisions_DATA!J74=0,0,Provisions_DATA!J74/ECO!T75))))</f>
        <v>0</v>
      </c>
      <c r="L77" s="74">
        <f>IF($C$3="National Currency",IF(Provisions_DATA!K74=0,0,Provisions_DATA!K74),IF($C$3="Current Exchange rate",IF(Provisions_DATA!K74=0,0,Provisions_DATA!K74/ECO!U40),IF($C$3="Constant Exchange rate",IF(Provisions_DATA!K74=0,0,Provisions_DATA!K74/ECO!U75))))</f>
        <v>0</v>
      </c>
      <c r="M77" s="74">
        <f>IF($C$3="National Currency",IF(Provisions_DATA!L74=0,0,Provisions_DATA!L74),IF($C$3="Current Exchange rate",IF(Provisions_DATA!L74=0,0,Provisions_DATA!L74/ECO!V40),IF($C$3="Constant Exchange rate",IF(Provisions_DATA!L74=0,0,Provisions_DATA!L74/ECO!V75))))</f>
        <v>0</v>
      </c>
      <c r="N77" s="74">
        <f>IF($C$3="National Currency",IF(Provisions_DATA!M74=0,0,Provisions_DATA!M74),IF($C$3="Current Exchange rate",IF(Provisions_DATA!M74=0,0,Provisions_DATA!M74/ECO!W40),IF($C$3="Constant Exchange rate",IF(Provisions_DATA!M74=0,0,Provisions_DATA!M74/ECO!W75))))</f>
        <v>0</v>
      </c>
      <c r="O77" s="74">
        <f>IF($C$3="National Currency",IF(Provisions_DATA!N74=0,0,Provisions_DATA!N74),IF($C$3="Current Exchange rate",IF(Provisions_DATA!N74=0,0,Provisions_DATA!N74/ECO!X40),IF($C$3="Constant Exchange rate",IF(Provisions_DATA!N74=0,0,Provisions_DATA!N74/ECO!X75))))</f>
        <v>0</v>
      </c>
      <c r="P77" s="210">
        <f>IF($C$3="National Currency",IF(Provisions_DATA!O74=0,0,Provisions_DATA!O74),IF($C$3="Current Exchange rate",IF(Provisions_DATA!O74=0,0,Provisions_DATA!O74/ECO!Y40),IF($C$3="Constant Exchange rate",IF(Provisions_DATA!O74=0,0,Provisions_DATA!O74/ECO!Y75))))</f>
        <v>0</v>
      </c>
      <c r="Q77" s="77">
        <f t="shared" si="7"/>
        <v>0</v>
      </c>
      <c r="R77" s="77" t="str">
        <f t="shared" si="8"/>
        <v>-</v>
      </c>
      <c r="S77" s="77" t="str">
        <f t="shared" si="9"/>
        <v>-</v>
      </c>
    </row>
    <row r="78" spans="3:19" ht="15" x14ac:dyDescent="0.25">
      <c r="C78" s="242"/>
      <c r="D78" s="243"/>
      <c r="E78" s="72" t="s">
        <v>180</v>
      </c>
      <c r="F78" s="75">
        <f>IF($C$3="National Currency",IF(Provisions_DATA!E75=0,0,Provisions_DATA!E75),IF($C$3="Current Exchange rate",IF(Provisions_DATA!E75=0,0,Provisions_DATA!E75/ECO!O41),IF($C$3="Constant Exchange rate",IF(Provisions_DATA!E75=0,0,Provisions_DATA!E75/ECO!O76))))</f>
        <v>0</v>
      </c>
      <c r="G78" s="75">
        <f>IF($C$3="National Currency",IF(Provisions_DATA!F75=0,0,Provisions_DATA!F75),IF($C$3="Current Exchange rate",IF(Provisions_DATA!F75=0,0,Provisions_DATA!F75/ECO!P41),IF($C$3="Constant Exchange rate",IF(Provisions_DATA!F75=0,0,Provisions_DATA!F75/ECO!P76))))</f>
        <v>0</v>
      </c>
      <c r="H78" s="75">
        <f>IF($C$3="National Currency",IF(Provisions_DATA!G75=0,0,Provisions_DATA!G75),IF($C$3="Current Exchange rate",IF(Provisions_DATA!G75=0,0,Provisions_DATA!G75/ECO!Q41),IF($C$3="Constant Exchange rate",IF(Provisions_DATA!G75=0,0,Provisions_DATA!G75/ECO!Q76))))</f>
        <v>0</v>
      </c>
      <c r="I78" s="75">
        <f>IF($C$3="National Currency",IF(Provisions_DATA!H75=0,0,Provisions_DATA!H75),IF($C$3="Current Exchange rate",IF(Provisions_DATA!H75=0,0,Provisions_DATA!H75/ECO!R41),IF($C$3="Constant Exchange rate",IF(Provisions_DATA!H75=0,0,Provisions_DATA!H75/ECO!R76))))</f>
        <v>0</v>
      </c>
      <c r="J78" s="75">
        <f>IF($C$3="National Currency",IF(Provisions_DATA!I75=0,0,Provisions_DATA!I75),IF($C$3="Current Exchange rate",IF(Provisions_DATA!I75=0,0,Provisions_DATA!I75/ECO!S41),IF($C$3="Constant Exchange rate",IF(Provisions_DATA!I75=0,0,Provisions_DATA!I75/ECO!S76))))</f>
        <v>0</v>
      </c>
      <c r="K78" s="75">
        <f>IF($C$3="National Currency",IF(Provisions_DATA!J75=0,0,Provisions_DATA!J75),IF($C$3="Current Exchange rate",IF(Provisions_DATA!J75=0,0,Provisions_DATA!J75/ECO!T41),IF($C$3="Constant Exchange rate",IF(Provisions_DATA!J75=0,0,Provisions_DATA!J75/ECO!T76))))</f>
        <v>0</v>
      </c>
      <c r="L78" s="75">
        <f>IF($C$3="National Currency",IF(Provisions_DATA!K75=0,0,Provisions_DATA!K75),IF($C$3="Current Exchange rate",IF(Provisions_DATA!K75=0,0,Provisions_DATA!K75/ECO!U41),IF($C$3="Constant Exchange rate",IF(Provisions_DATA!K75=0,0,Provisions_DATA!K75/ECO!U76))))</f>
        <v>0</v>
      </c>
      <c r="M78" s="75">
        <f>IF($C$3="National Currency",IF(Provisions_DATA!L75=0,0,Provisions_DATA!L75),IF($C$3="Current Exchange rate",IF(Provisions_DATA!L75=0,0,Provisions_DATA!L75/ECO!V41),IF($C$3="Constant Exchange rate",IF(Provisions_DATA!L75=0,0,Provisions_DATA!L75/ECO!V76))))</f>
        <v>0</v>
      </c>
      <c r="N78" s="75">
        <f>IF($C$3="National Currency",IF(Provisions_DATA!M75=0,0,Provisions_DATA!M75),IF($C$3="Current Exchange rate",IF(Provisions_DATA!M75=0,0,Provisions_DATA!M75/ECO!W41),IF($C$3="Constant Exchange rate",IF(Provisions_DATA!M75=0,0,Provisions_DATA!M75/ECO!W76))))</f>
        <v>0</v>
      </c>
      <c r="O78" s="75">
        <f>IF($C$3="National Currency",IF(Provisions_DATA!N75=0,0,Provisions_DATA!N75),IF($C$3="Current Exchange rate",IF(Provisions_DATA!N75=0,0,Provisions_DATA!N75/ECO!X41),IF($C$3="Constant Exchange rate",IF(Provisions_DATA!N75=0,0,Provisions_DATA!N75/ECO!X76))))</f>
        <v>0</v>
      </c>
      <c r="P78" s="211">
        <f>IF($C$3="National Currency",IF(Provisions_DATA!O75=0,0,Provisions_DATA!O75),IF($C$3="Current Exchange rate",IF(Provisions_DATA!O75=0,0,Provisions_DATA!O75/ECO!Y41),IF($C$3="Constant Exchange rate",IF(Provisions_DATA!O75=0,0,Provisions_DATA!O75/ECO!Y76))))</f>
        <v>0</v>
      </c>
      <c r="Q78" s="77">
        <f t="shared" si="7"/>
        <v>0</v>
      </c>
      <c r="R78" s="77" t="str">
        <f t="shared" si="8"/>
        <v>-</v>
      </c>
      <c r="S78" s="77" t="str">
        <f t="shared" si="9"/>
        <v>-</v>
      </c>
    </row>
    <row r="79" spans="3:19" ht="15.75" thickBot="1" x14ac:dyDescent="0.3">
      <c r="C79" s="246"/>
      <c r="D79" s="247"/>
      <c r="E79" s="78" t="s">
        <v>221</v>
      </c>
      <c r="F79" s="86">
        <f t="shared" ref="F79:O79" si="10">SUM(F47:F78)</f>
        <v>1781285.1652004984</v>
      </c>
      <c r="G79" s="86">
        <f t="shared" si="10"/>
        <v>1963401.9009610571</v>
      </c>
      <c r="H79" s="86">
        <f t="shared" si="10"/>
        <v>2115077.3045806284</v>
      </c>
      <c r="I79" s="86">
        <f t="shared" si="10"/>
        <v>2196475.7494563079</v>
      </c>
      <c r="J79" s="86">
        <f t="shared" si="10"/>
        <v>2211432.5786219649</v>
      </c>
      <c r="K79" s="86">
        <f t="shared" si="10"/>
        <v>2356766.5490002264</v>
      </c>
      <c r="L79" s="86">
        <f t="shared" si="10"/>
        <v>2522192.4814574062</v>
      </c>
      <c r="M79" s="86">
        <f t="shared" si="10"/>
        <v>2578329.822331754</v>
      </c>
      <c r="N79" s="86">
        <f t="shared" si="10"/>
        <v>2670658.3727813526</v>
      </c>
      <c r="O79" s="86">
        <f t="shared" si="10"/>
        <v>2838643.0139816408</v>
      </c>
      <c r="P79" s="86" t="s">
        <v>375</v>
      </c>
      <c r="Q79" s="77">
        <f t="shared" si="7"/>
        <v>1</v>
      </c>
    </row>
    <row r="80" spans="3:19" ht="15.75" thickTop="1" x14ac:dyDescent="0.25">
      <c r="C80" s="248"/>
      <c r="D80" s="249"/>
      <c r="E80" s="113" t="s">
        <v>222</v>
      </c>
      <c r="F80" s="93">
        <v>1775353.125</v>
      </c>
      <c r="G80" s="93">
        <v>1955772.5</v>
      </c>
      <c r="H80" s="93">
        <v>2107467.75</v>
      </c>
      <c r="I80" s="93">
        <v>2195977.5</v>
      </c>
      <c r="J80" s="93">
        <v>2210845.75</v>
      </c>
      <c r="K80" s="93">
        <v>2356103.75</v>
      </c>
      <c r="L80" s="93">
        <v>2521482.75</v>
      </c>
      <c r="M80" s="93">
        <v>2577607.5</v>
      </c>
      <c r="N80" s="93">
        <v>2670421</v>
      </c>
      <c r="O80" s="93">
        <v>2838405.75</v>
      </c>
      <c r="P80" s="93" t="s">
        <v>375</v>
      </c>
      <c r="Q80" s="77">
        <f t="shared" si="7"/>
        <v>0.99991641640725082</v>
      </c>
      <c r="R80" s="77">
        <f>IF(OR(O80=0,N80=0),"-",O80/N80-1)</f>
        <v>6.290571786246435E-2</v>
      </c>
      <c r="S80" s="77">
        <f>IF(OR(O80=0, F80=0), "-", O80/F80-1)</f>
        <v>0.5987837630893853</v>
      </c>
    </row>
    <row r="81" spans="3:19" ht="15" x14ac:dyDescent="0.25">
      <c r="E81" s="116" t="s">
        <v>223</v>
      </c>
      <c r="F81" s="94"/>
      <c r="G81" s="94">
        <f t="shared" ref="G81:O81" si="11">G80/F80-1</f>
        <v>0.101624500759532</v>
      </c>
      <c r="H81" s="94">
        <f t="shared" si="11"/>
        <v>7.7562830032634089E-2</v>
      </c>
      <c r="I81" s="94">
        <f t="shared" si="11"/>
        <v>4.1998151573138021E-2</v>
      </c>
      <c r="J81" s="94">
        <f t="shared" si="11"/>
        <v>6.7706750183005315E-3</v>
      </c>
      <c r="K81" s="94">
        <f t="shared" si="11"/>
        <v>6.5702457984687435E-2</v>
      </c>
      <c r="L81" s="94">
        <f t="shared" si="11"/>
        <v>7.0191730733419444E-2</v>
      </c>
      <c r="M81" s="94">
        <f t="shared" si="11"/>
        <v>2.2258629371944005E-2</v>
      </c>
      <c r="N81" s="94">
        <f t="shared" si="11"/>
        <v>3.6007615589262576E-2</v>
      </c>
      <c r="O81" s="95">
        <f t="shared" si="11"/>
        <v>6.290571786246435E-2</v>
      </c>
      <c r="P81" s="95"/>
      <c r="Q81" s="67"/>
      <c r="R81" s="67"/>
      <c r="S81" s="67"/>
    </row>
    <row r="84" spans="3:19" ht="18.75" x14ac:dyDescent="0.15">
      <c r="C84" s="253" t="s">
        <v>345</v>
      </c>
      <c r="D84" s="254"/>
      <c r="E84" s="234" t="s">
        <v>234</v>
      </c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6"/>
    </row>
    <row r="85" spans="3:19" ht="15" x14ac:dyDescent="0.15">
      <c r="C85" s="244" t="s">
        <v>230</v>
      </c>
      <c r="D85" s="245"/>
      <c r="E85" s="50">
        <v>3</v>
      </c>
      <c r="F85" s="51">
        <v>2004</v>
      </c>
      <c r="G85" s="51">
        <f t="shared" ref="G85:P85" si="12">F85+1</f>
        <v>2005</v>
      </c>
      <c r="H85" s="51">
        <f t="shared" si="12"/>
        <v>2006</v>
      </c>
      <c r="I85" s="51">
        <f t="shared" si="12"/>
        <v>2007</v>
      </c>
      <c r="J85" s="51">
        <f t="shared" si="12"/>
        <v>2008</v>
      </c>
      <c r="K85" s="51">
        <f t="shared" si="12"/>
        <v>2009</v>
      </c>
      <c r="L85" s="51">
        <f t="shared" si="12"/>
        <v>2010</v>
      </c>
      <c r="M85" s="51">
        <f t="shared" si="12"/>
        <v>2011</v>
      </c>
      <c r="N85" s="51">
        <f t="shared" si="12"/>
        <v>2012</v>
      </c>
      <c r="O85" s="51">
        <f t="shared" si="12"/>
        <v>2013</v>
      </c>
      <c r="P85" s="51">
        <f t="shared" si="12"/>
        <v>2014</v>
      </c>
      <c r="Q85" s="53" t="s">
        <v>224</v>
      </c>
      <c r="R85" s="54" t="s">
        <v>225</v>
      </c>
      <c r="S85" s="53" t="s">
        <v>281</v>
      </c>
    </row>
    <row r="86" spans="3:19" ht="15" x14ac:dyDescent="0.25">
      <c r="C86" s="242"/>
      <c r="D86" s="243"/>
      <c r="E86" s="72" t="s">
        <v>0</v>
      </c>
      <c r="F86" s="73">
        <f>IF($C$3="National Currency",IF(Provisions_DATA!E81=0,0,Provisions_DATA!E81),IF($C$3="Current Exchange rate",IF(Provisions_DATA!E81=0,0,Provisions_DATA!E81/ECO!O10),IF($C$3="Constant Exchange rate",IF(Provisions_DATA!E81=0,0,Provisions_DATA!E81/ECO!O45))))</f>
        <v>0</v>
      </c>
      <c r="G86" s="73">
        <f>IF($C$3="National Currency",IF(Provisions_DATA!F81=0,0,Provisions_DATA!F81),IF($C$3="Current Exchange rate",IF(Provisions_DATA!F81=0,0,Provisions_DATA!F81/ECO!P10),IF($C$3="Constant Exchange rate",IF(Provisions_DATA!F81=0,0,Provisions_DATA!F81/ECO!P45))))</f>
        <v>0</v>
      </c>
      <c r="H86" s="73">
        <f>IF($C$3="National Currency",IF(Provisions_DATA!G81=0,0,Provisions_DATA!G81),IF($C$3="Current Exchange rate",IF(Provisions_DATA!G81=0,0,Provisions_DATA!G81/ECO!Q10),IF($C$3="Constant Exchange rate",IF(Provisions_DATA!G81=0,0,Provisions_DATA!G81/ECO!Q45))))</f>
        <v>0</v>
      </c>
      <c r="I86" s="73">
        <f>IF($C$3="National Currency",IF(Provisions_DATA!H81=0,0,Provisions_DATA!H81),IF($C$3="Current Exchange rate",IF(Provisions_DATA!H81=0,0,Provisions_DATA!H81/ECO!R10),IF($C$3="Constant Exchange rate",IF(Provisions_DATA!H81=0,0,Provisions_DATA!H81/ECO!R45))))</f>
        <v>0</v>
      </c>
      <c r="J86" s="73">
        <f>IF($C$3="National Currency",IF(Provisions_DATA!I81=0,0,Provisions_DATA!I81),IF($C$3="Current Exchange rate",IF(Provisions_DATA!I81=0,0,Provisions_DATA!I81/ECO!S10),IF($C$3="Constant Exchange rate",IF(Provisions_DATA!I81=0,0,Provisions_DATA!I81/ECO!S45))))</f>
        <v>0</v>
      </c>
      <c r="K86" s="73">
        <f>IF($C$3="National Currency",IF(Provisions_DATA!J81=0,0,Provisions_DATA!J81),IF($C$3="Current Exchange rate",IF(Provisions_DATA!J81=0,0,Provisions_DATA!J81/ECO!T10),IF($C$3="Constant Exchange rate",IF(Provisions_DATA!J81=0,0,Provisions_DATA!J81/ECO!T45))))</f>
        <v>0</v>
      </c>
      <c r="L86" s="73">
        <f>IF($C$3="National Currency",IF(Provisions_DATA!K81=0,0,Provisions_DATA!K81),IF($C$3="Current Exchange rate",IF(Provisions_DATA!K81=0,0,Provisions_DATA!K81/ECO!U10),IF($C$3="Constant Exchange rate",IF(Provisions_DATA!K81=0,0,Provisions_DATA!K81/ECO!U45))))</f>
        <v>0</v>
      </c>
      <c r="M86" s="73">
        <f>IF($C$3="National Currency",IF(Provisions_DATA!L81=0,0,Provisions_DATA!L81),IF($C$3="Current Exchange rate",IF(Provisions_DATA!L81=0,0,Provisions_DATA!L81/ECO!V10),IF($C$3="Constant Exchange rate",IF(Provisions_DATA!L81=0,0,Provisions_DATA!L81/ECO!V45))))</f>
        <v>0</v>
      </c>
      <c r="N86" s="73">
        <f>IF($C$3="National Currency",IF(Provisions_DATA!M81=0,0,Provisions_DATA!M81),IF($C$3="Current Exchange rate",IF(Provisions_DATA!M81=0,0,Provisions_DATA!M81/ECO!W10),IF($C$3="Constant Exchange rate",IF(Provisions_DATA!M81=0,0,Provisions_DATA!M81/ECO!W45))))</f>
        <v>0</v>
      </c>
      <c r="O86" s="73">
        <f>IF($C$3="National Currency",IF(Provisions_DATA!N81=0,0,Provisions_DATA!N81),IF($C$3="Current Exchange rate",IF(Provisions_DATA!N81=0,0,Provisions_DATA!N81/ECO!X10),IF($C$3="Constant Exchange rate",IF(Provisions_DATA!N81=0,0,Provisions_DATA!N81/ECO!X45))))</f>
        <v>0</v>
      </c>
      <c r="P86" s="209">
        <f>IF($C$3="National Currency",IF(Provisions_DATA!O81=0,0,Provisions_DATA!O81),IF($C$3="Current Exchange rate",IF(Provisions_DATA!O81=0,0,Provisions_DATA!O81/ECO!Y10),IF($C$3="Constant Exchange rate",IF(Provisions_DATA!O81=0,0,Provisions_DATA!O81/ECO!Y45))))</f>
        <v>0</v>
      </c>
      <c r="Q86" s="77">
        <f>O86/$O$118</f>
        <v>0</v>
      </c>
      <c r="R86" s="77" t="str">
        <f>IF(OR(O86=0, N86=0), "-", O86/N86-1)</f>
        <v>-</v>
      </c>
      <c r="S86" s="77" t="str">
        <f xml:space="preserve"> IF(OR(O86=0, F86=0),"-",O86/F86-1)</f>
        <v>-</v>
      </c>
    </row>
    <row r="87" spans="3:19" ht="15" x14ac:dyDescent="0.25">
      <c r="C87" s="242"/>
      <c r="D87" s="243"/>
      <c r="E87" s="72" t="s">
        <v>1</v>
      </c>
      <c r="F87" s="74">
        <f>IF($C$3="National Currency",IF(Provisions_DATA!E82=0,0,Provisions_DATA!E82),IF($C$3="Current Exchange rate",IF(Provisions_DATA!E82=0,0,Provisions_DATA!E82/ECO!O11),IF($C$3="Constant Exchange rate",IF(Provisions_DATA!E82=0,0,Provisions_DATA!E82/ECO!O46))))</f>
        <v>75071.943112139998</v>
      </c>
      <c r="G87" s="74">
        <f>IF($C$3="National Currency",IF(Provisions_DATA!F82=0,0,Provisions_DATA!F82),IF($C$3="Current Exchange rate",IF(Provisions_DATA!F82=0,0,Provisions_DATA!F82/ECO!P11),IF($C$3="Constant Exchange rate",IF(Provisions_DATA!F82=0,0,Provisions_DATA!F82/ECO!P46))))</f>
        <v>93244.551520849986</v>
      </c>
      <c r="H87" s="74">
        <f>IF($C$3="National Currency",IF(Provisions_DATA!G82=0,0,Provisions_DATA!G82),IF($C$3="Current Exchange rate",IF(Provisions_DATA!G82=0,0,Provisions_DATA!G82/ECO!Q11),IF($C$3="Constant Exchange rate",IF(Provisions_DATA!G82=0,0,Provisions_DATA!G82/ECO!Q46))))</f>
        <v>103759.21760187999</v>
      </c>
      <c r="I87" s="74">
        <f>IF($C$3="National Currency",IF(Provisions_DATA!H82=0,0,Provisions_DATA!H82),IF($C$3="Current Exchange rate",IF(Provisions_DATA!H82=0,0,Provisions_DATA!H82/ECO!R11),IF($C$3="Constant Exchange rate",IF(Provisions_DATA!H82=0,0,Provisions_DATA!H82/ECO!R46))))</f>
        <v>115376.8137189</v>
      </c>
      <c r="J87" s="74">
        <f>IF($C$3="National Currency",IF(Provisions_DATA!I82=0,0,Provisions_DATA!I82),IF($C$3="Current Exchange rate",IF(Provisions_DATA!I82=0,0,Provisions_DATA!I82/ECO!S11),IF($C$3="Constant Exchange rate",IF(Provisions_DATA!I82=0,0,Provisions_DATA!I82/ECO!S46))))</f>
        <v>115315.76388626001</v>
      </c>
      <c r="K87" s="74">
        <f>IF($C$3="National Currency",IF(Provisions_DATA!J82=0,0,Provisions_DATA!J82),IF($C$3="Current Exchange rate",IF(Provisions_DATA!J82=0,0,Provisions_DATA!J82/ECO!T11),IF($C$3="Constant Exchange rate",IF(Provisions_DATA!J82=0,0,Provisions_DATA!J82/ECO!T46))))</f>
        <v>123907.00961532001</v>
      </c>
      <c r="L87" s="74">
        <f>IF($C$3="National Currency",IF(Provisions_DATA!K82=0,0,Provisions_DATA!K82),IF($C$3="Current Exchange rate",IF(Provisions_DATA!K82=0,0,Provisions_DATA!K82/ECO!U11),IF($C$3="Constant Exchange rate",IF(Provisions_DATA!K82=0,0,Provisions_DATA!K82/ECO!U46))))</f>
        <v>132660.22652624999</v>
      </c>
      <c r="M87" s="74">
        <f>IF($C$3="National Currency",IF(Provisions_DATA!L82=0,0,Provisions_DATA!L82),IF($C$3="Current Exchange rate",IF(Provisions_DATA!L82=0,0,Provisions_DATA!L82/ECO!V11),IF($C$3="Constant Exchange rate",IF(Provisions_DATA!L82=0,0,Provisions_DATA!L82/ECO!V46))))</f>
        <v>135861.74034448998</v>
      </c>
      <c r="N87" s="74">
        <f>IF($C$3="National Currency",IF(Provisions_DATA!M82=0,0,Provisions_DATA!M82),IF($C$3="Current Exchange rate",IF(Provisions_DATA!M82=0,0,Provisions_DATA!M82/ECO!W11),IF($C$3="Constant Exchange rate",IF(Provisions_DATA!M82=0,0,Provisions_DATA!M82/ECO!W46))))</f>
        <v>141780.58427144997</v>
      </c>
      <c r="O87" s="74">
        <f>IF($C$3="National Currency",IF(Provisions_DATA!N82=0,0,Provisions_DATA!N82),IF($C$3="Current Exchange rate",IF(Provisions_DATA!N82=0,0,Provisions_DATA!N82/ECO!X11),IF($C$3="Constant Exchange rate",IF(Provisions_DATA!N82=0,0,Provisions_DATA!N82/ECO!X46))))</f>
        <v>142361.12802546</v>
      </c>
      <c r="P87" s="210">
        <f>IF($C$3="National Currency",IF(Provisions_DATA!O82=0,0,Provisions_DATA!O82),IF($C$3="Current Exchange rate",IF(Provisions_DATA!O82=0,0,Provisions_DATA!O82/ECO!Y11),IF($C$3="Constant Exchange rate",IF(Provisions_DATA!O82=0,0,Provisions_DATA!O82/ECO!Y46))))</f>
        <v>144917.54318769</v>
      </c>
      <c r="Q87" s="77">
        <f t="shared" ref="Q87:Q119" si="13">O87/$O$118</f>
        <v>7.7300449393140847E-2</v>
      </c>
      <c r="R87" s="77">
        <f t="shared" ref="R87:R117" si="14">IF(OR(O87=0, N87=0), "-", O87/N87-1)</f>
        <v>4.0946632925318305E-3</v>
      </c>
      <c r="S87" s="77">
        <f t="shared" ref="S87:S117" si="15" xml:space="preserve"> IF(OR(O87=0, F87=0),"-",O87/F87-1)</f>
        <v>0.89632933588525376</v>
      </c>
    </row>
    <row r="88" spans="3:19" ht="15" x14ac:dyDescent="0.25">
      <c r="C88" s="242"/>
      <c r="D88" s="243"/>
      <c r="E88" s="72" t="s">
        <v>2</v>
      </c>
      <c r="F88" s="74">
        <f>IF($C$3="National Currency",IF(Provisions_DATA!E83=0,0,Provisions_DATA!E83),IF($C$3="Current Exchange rate",IF(Provisions_DATA!E83=0,0,Provisions_DATA!E83/ECO!O12),IF($C$3="Constant Exchange rate",IF(Provisions_DATA!E83=0,0,Provisions_DATA!E83/ECO!O47))))</f>
        <v>0</v>
      </c>
      <c r="G88" s="74">
        <f>IF($C$3="National Currency",IF(Provisions_DATA!F83=0,0,Provisions_DATA!F83),IF($C$3="Current Exchange rate",IF(Provisions_DATA!F83=0,0,Provisions_DATA!F83/ECO!P12),IF($C$3="Constant Exchange rate",IF(Provisions_DATA!F83=0,0,Provisions_DATA!F83/ECO!P47))))</f>
        <v>0</v>
      </c>
      <c r="H88" s="74">
        <f>IF($C$3="National Currency",IF(Provisions_DATA!G83=0,0,Provisions_DATA!G83),IF($C$3="Current Exchange rate",IF(Provisions_DATA!G83=0,0,Provisions_DATA!G83/ECO!Q12),IF($C$3="Constant Exchange rate",IF(Provisions_DATA!G83=0,0,Provisions_DATA!G83/ECO!Q47))))</f>
        <v>0</v>
      </c>
      <c r="I88" s="74">
        <f>IF($C$3="National Currency",IF(Provisions_DATA!H83=0,0,Provisions_DATA!H83),IF($C$3="Current Exchange rate",IF(Provisions_DATA!H83=0,0,Provisions_DATA!H83/ECO!R12),IF($C$3="Constant Exchange rate",IF(Provisions_DATA!H83=0,0,Provisions_DATA!H83/ECO!R47))))</f>
        <v>132.0387541624707</v>
      </c>
      <c r="J88" s="74">
        <f>IF($C$3="National Currency",IF(Provisions_DATA!I83=0,0,Provisions_DATA!I83),IF($C$3="Current Exchange rate",IF(Provisions_DATA!I83=0,0,Provisions_DATA!I83/ECO!S12),IF($C$3="Constant Exchange rate",IF(Provisions_DATA!I83=0,0,Provisions_DATA!I83/ECO!S47))))</f>
        <v>166.31166865330718</v>
      </c>
      <c r="K88" s="74">
        <f>IF($C$3="National Currency",IF(Provisions_DATA!J83=0,0,Provisions_DATA!J83),IF($C$3="Current Exchange rate",IF(Provisions_DATA!J83=0,0,Provisions_DATA!J83/ECO!T12),IF($C$3="Constant Exchange rate",IF(Provisions_DATA!J83=0,0,Provisions_DATA!J83/ECO!T47))))</f>
        <v>190.19630545337236</v>
      </c>
      <c r="L88" s="74">
        <f>IF($C$3="National Currency",IF(Provisions_DATA!K83=0,0,Provisions_DATA!K83),IF($C$3="Current Exchange rate",IF(Provisions_DATA!K83=0,0,Provisions_DATA!K83/ECO!U12),IF($C$3="Constant Exchange rate",IF(Provisions_DATA!K83=0,0,Provisions_DATA!K83/ECO!U47))))</f>
        <v>184.90630183766643</v>
      </c>
      <c r="M88" s="74">
        <f>IF($C$3="National Currency",IF(Provisions_DATA!L83=0,0,Provisions_DATA!L83),IF($C$3="Current Exchange rate",IF(Provisions_DATA!L83=0,0,Provisions_DATA!L83/ECO!V12),IF($C$3="Constant Exchange rate",IF(Provisions_DATA!L83=0,0,Provisions_DATA!L83/ECO!V47))))</f>
        <v>208.09898762654669</v>
      </c>
      <c r="N88" s="74">
        <f>IF($C$3="National Currency",IF(Provisions_DATA!M83=0,0,Provisions_DATA!M83),IF($C$3="Current Exchange rate",IF(Provisions_DATA!M83=0,0,Provisions_DATA!M83/ECO!W12),IF($C$3="Constant Exchange rate",IF(Provisions_DATA!M83=0,0,Provisions_DATA!M83/ECO!W47))))</f>
        <v>229.06227630637079</v>
      </c>
      <c r="O88" s="208">
        <f>IF($C$3="National Currency",IF(Provisions_DATA!N83=0,0,Provisions_DATA!N83),IF($C$3="Current Exchange rate",IF(Provisions_DATA!N83=0,0,Provisions_DATA!N83/ECO!X12),IF($C$3="Constant Exchange rate",IF(Provisions_DATA!N83=0,0,Provisions_DATA!N83/ECO!X47))))</f>
        <v>229.06227630637079</v>
      </c>
      <c r="P88" s="210">
        <f>IF($C$3="National Currency",IF(Provisions_DATA!O83=0,0,Provisions_DATA!O83),IF($C$3="Current Exchange rate",IF(Provisions_DATA!O83=0,0,Provisions_DATA!O83/ECO!Y12),IF($C$3="Constant Exchange rate",IF(Provisions_DATA!O83=0,0,Provisions_DATA!O83/ECO!Y47))))</f>
        <v>0</v>
      </c>
      <c r="Q88" s="77">
        <f t="shared" si="13"/>
        <v>1.2437817220956266E-4</v>
      </c>
      <c r="R88" s="77">
        <f t="shared" si="14"/>
        <v>0</v>
      </c>
      <c r="S88" s="77" t="str">
        <f t="shared" si="15"/>
        <v>-</v>
      </c>
    </row>
    <row r="89" spans="3:19" ht="15" x14ac:dyDescent="0.25">
      <c r="C89" s="242"/>
      <c r="D89" s="243"/>
      <c r="E89" s="72" t="s">
        <v>3</v>
      </c>
      <c r="F89" s="74">
        <f>IF($C$3="National Currency",IF(Provisions_DATA!E84=0,0,Provisions_DATA!E84),IF($C$3="Current Exchange rate",IF(Provisions_DATA!E84=0,0,Provisions_DATA!E84/ECO!O13),IF($C$3="Constant Exchange rate",IF(Provisions_DATA!E84=0,0,Provisions_DATA!E84/ECO!O48))))</f>
        <v>88046.116932801073</v>
      </c>
      <c r="G89" s="74">
        <f>IF($C$3="National Currency",IF(Provisions_DATA!F84=0,0,Provisions_DATA!F84),IF($C$3="Current Exchange rate",IF(Provisions_DATA!F84=0,0,Provisions_DATA!F84/ECO!P13),IF($C$3="Constant Exchange rate",IF(Provisions_DATA!F84=0,0,Provisions_DATA!F84/ECO!P48))))</f>
        <v>91098.475548902206</v>
      </c>
      <c r="H89" s="74">
        <f>IF($C$3="National Currency",IF(Provisions_DATA!G84=0,0,Provisions_DATA!G84),IF($C$3="Current Exchange rate",IF(Provisions_DATA!G84=0,0,Provisions_DATA!G84/ECO!Q13),IF($C$3="Constant Exchange rate",IF(Provisions_DATA!G84=0,0,Provisions_DATA!G84/ECO!Q48))))</f>
        <v>92568.884730538935</v>
      </c>
      <c r="I89" s="74">
        <f>IF($C$3="National Currency",IF(Provisions_DATA!H84=0,0,Provisions_DATA!H84),IF($C$3="Current Exchange rate",IF(Provisions_DATA!H84=0,0,Provisions_DATA!H84/ECO!R13),IF($C$3="Constant Exchange rate",IF(Provisions_DATA!H84=0,0,Provisions_DATA!H84/ECO!R48))))</f>
        <v>91083.70758483035</v>
      </c>
      <c r="J89" s="74">
        <f>IF($C$3="National Currency",IF(Provisions_DATA!I84=0,0,Provisions_DATA!I84),IF($C$3="Current Exchange rate",IF(Provisions_DATA!I84=0,0,Provisions_DATA!I84/ECO!S13),IF($C$3="Constant Exchange rate",IF(Provisions_DATA!I84=0,0,Provisions_DATA!I84/ECO!S48))))</f>
        <v>85886.677332834326</v>
      </c>
      <c r="K89" s="74">
        <f>IF($C$3="National Currency",IF(Provisions_DATA!J84=0,0,Provisions_DATA!J84),IF($C$3="Current Exchange rate",IF(Provisions_DATA!J84=0,0,Provisions_DATA!J84/ECO!T13),IF($C$3="Constant Exchange rate",IF(Provisions_DATA!J84=0,0,Provisions_DATA!J84/ECO!T48))))</f>
        <v>87254.621847970731</v>
      </c>
      <c r="L89" s="74">
        <f>IF($C$3="National Currency",IF(Provisions_DATA!K84=0,0,Provisions_DATA!K84),IF($C$3="Current Exchange rate",IF(Provisions_DATA!K84=0,0,Provisions_DATA!K84/ECO!U13),IF($C$3="Constant Exchange rate",IF(Provisions_DATA!K84=0,0,Provisions_DATA!K84/ECO!U48))))</f>
        <v>87444.261774783779</v>
      </c>
      <c r="M89" s="74">
        <f>IF($C$3="National Currency",IF(Provisions_DATA!L84=0,0,Provisions_DATA!L84),IF($C$3="Current Exchange rate",IF(Provisions_DATA!L84=0,0,Provisions_DATA!L84/ECO!V13),IF($C$3="Constant Exchange rate",IF(Provisions_DATA!L84=0,0,Provisions_DATA!L84/ECO!V48))))</f>
        <v>85868.481145209589</v>
      </c>
      <c r="N89" s="74">
        <f>IF($C$3="National Currency",IF(Provisions_DATA!M84=0,0,Provisions_DATA!M84),IF($C$3="Current Exchange rate",IF(Provisions_DATA!M84=0,0,Provisions_DATA!M84/ECO!W13),IF($C$3="Constant Exchange rate",IF(Provisions_DATA!M84=0,0,Provisions_DATA!M84/ECO!W48))))</f>
        <v>87746.749659846988</v>
      </c>
      <c r="O89" s="74">
        <f>IF($C$3="National Currency",IF(Provisions_DATA!N84=0,0,Provisions_DATA!N84),IF($C$3="Current Exchange rate",IF(Provisions_DATA!N84=0,0,Provisions_DATA!N84/ECO!X13),IF($C$3="Constant Exchange rate",IF(Provisions_DATA!N84=0,0,Provisions_DATA!N84/ECO!X48))))</f>
        <v>88235.955414171665</v>
      </c>
      <c r="P89" s="210">
        <f>IF($C$3="National Currency",IF(Provisions_DATA!O84=0,0,Provisions_DATA!O84),IF($C$3="Current Exchange rate",IF(Provisions_DATA!O84=0,0,Provisions_DATA!O84/ECO!Y13),IF($C$3="Constant Exchange rate",IF(Provisions_DATA!O84=0,0,Provisions_DATA!O84/ECO!Y48))))</f>
        <v>86243.333908017303</v>
      </c>
      <c r="Q89" s="77">
        <f t="shared" si="13"/>
        <v>4.7911105375118911E-2</v>
      </c>
      <c r="R89" s="77">
        <f t="shared" si="14"/>
        <v>5.5752008618108473E-3</v>
      </c>
      <c r="S89" s="77">
        <f t="shared" si="15"/>
        <v>2.1561255394770829E-3</v>
      </c>
    </row>
    <row r="90" spans="3:19" ht="15" x14ac:dyDescent="0.25">
      <c r="C90" s="242"/>
      <c r="D90" s="243"/>
      <c r="E90" s="72" t="s">
        <v>4</v>
      </c>
      <c r="F90" s="74">
        <f>IF($C$3="National Currency",IF(Provisions_DATA!E85=0,0,Provisions_DATA!E85),IF($C$3="Current Exchange rate",IF(Provisions_DATA!E85=0,0,Provisions_DATA!E85/ECO!O14),IF($C$3="Constant Exchange rate",IF(Provisions_DATA!E85=0,0,Provisions_DATA!E85/ECO!O49))))</f>
        <v>2145.7140455029121</v>
      </c>
      <c r="G90" s="74">
        <f>IF($C$3="National Currency",IF(Provisions_DATA!F85=0,0,Provisions_DATA!F85),IF($C$3="Current Exchange rate",IF(Provisions_DATA!F85=0,0,Provisions_DATA!F85/ECO!P14),IF($C$3="Constant Exchange rate",IF(Provisions_DATA!F85=0,0,Provisions_DATA!F85/ECO!P49))))</f>
        <v>2507.7120613428592</v>
      </c>
      <c r="H90" s="74">
        <f>IF($C$3="National Currency",IF(Provisions_DATA!G85=0,0,Provisions_DATA!G85),IF($C$3="Current Exchange rate",IF(Provisions_DATA!G85=0,0,Provisions_DATA!G85/ECO!Q14),IF($C$3="Constant Exchange rate",IF(Provisions_DATA!G85=0,0,Provisions_DATA!G85/ECO!Q49))))</f>
        <v>3053.6284239401994</v>
      </c>
      <c r="I90" s="74">
        <f>IF($C$3="National Currency",IF(Provisions_DATA!H85=0,0,Provisions_DATA!H85),IF($C$3="Current Exchange rate",IF(Provisions_DATA!H85=0,0,Provisions_DATA!H85/ECO!R14),IF($C$3="Constant Exchange rate",IF(Provisions_DATA!H85=0,0,Provisions_DATA!H85/ECO!R49))))</f>
        <v>3301.0405453893077</v>
      </c>
      <c r="J90" s="74">
        <f>IF($C$3="National Currency",IF(Provisions_DATA!I85=0,0,Provisions_DATA!I85),IF($C$3="Current Exchange rate",IF(Provisions_DATA!I85=0,0,Provisions_DATA!I85/ECO!S14),IF($C$3="Constant Exchange rate",IF(Provisions_DATA!I85=0,0,Provisions_DATA!I85/ECO!S49))))</f>
        <v>1624</v>
      </c>
      <c r="K90" s="74">
        <f>IF($C$3="National Currency",IF(Provisions_DATA!J85=0,0,Provisions_DATA!J85),IF($C$3="Current Exchange rate",IF(Provisions_DATA!J85=0,0,Provisions_DATA!J85/ECO!T14),IF($C$3="Constant Exchange rate",IF(Provisions_DATA!J85=0,0,Provisions_DATA!J85/ECO!T49))))</f>
        <v>1771</v>
      </c>
      <c r="L90" s="74">
        <f>IF($C$3="National Currency",IF(Provisions_DATA!K85=0,0,Provisions_DATA!K85),IF($C$3="Current Exchange rate",IF(Provisions_DATA!K85=0,0,Provisions_DATA!K85/ECO!U14),IF($C$3="Constant Exchange rate",IF(Provisions_DATA!K85=0,0,Provisions_DATA!K85/ECO!U49))))</f>
        <v>1755</v>
      </c>
      <c r="M90" s="74">
        <f>IF($C$3="National Currency",IF(Provisions_DATA!L85=0,0,Provisions_DATA!L85),IF($C$3="Current Exchange rate",IF(Provisions_DATA!L85=0,0,Provisions_DATA!L85/ECO!V14),IF($C$3="Constant Exchange rate",IF(Provisions_DATA!L85=0,0,Provisions_DATA!L85/ECO!V49))))</f>
        <v>1772</v>
      </c>
      <c r="N90" s="74">
        <f>IF($C$3="National Currency",IF(Provisions_DATA!M85=0,0,Provisions_DATA!M85),IF($C$3="Current Exchange rate",IF(Provisions_DATA!M85=0,0,Provisions_DATA!M85/ECO!W14),IF($C$3="Constant Exchange rate",IF(Provisions_DATA!M85=0,0,Provisions_DATA!M85/ECO!W49))))</f>
        <v>1702</v>
      </c>
      <c r="O90" s="208">
        <f>IF($C$3="National Currency",IF(Provisions_DATA!N85=0,0,Provisions_DATA!N85),IF($C$3="Current Exchange rate",IF(Provisions_DATA!N85=0,0,Provisions_DATA!N85/ECO!X14),IF($C$3="Constant Exchange rate",IF(Provisions_DATA!N85=0,0,Provisions_DATA!N85/ECO!X49))))</f>
        <v>1702</v>
      </c>
      <c r="P90" s="210">
        <f>IF($C$3="National Currency",IF(Provisions_DATA!O85=0,0,Provisions_DATA!O85),IF($C$3="Current Exchange rate",IF(Provisions_DATA!O85=0,0,Provisions_DATA!O85/ECO!Y14),IF($C$3="Constant Exchange rate",IF(Provisions_DATA!O85=0,0,Provisions_DATA!O85/ECO!Y49))))</f>
        <v>0</v>
      </c>
      <c r="Q90" s="77">
        <f t="shared" si="13"/>
        <v>9.2416635560513705E-4</v>
      </c>
      <c r="R90" s="77">
        <f t="shared" si="14"/>
        <v>0</v>
      </c>
      <c r="S90" s="77">
        <f t="shared" si="15"/>
        <v>-0.20679085660685714</v>
      </c>
    </row>
    <row r="91" spans="3:19" ht="15" x14ac:dyDescent="0.25">
      <c r="C91" s="242"/>
      <c r="D91" s="243"/>
      <c r="E91" s="72" t="s">
        <v>5</v>
      </c>
      <c r="F91" s="74">
        <f>IF($C$3="National Currency",IF(Provisions_DATA!E86=0,0,Provisions_DATA!E86),IF($C$3="Current Exchange rate",IF(Provisions_DATA!E86=0,0,Provisions_DATA!E86/ECO!O15),IF($C$3="Constant Exchange rate",IF(Provisions_DATA!E86=0,0,Provisions_DATA!E86/ECO!O50))))</f>
        <v>4298.143140436272</v>
      </c>
      <c r="G91" s="74">
        <f>IF($C$3="National Currency",IF(Provisions_DATA!F86=0,0,Provisions_DATA!F86),IF($C$3="Current Exchange rate",IF(Provisions_DATA!F86=0,0,Provisions_DATA!F86/ECO!P15),IF($C$3="Constant Exchange rate",IF(Provisions_DATA!F86=0,0,Provisions_DATA!F86/ECO!P50))))</f>
        <v>5063.1863349558316</v>
      </c>
      <c r="H91" s="74">
        <f>IF($C$3="National Currency",IF(Provisions_DATA!G86=0,0,Provisions_DATA!G86),IF($C$3="Current Exchange rate",IF(Provisions_DATA!G86=0,0,Provisions_DATA!G86/ECO!Q15),IF($C$3="Constant Exchange rate",IF(Provisions_DATA!G86=0,0,Provisions_DATA!G86/ECO!Q50))))</f>
        <v>5695.3164232918698</v>
      </c>
      <c r="I91" s="74">
        <f>IF($C$3="National Currency",IF(Provisions_DATA!H86=0,0,Provisions_DATA!H86),IF($C$3="Current Exchange rate",IF(Provisions_DATA!H86=0,0,Provisions_DATA!H86/ECO!R15),IF($C$3="Constant Exchange rate",IF(Provisions_DATA!H86=0,0,Provisions_DATA!H86/ECO!R50))))</f>
        <v>6127.1678384712459</v>
      </c>
      <c r="J91" s="74">
        <f>IF($C$3="National Currency",IF(Provisions_DATA!I86=0,0,Provisions_DATA!I86),IF($C$3="Current Exchange rate",IF(Provisions_DATA!I86=0,0,Provisions_DATA!I86/ECO!S15),IF($C$3="Constant Exchange rate",IF(Provisions_DATA!I86=0,0,Provisions_DATA!I86/ECO!S50))))</f>
        <v>6363.3315305570577</v>
      </c>
      <c r="K91" s="74">
        <f>IF($C$3="National Currency",IF(Provisions_DATA!J86=0,0,Provisions_DATA!J86),IF($C$3="Current Exchange rate",IF(Provisions_DATA!J86=0,0,Provisions_DATA!J86/ECO!T15),IF($C$3="Constant Exchange rate",IF(Provisions_DATA!J86=0,0,Provisions_DATA!J86/ECO!T50))))</f>
        <v>6923.1656751397149</v>
      </c>
      <c r="L91" s="74">
        <f>IF($C$3="National Currency",IF(Provisions_DATA!K86=0,0,Provisions_DATA!K86),IF($C$3="Current Exchange rate",IF(Provisions_DATA!K86=0,0,Provisions_DATA!K86/ECO!U15),IF($C$3="Constant Exchange rate",IF(Provisions_DATA!K86=0,0,Provisions_DATA!K86/ECO!U50))))</f>
        <v>7719.1995673336942</v>
      </c>
      <c r="M91" s="74">
        <f>IF($C$3="National Currency",IF(Provisions_DATA!L86=0,0,Provisions_DATA!L86),IF($C$3="Current Exchange rate",IF(Provisions_DATA!L86=0,0,Provisions_DATA!L86/ECO!V15),IF($C$3="Constant Exchange rate",IF(Provisions_DATA!L86=0,0,Provisions_DATA!L86/ECO!V50))))</f>
        <v>9265.8734451054625</v>
      </c>
      <c r="N91" s="74">
        <f>IF($C$3="National Currency",IF(Provisions_DATA!M86=0,0,Provisions_DATA!M86),IF($C$3="Current Exchange rate",IF(Provisions_DATA!M86=0,0,Provisions_DATA!M86/ECO!W15),IF($C$3="Constant Exchange rate",IF(Provisions_DATA!M86=0,0,Provisions_DATA!M86/ECO!W50))))</f>
        <v>9835.911303407247</v>
      </c>
      <c r="O91" s="74">
        <f>IF($C$3="National Currency",IF(Provisions_DATA!N86=0,0,Provisions_DATA!N86),IF($C$3="Current Exchange rate",IF(Provisions_DATA!N86=0,0,Provisions_DATA!N86/ECO!X15),IF($C$3="Constant Exchange rate",IF(Provisions_DATA!N86=0,0,Provisions_DATA!N86/ECO!X50))))</f>
        <v>10046.151072651885</v>
      </c>
      <c r="P91" s="210">
        <f>IF($C$3="National Currency",IF(Provisions_DATA!O86=0,0,Provisions_DATA!O86),IF($C$3="Current Exchange rate",IF(Provisions_DATA!O86=0,0,Provisions_DATA!O86/ECO!Y15),IF($C$3="Constant Exchange rate",IF(Provisions_DATA!O86=0,0,Provisions_DATA!O86/ECO!Y50))))</f>
        <v>10092.518478456825</v>
      </c>
      <c r="Q91" s="77">
        <f t="shared" si="13"/>
        <v>5.4549440803004293E-3</v>
      </c>
      <c r="R91" s="77">
        <f t="shared" si="14"/>
        <v>2.1374711784134082E-2</v>
      </c>
      <c r="S91" s="77">
        <f t="shared" si="15"/>
        <v>1.3373235242305532</v>
      </c>
    </row>
    <row r="92" spans="3:19" ht="15" x14ac:dyDescent="0.25">
      <c r="C92" s="242"/>
      <c r="D92" s="243"/>
      <c r="E92" s="72" t="s">
        <v>6</v>
      </c>
      <c r="F92" s="74">
        <f>IF($C$3="National Currency",IF(Provisions_DATA!E87=0,0,Provisions_DATA!E87),IF($C$3="Current Exchange rate",IF(Provisions_DATA!E87=0,0,Provisions_DATA!E87/ECO!O16),IF($C$3="Constant Exchange rate",IF(Provisions_DATA!E87=0,0,Provisions_DATA!E87/ECO!O51))))</f>
        <v>0</v>
      </c>
      <c r="G92" s="74">
        <f>IF($C$3="National Currency",IF(Provisions_DATA!F87=0,0,Provisions_DATA!F87),IF($C$3="Current Exchange rate",IF(Provisions_DATA!F87=0,0,Provisions_DATA!F87/ECO!P16),IF($C$3="Constant Exchange rate",IF(Provisions_DATA!F87=0,0,Provisions_DATA!F87/ECO!P51))))</f>
        <v>0</v>
      </c>
      <c r="H92" s="74">
        <f>IF($C$3="National Currency",IF(Provisions_DATA!G87=0,0,Provisions_DATA!G87),IF($C$3="Current Exchange rate",IF(Provisions_DATA!G87=0,0,Provisions_DATA!G87/ECO!Q16),IF($C$3="Constant Exchange rate",IF(Provisions_DATA!G87=0,0,Provisions_DATA!G87/ECO!Q51))))</f>
        <v>0</v>
      </c>
      <c r="I92" s="74">
        <f>IF($C$3="National Currency",IF(Provisions_DATA!H87=0,0,Provisions_DATA!H87),IF($C$3="Current Exchange rate",IF(Provisions_DATA!H87=0,0,Provisions_DATA!H87/ECO!R16),IF($C$3="Constant Exchange rate",IF(Provisions_DATA!H87=0,0,Provisions_DATA!H87/ECO!R51))))</f>
        <v>0</v>
      </c>
      <c r="J92" s="74">
        <f>IF($C$3="National Currency",IF(Provisions_DATA!I87=0,0,Provisions_DATA!I87),IF($C$3="Current Exchange rate",IF(Provisions_DATA!I87=0,0,Provisions_DATA!I87/ECO!S16),IF($C$3="Constant Exchange rate",IF(Provisions_DATA!I87=0,0,Provisions_DATA!I87/ECO!S51))))</f>
        <v>0</v>
      </c>
      <c r="K92" s="74">
        <f>IF($C$3="National Currency",IF(Provisions_DATA!J87=0,0,Provisions_DATA!J87),IF($C$3="Current Exchange rate",IF(Provisions_DATA!J87=0,0,Provisions_DATA!J87/ECO!T16),IF($C$3="Constant Exchange rate",IF(Provisions_DATA!J87=0,0,Provisions_DATA!J87/ECO!T51))))</f>
        <v>0</v>
      </c>
      <c r="L92" s="74">
        <f>IF($C$3="National Currency",IF(Provisions_DATA!K87=0,0,Provisions_DATA!K87),IF($C$3="Current Exchange rate",IF(Provisions_DATA!K87=0,0,Provisions_DATA!K87/ECO!U16),IF($C$3="Constant Exchange rate",IF(Provisions_DATA!K87=0,0,Provisions_DATA!K87/ECO!U51))))</f>
        <v>0</v>
      </c>
      <c r="M92" s="74">
        <f>IF($C$3="National Currency",IF(Provisions_DATA!L87=0,0,Provisions_DATA!L87),IF($C$3="Current Exchange rate",IF(Provisions_DATA!L87=0,0,Provisions_DATA!L87/ECO!V16),IF($C$3="Constant Exchange rate",IF(Provisions_DATA!L87=0,0,Provisions_DATA!L87/ECO!V51))))</f>
        <v>0</v>
      </c>
      <c r="N92" s="74">
        <f>IF($C$3="National Currency",IF(Provisions_DATA!M87=0,0,Provisions_DATA!M87),IF($C$3="Current Exchange rate",IF(Provisions_DATA!M87=0,0,Provisions_DATA!M87/ECO!W16),IF($C$3="Constant Exchange rate",IF(Provisions_DATA!M87=0,0,Provisions_DATA!M87/ECO!W51))))</f>
        <v>0</v>
      </c>
      <c r="O92" s="74">
        <f>IF($C$3="National Currency",IF(Provisions_DATA!N87=0,0,Provisions_DATA!N87),IF($C$3="Current Exchange rate",IF(Provisions_DATA!N87=0,0,Provisions_DATA!N87/ECO!X16),IF($C$3="Constant Exchange rate",IF(Provisions_DATA!N87=0,0,Provisions_DATA!N87/ECO!X51))))</f>
        <v>0</v>
      </c>
      <c r="P92" s="210">
        <f>IF($C$3="National Currency",IF(Provisions_DATA!O87=0,0,Provisions_DATA!O87),IF($C$3="Current Exchange rate",IF(Provisions_DATA!O87=0,0,Provisions_DATA!O87/ECO!Y16),IF($C$3="Constant Exchange rate",IF(Provisions_DATA!O87=0,0,Provisions_DATA!O87/ECO!Y51))))</f>
        <v>0</v>
      </c>
      <c r="Q92" s="77">
        <f t="shared" si="13"/>
        <v>0</v>
      </c>
      <c r="R92" s="77" t="str">
        <f t="shared" si="14"/>
        <v>-</v>
      </c>
      <c r="S92" s="77" t="str">
        <f t="shared" si="15"/>
        <v>-</v>
      </c>
    </row>
    <row r="93" spans="3:19" ht="15" x14ac:dyDescent="0.25">
      <c r="C93" s="242"/>
      <c r="D93" s="243"/>
      <c r="E93" s="72" t="s">
        <v>7</v>
      </c>
      <c r="F93" s="74">
        <f>IF($C$3="National Currency",IF(Provisions_DATA!E88=0,0,Provisions_DATA!E88),IF($C$3="Current Exchange rate",IF(Provisions_DATA!E88=0,0,Provisions_DATA!E88/ECO!O17),IF($C$3="Constant Exchange rate",IF(Provisions_DATA!E88=0,0,Provisions_DATA!E88/ECO!O52))))</f>
        <v>0</v>
      </c>
      <c r="G93" s="74">
        <f>IF($C$3="National Currency",IF(Provisions_DATA!F88=0,0,Provisions_DATA!F88),IF($C$3="Current Exchange rate",IF(Provisions_DATA!F88=0,0,Provisions_DATA!F88/ECO!P17),IF($C$3="Constant Exchange rate",IF(Provisions_DATA!F88=0,0,Provisions_DATA!F88/ECO!P52))))</f>
        <v>0</v>
      </c>
      <c r="H93" s="74">
        <f>IF($C$3="National Currency",IF(Provisions_DATA!G88=0,0,Provisions_DATA!G88),IF($C$3="Current Exchange rate",IF(Provisions_DATA!G88=0,0,Provisions_DATA!G88/ECO!Q17),IF($C$3="Constant Exchange rate",IF(Provisions_DATA!G88=0,0,Provisions_DATA!G88/ECO!Q52))))</f>
        <v>0</v>
      </c>
      <c r="I93" s="74">
        <f>IF($C$3="National Currency",IF(Provisions_DATA!H88=0,0,Provisions_DATA!H88),IF($C$3="Current Exchange rate",IF(Provisions_DATA!H88=0,0,Provisions_DATA!H88/ECO!R17),IF($C$3="Constant Exchange rate",IF(Provisions_DATA!H88=0,0,Provisions_DATA!H88/ECO!R52))))</f>
        <v>0</v>
      </c>
      <c r="J93" s="74">
        <f>IF($C$3="National Currency",IF(Provisions_DATA!I88=0,0,Provisions_DATA!I88),IF($C$3="Current Exchange rate",IF(Provisions_DATA!I88=0,0,Provisions_DATA!I88/ECO!S17),IF($C$3="Constant Exchange rate",IF(Provisions_DATA!I88=0,0,Provisions_DATA!I88/ECO!S52))))</f>
        <v>0</v>
      </c>
      <c r="K93" s="74">
        <f>IF($C$3="National Currency",IF(Provisions_DATA!J88=0,0,Provisions_DATA!J88),IF($C$3="Current Exchange rate",IF(Provisions_DATA!J88=0,0,Provisions_DATA!J88/ECO!T17),IF($C$3="Constant Exchange rate",IF(Provisions_DATA!J88=0,0,Provisions_DATA!J88/ECO!T52))))</f>
        <v>0</v>
      </c>
      <c r="L93" s="74">
        <f>IF($C$3="National Currency",IF(Provisions_DATA!K88=0,0,Provisions_DATA!K88),IF($C$3="Current Exchange rate",IF(Provisions_DATA!K88=0,0,Provisions_DATA!K88/ECO!U17),IF($C$3="Constant Exchange rate",IF(Provisions_DATA!K88=0,0,Provisions_DATA!K88/ECO!U52))))</f>
        <v>0</v>
      </c>
      <c r="M93" s="74">
        <f>IF($C$3="National Currency",IF(Provisions_DATA!L88=0,0,Provisions_DATA!L88),IF($C$3="Current Exchange rate",IF(Provisions_DATA!L88=0,0,Provisions_DATA!L88/ECO!V17),IF($C$3="Constant Exchange rate",IF(Provisions_DATA!L88=0,0,Provisions_DATA!L88/ECO!V52))))</f>
        <v>0</v>
      </c>
      <c r="N93" s="74">
        <f>IF($C$3="National Currency",IF(Provisions_DATA!M88=0,0,Provisions_DATA!M88),IF($C$3="Current Exchange rate",IF(Provisions_DATA!M88=0,0,Provisions_DATA!M88/ECO!W17),IF($C$3="Constant Exchange rate",IF(Provisions_DATA!M88=0,0,Provisions_DATA!M88/ECO!W52))))</f>
        <v>0</v>
      </c>
      <c r="O93" s="74">
        <f>IF($C$3="National Currency",IF(Provisions_DATA!N88=0,0,Provisions_DATA!N88),IF($C$3="Current Exchange rate",IF(Provisions_DATA!N88=0,0,Provisions_DATA!N88/ECO!X17),IF($C$3="Constant Exchange rate",IF(Provisions_DATA!N88=0,0,Provisions_DATA!N88/ECO!X52))))</f>
        <v>0</v>
      </c>
      <c r="P93" s="210">
        <f>IF($C$3="National Currency",IF(Provisions_DATA!O88=0,0,Provisions_DATA!O88),IF($C$3="Current Exchange rate",IF(Provisions_DATA!O88=0,0,Provisions_DATA!O88/ECO!Y17),IF($C$3="Constant Exchange rate",IF(Provisions_DATA!O88=0,0,Provisions_DATA!O88/ECO!Y52))))</f>
        <v>0</v>
      </c>
      <c r="Q93" s="77">
        <f t="shared" si="13"/>
        <v>0</v>
      </c>
      <c r="R93" s="77" t="str">
        <f t="shared" si="14"/>
        <v>-</v>
      </c>
      <c r="S93" s="77" t="str">
        <f t="shared" si="15"/>
        <v>-</v>
      </c>
    </row>
    <row r="94" spans="3:19" ht="15" x14ac:dyDescent="0.25">
      <c r="C94" s="242"/>
      <c r="D94" s="243"/>
      <c r="E94" s="72" t="s">
        <v>8</v>
      </c>
      <c r="F94" s="74">
        <f>IF($C$3="National Currency",IF(Provisions_DATA!E89=0,0,Provisions_DATA!E89),IF($C$3="Current Exchange rate",IF(Provisions_DATA!E89=0,0,Provisions_DATA!E89/ECO!O18),IF($C$3="Constant Exchange rate",IF(Provisions_DATA!E89=0,0,Provisions_DATA!E89/ECO!O53))))</f>
        <v>0</v>
      </c>
      <c r="G94" s="74">
        <f>IF($C$3="National Currency",IF(Provisions_DATA!F89=0,0,Provisions_DATA!F89),IF($C$3="Current Exchange rate",IF(Provisions_DATA!F89=0,0,Provisions_DATA!F89/ECO!P18),IF($C$3="Constant Exchange rate",IF(Provisions_DATA!F89=0,0,Provisions_DATA!F89/ECO!P53))))</f>
        <v>0</v>
      </c>
      <c r="H94" s="74">
        <f>IF($C$3="National Currency",IF(Provisions_DATA!G89=0,0,Provisions_DATA!G89),IF($C$3="Current Exchange rate",IF(Provisions_DATA!G89=0,0,Provisions_DATA!G89/ECO!Q18),IF($C$3="Constant Exchange rate",IF(Provisions_DATA!G89=0,0,Provisions_DATA!G89/ECO!Q53))))</f>
        <v>0</v>
      </c>
      <c r="I94" s="74">
        <f>IF($C$3="National Currency",IF(Provisions_DATA!H89=0,0,Provisions_DATA!H89),IF($C$3="Current Exchange rate",IF(Provisions_DATA!H89=0,0,Provisions_DATA!H89/ECO!R18),IF($C$3="Constant Exchange rate",IF(Provisions_DATA!H89=0,0,Provisions_DATA!H89/ECO!R53))))</f>
        <v>0</v>
      </c>
      <c r="J94" s="74">
        <f>IF($C$3="National Currency",IF(Provisions_DATA!I89=0,0,Provisions_DATA!I89),IF($C$3="Current Exchange rate",IF(Provisions_DATA!I89=0,0,Provisions_DATA!I89/ECO!S18),IF($C$3="Constant Exchange rate",IF(Provisions_DATA!I89=0,0,Provisions_DATA!I89/ECO!S53))))</f>
        <v>0</v>
      </c>
      <c r="K94" s="74">
        <f>IF($C$3="National Currency",IF(Provisions_DATA!J89=0,0,Provisions_DATA!J89),IF($C$3="Current Exchange rate",IF(Provisions_DATA!J89=0,0,Provisions_DATA!J89/ECO!T18),IF($C$3="Constant Exchange rate",IF(Provisions_DATA!J89=0,0,Provisions_DATA!J89/ECO!T53))))</f>
        <v>0</v>
      </c>
      <c r="L94" s="74">
        <f>IF($C$3="National Currency",IF(Provisions_DATA!K89=0,0,Provisions_DATA!K89),IF($C$3="Current Exchange rate",IF(Provisions_DATA!K89=0,0,Provisions_DATA!K89/ECO!U18),IF($C$3="Constant Exchange rate",IF(Provisions_DATA!K89=0,0,Provisions_DATA!K89/ECO!U53))))</f>
        <v>0</v>
      </c>
      <c r="M94" s="74">
        <f>IF($C$3="National Currency",IF(Provisions_DATA!L89=0,0,Provisions_DATA!L89),IF($C$3="Current Exchange rate",IF(Provisions_DATA!L89=0,0,Provisions_DATA!L89/ECO!V18),IF($C$3="Constant Exchange rate",IF(Provisions_DATA!L89=0,0,Provisions_DATA!L89/ECO!V53))))</f>
        <v>0</v>
      </c>
      <c r="N94" s="74">
        <f>IF($C$3="National Currency",IF(Provisions_DATA!M89=0,0,Provisions_DATA!M89),IF($C$3="Current Exchange rate",IF(Provisions_DATA!M89=0,0,Provisions_DATA!M89/ECO!W18),IF($C$3="Constant Exchange rate",IF(Provisions_DATA!M89=0,0,Provisions_DATA!M89/ECO!W53))))</f>
        <v>0</v>
      </c>
      <c r="O94" s="74">
        <f>IF($C$3="National Currency",IF(Provisions_DATA!N89=0,0,Provisions_DATA!N89),IF($C$3="Current Exchange rate",IF(Provisions_DATA!N89=0,0,Provisions_DATA!N89/ECO!X18),IF($C$3="Constant Exchange rate",IF(Provisions_DATA!N89=0,0,Provisions_DATA!N89/ECO!X53))))</f>
        <v>0</v>
      </c>
      <c r="P94" s="210">
        <f>IF($C$3="National Currency",IF(Provisions_DATA!O89=0,0,Provisions_DATA!O89),IF($C$3="Current Exchange rate",IF(Provisions_DATA!O89=0,0,Provisions_DATA!O89/ECO!Y18),IF($C$3="Constant Exchange rate",IF(Provisions_DATA!O89=0,0,Provisions_DATA!O89/ECO!Y53))))</f>
        <v>0</v>
      </c>
      <c r="Q94" s="77">
        <f t="shared" si="13"/>
        <v>0</v>
      </c>
      <c r="R94" s="77" t="str">
        <f t="shared" si="14"/>
        <v>-</v>
      </c>
      <c r="S94" s="77" t="str">
        <f t="shared" si="15"/>
        <v>-</v>
      </c>
    </row>
    <row r="95" spans="3:19" ht="15" x14ac:dyDescent="0.25">
      <c r="C95" s="242"/>
      <c r="D95" s="243"/>
      <c r="E95" s="72" t="s">
        <v>9</v>
      </c>
      <c r="F95" s="74">
        <f>IF($C$3="National Currency",IF(Provisions_DATA!E90=0,0,Provisions_DATA!E90),IF($C$3="Current Exchange rate",IF(Provisions_DATA!E90=0,0,Provisions_DATA!E90/ECO!O19),IF($C$3="Constant Exchange rate",IF(Provisions_DATA!E90=0,0,Provisions_DATA!E90/ECO!O54))))</f>
        <v>71985</v>
      </c>
      <c r="G95" s="74">
        <f>IF($C$3="National Currency",IF(Provisions_DATA!F90=0,0,Provisions_DATA!F90),IF($C$3="Current Exchange rate",IF(Provisions_DATA!F90=0,0,Provisions_DATA!F90/ECO!P19),IF($C$3="Constant Exchange rate",IF(Provisions_DATA!F90=0,0,Provisions_DATA!F90/ECO!P54))))</f>
        <v>79376</v>
      </c>
      <c r="H95" s="74">
        <f>IF($C$3="National Currency",IF(Provisions_DATA!G90=0,0,Provisions_DATA!G90),IF($C$3="Current Exchange rate",IF(Provisions_DATA!G90=0,0,Provisions_DATA!G90/ECO!Q19),IF($C$3="Constant Exchange rate",IF(Provisions_DATA!G90=0,0,Provisions_DATA!G90/ECO!Q54))))</f>
        <v>76948.015064598017</v>
      </c>
      <c r="I95" s="74">
        <f>IF($C$3="National Currency",IF(Provisions_DATA!H90=0,0,Provisions_DATA!H90),IF($C$3="Current Exchange rate",IF(Provisions_DATA!H90=0,0,Provisions_DATA!H90/ECO!R19),IF($C$3="Constant Exchange rate",IF(Provisions_DATA!H90=0,0,Provisions_DATA!H90/ECO!R54))))</f>
        <v>79196.54412817469</v>
      </c>
      <c r="J95" s="74">
        <f>IF($C$3="National Currency",IF(Provisions_DATA!I90=0,0,Provisions_DATA!I90),IF($C$3="Current Exchange rate",IF(Provisions_DATA!I90=0,0,Provisions_DATA!I90/ECO!S19),IF($C$3="Constant Exchange rate",IF(Provisions_DATA!I90=0,0,Provisions_DATA!I90/ECO!S54))))</f>
        <v>81406.002230785161</v>
      </c>
      <c r="K95" s="74">
        <f>IF($C$3="National Currency",IF(Provisions_DATA!J90=0,0,Provisions_DATA!J90),IF($C$3="Current Exchange rate",IF(Provisions_DATA!J90=0,0,Provisions_DATA!J90/ECO!T19),IF($C$3="Constant Exchange rate",IF(Provisions_DATA!J90=0,0,Provisions_DATA!J90/ECO!T54))))</f>
        <v>87213.836080827459</v>
      </c>
      <c r="L95" s="74">
        <f>IF($C$3="National Currency",IF(Provisions_DATA!K90=0,0,Provisions_DATA!K90),IF($C$3="Current Exchange rate",IF(Provisions_DATA!K90=0,0,Provisions_DATA!K90/ECO!U19),IF($C$3="Constant Exchange rate",IF(Provisions_DATA!K90=0,0,Provisions_DATA!K90/ECO!U54))))</f>
        <v>91548.966427831416</v>
      </c>
      <c r="M95" s="74">
        <f>IF($C$3="National Currency",IF(Provisions_DATA!L90=0,0,Provisions_DATA!L90),IF($C$3="Current Exchange rate",IF(Provisions_DATA!L90=0,0,Provisions_DATA!L90/ECO!V19),IF($C$3="Constant Exchange rate",IF(Provisions_DATA!L90=0,0,Provisions_DATA!L90/ECO!V54))))</f>
        <v>97513.056093006875</v>
      </c>
      <c r="N95" s="74">
        <f>IF($C$3="National Currency",IF(Provisions_DATA!M90=0,0,Provisions_DATA!M90),IF($C$3="Current Exchange rate",IF(Provisions_DATA!M90=0,0,Provisions_DATA!M90/ECO!W19),IF($C$3="Constant Exchange rate",IF(Provisions_DATA!M90=0,0,Provisions_DATA!M90/ECO!W54))))</f>
        <v>101220.28036932272</v>
      </c>
      <c r="O95" s="74">
        <f>IF($C$3="National Currency",IF(Provisions_DATA!N90=0,0,Provisions_DATA!N90),IF($C$3="Current Exchange rate",IF(Provisions_DATA!N90=0,0,Provisions_DATA!N90/ECO!X19),IF($C$3="Constant Exchange rate",IF(Provisions_DATA!N90=0,0,Provisions_DATA!N90/ECO!X54))))</f>
        <v>105004.46974253036</v>
      </c>
      <c r="P95" s="210">
        <f>IF($C$3="National Currency",IF(Provisions_DATA!O90=0,0,Provisions_DATA!O90),IF($C$3="Current Exchange rate",IF(Provisions_DATA!O90=0,0,Provisions_DATA!O90/ECO!Y19),IF($C$3="Constant Exchange rate",IF(Provisions_DATA!O90=0,0,Provisions_DATA!O90/ECO!Y54))))</f>
        <v>123472.71688123143</v>
      </c>
      <c r="Q95" s="77">
        <f t="shared" si="13"/>
        <v>5.7016215114103506E-2</v>
      </c>
      <c r="R95" s="77">
        <f t="shared" si="14"/>
        <v>3.7385683574479911E-2</v>
      </c>
      <c r="S95" s="77">
        <f t="shared" si="15"/>
        <v>0.45869930878002863</v>
      </c>
    </row>
    <row r="96" spans="3:19" ht="15" x14ac:dyDescent="0.25">
      <c r="C96" s="242"/>
      <c r="D96" s="243"/>
      <c r="E96" s="72" t="s">
        <v>10</v>
      </c>
      <c r="F96" s="74">
        <f>IF($C$3="National Currency",IF(Provisions_DATA!E91=0,0,Provisions_DATA!E91),IF($C$3="Current Exchange rate",IF(Provisions_DATA!E91=0,0,Provisions_DATA!E91/ECO!O20),IF($C$3="Constant Exchange rate",IF(Provisions_DATA!E91=0,0,Provisions_DATA!E91/ECO!O55))))</f>
        <v>21761</v>
      </c>
      <c r="G96" s="74">
        <f>IF($C$3="National Currency",IF(Provisions_DATA!F91=0,0,Provisions_DATA!F91),IF($C$3="Current Exchange rate",IF(Provisions_DATA!F91=0,0,Provisions_DATA!F91/ECO!P20),IF($C$3="Constant Exchange rate",IF(Provisions_DATA!F91=0,0,Provisions_DATA!F91/ECO!P55))))</f>
        <v>25268</v>
      </c>
      <c r="H96" s="74">
        <f>IF($C$3="National Currency",IF(Provisions_DATA!G91=0,0,Provisions_DATA!G91),IF($C$3="Current Exchange rate",IF(Provisions_DATA!G91=0,0,Provisions_DATA!G91/ECO!Q20),IF($C$3="Constant Exchange rate",IF(Provisions_DATA!G91=0,0,Provisions_DATA!G91/ECO!Q55))))</f>
        <v>26967</v>
      </c>
      <c r="I96" s="74">
        <f>IF($C$3="National Currency",IF(Provisions_DATA!H91=0,0,Provisions_DATA!H91),IF($C$3="Current Exchange rate",IF(Provisions_DATA!H91=0,0,Provisions_DATA!H91/ECO!R20),IF($C$3="Constant Exchange rate",IF(Provisions_DATA!H91=0,0,Provisions_DATA!H91/ECO!R55))))</f>
        <v>27886</v>
      </c>
      <c r="J96" s="74">
        <f>IF($C$3="National Currency",IF(Provisions_DATA!I91=0,0,Provisions_DATA!I91),IF($C$3="Current Exchange rate",IF(Provisions_DATA!I91=0,0,Provisions_DATA!I91/ECO!S20),IF($C$3="Constant Exchange rate",IF(Provisions_DATA!I91=0,0,Provisions_DATA!I91/ECO!S55))))</f>
        <v>24566</v>
      </c>
      <c r="K96" s="74">
        <f>IF($C$3="National Currency",IF(Provisions_DATA!J91=0,0,Provisions_DATA!J91),IF($C$3="Current Exchange rate",IF(Provisions_DATA!J91=0,0,Provisions_DATA!J91/ECO!T20),IF($C$3="Constant Exchange rate",IF(Provisions_DATA!J91=0,0,Provisions_DATA!J91/ECO!T55))))</f>
        <v>26908</v>
      </c>
      <c r="L96" s="74">
        <f>IF($C$3="National Currency",IF(Provisions_DATA!K91=0,0,Provisions_DATA!K91),IF($C$3="Current Exchange rate",IF(Provisions_DATA!K91=0,0,Provisions_DATA!K91/ECO!U20),IF($C$3="Constant Exchange rate",IF(Provisions_DATA!K91=0,0,Provisions_DATA!K91/ECO!U55))))</f>
        <v>28866</v>
      </c>
      <c r="M96" s="74">
        <f>IF($C$3="National Currency",IF(Provisions_DATA!L91=0,0,Provisions_DATA!L91),IF($C$3="Current Exchange rate",IF(Provisions_DATA!L91=0,0,Provisions_DATA!L91/ECO!V20),IF($C$3="Constant Exchange rate",IF(Provisions_DATA!L91=0,0,Provisions_DATA!L91/ECO!V55))))</f>
        <v>27824</v>
      </c>
      <c r="N96" s="74">
        <f>IF($C$3="National Currency",IF(Provisions_DATA!M91=0,0,Provisions_DATA!M91),IF($C$3="Current Exchange rate",IF(Provisions_DATA!M91=0,0,Provisions_DATA!M91/ECO!W20),IF($C$3="Constant Exchange rate",IF(Provisions_DATA!M91=0,0,Provisions_DATA!M91/ECO!W55))))</f>
        <v>30812</v>
      </c>
      <c r="O96" s="74">
        <f>IF($C$3="National Currency",IF(Provisions_DATA!N91=0,0,Provisions_DATA!N91),IF($C$3="Current Exchange rate",IF(Provisions_DATA!N91=0,0,Provisions_DATA!N91/ECO!X20),IF($C$3="Constant Exchange rate",IF(Provisions_DATA!N91=0,0,Provisions_DATA!N91/ECO!X55))))</f>
        <v>32995</v>
      </c>
      <c r="P96" s="210">
        <f>IF($C$3="National Currency",IF(Provisions_DATA!O91=0,0,Provisions_DATA!O91),IF($C$3="Current Exchange rate",IF(Provisions_DATA!O91=0,0,Provisions_DATA!O91/ECO!Y20),IF($C$3="Constant Exchange rate",IF(Provisions_DATA!O91=0,0,Provisions_DATA!O91/ECO!Y55))))</f>
        <v>39804</v>
      </c>
      <c r="Q96" s="77">
        <f t="shared" si="13"/>
        <v>1.7915904173438014E-2</v>
      </c>
      <c r="R96" s="77">
        <f t="shared" si="14"/>
        <v>7.0849019862391227E-2</v>
      </c>
      <c r="S96" s="77">
        <f t="shared" si="15"/>
        <v>0.51624465787417861</v>
      </c>
    </row>
    <row r="97" spans="3:19" ht="15" x14ac:dyDescent="0.25">
      <c r="C97" s="242"/>
      <c r="D97" s="243"/>
      <c r="E97" s="72" t="s">
        <v>11</v>
      </c>
      <c r="F97" s="74">
        <f>IF($C$3="National Currency",IF(Provisions_DATA!E92=0,0,Provisions_DATA!E92),IF($C$3="Current Exchange rate",IF(Provisions_DATA!E92=0,0,Provisions_DATA!E92/ECO!O21),IF($C$3="Constant Exchange rate",IF(Provisions_DATA!E92=0,0,Provisions_DATA!E92/ECO!O56))))</f>
        <v>775889</v>
      </c>
      <c r="G97" s="74">
        <f>IF($C$3="National Currency",IF(Provisions_DATA!F92=0,0,Provisions_DATA!F92),IF($C$3="Current Exchange rate",IF(Provisions_DATA!F92=0,0,Provisions_DATA!F92/ECO!P21),IF($C$3="Constant Exchange rate",IF(Provisions_DATA!F92=0,0,Provisions_DATA!F92/ECO!P56))))</f>
        <v>863680</v>
      </c>
      <c r="H97" s="74">
        <f>IF($C$3="National Currency",IF(Provisions_DATA!G92=0,0,Provisions_DATA!G92),IF($C$3="Current Exchange rate",IF(Provisions_DATA!G92=0,0,Provisions_DATA!G92/ECO!Q21),IF($C$3="Constant Exchange rate",IF(Provisions_DATA!G92=0,0,Provisions_DATA!G92/ECO!Q56))))</f>
        <v>960445</v>
      </c>
      <c r="I97" s="74">
        <f>IF($C$3="National Currency",IF(Provisions_DATA!H92=0,0,Provisions_DATA!H92),IF($C$3="Current Exchange rate",IF(Provisions_DATA!H92=0,0,Provisions_DATA!H92/ECO!R21),IF($C$3="Constant Exchange rate",IF(Provisions_DATA!H92=0,0,Provisions_DATA!H92/ECO!R56))))</f>
        <v>1036376</v>
      </c>
      <c r="J97" s="74">
        <f>IF($C$3="National Currency",IF(Provisions_DATA!I92=0,0,Provisions_DATA!I92),IF($C$3="Current Exchange rate",IF(Provisions_DATA!I92=0,0,Provisions_DATA!I92/ECO!S21),IF($C$3="Constant Exchange rate",IF(Provisions_DATA!I92=0,0,Provisions_DATA!I92/ECO!S56))))</f>
        <v>1034042</v>
      </c>
      <c r="K97" s="74">
        <f>IF($C$3="National Currency",IF(Provisions_DATA!J92=0,0,Provisions_DATA!J92),IF($C$3="Current Exchange rate",IF(Provisions_DATA!J92=0,0,Provisions_DATA!J92/ECO!T21),IF($C$3="Constant Exchange rate",IF(Provisions_DATA!J92=0,0,Provisions_DATA!J92/ECO!T56))))</f>
        <v>1127449</v>
      </c>
      <c r="L97" s="74">
        <f>IF($C$3="National Currency",IF(Provisions_DATA!K92=0,0,Provisions_DATA!K92),IF($C$3="Current Exchange rate",IF(Provisions_DATA!K92=0,0,Provisions_DATA!K92/ECO!U21),IF($C$3="Constant Exchange rate",IF(Provisions_DATA!K92=0,0,Provisions_DATA!K92/ECO!U56))))</f>
        <v>1210892</v>
      </c>
      <c r="M97" s="74">
        <f>IF($C$3="National Currency",IF(Provisions_DATA!L92=0,0,Provisions_DATA!L92),IF($C$3="Current Exchange rate",IF(Provisions_DATA!L92=0,0,Provisions_DATA!L92/ECO!V21),IF($C$3="Constant Exchange rate",IF(Provisions_DATA!L92=0,0,Provisions_DATA!L92/ECO!V56))))</f>
        <v>1226055</v>
      </c>
      <c r="N97" s="74">
        <f>IF($C$3="National Currency",IF(Provisions_DATA!M92=0,0,Provisions_DATA!M92),IF($C$3="Current Exchange rate",IF(Provisions_DATA!M92=0,0,Provisions_DATA!M92/ECO!W21),IF($C$3="Constant Exchange rate",IF(Provisions_DATA!M92=0,0,Provisions_DATA!M92/ECO!W56))))</f>
        <v>1279283</v>
      </c>
      <c r="O97" s="208">
        <f>IF($C$3="National Currency",IF(Provisions_DATA!N92=0,0,Provisions_DATA!N92),IF($C$3="Current Exchange rate",IF(Provisions_DATA!N92=0,0,Provisions_DATA!N92/ECO!X21),IF($C$3="Constant Exchange rate",IF(Provisions_DATA!N92=0,0,Provisions_DATA!N92/ECO!X56))))</f>
        <v>1279283</v>
      </c>
      <c r="P97" s="210">
        <f>IF($C$3="National Currency",IF(Provisions_DATA!O92=0,0,Provisions_DATA!O92),IF($C$3="Current Exchange rate",IF(Provisions_DATA!O92=0,0,Provisions_DATA!O92/ECO!Y21),IF($C$3="Constant Exchange rate",IF(Provisions_DATA!O92=0,0,Provisions_DATA!O92/ECO!Y56))))</f>
        <v>0</v>
      </c>
      <c r="Q97" s="77">
        <f t="shared" si="13"/>
        <v>0.69463590358261251</v>
      </c>
      <c r="R97" s="77">
        <f t="shared" si="14"/>
        <v>0</v>
      </c>
      <c r="S97" s="77">
        <f t="shared" si="15"/>
        <v>0.64879641288895695</v>
      </c>
    </row>
    <row r="98" spans="3:19" ht="15" x14ac:dyDescent="0.25">
      <c r="C98" s="242"/>
      <c r="D98" s="243"/>
      <c r="E98" s="72" t="s">
        <v>12</v>
      </c>
      <c r="F98" s="74">
        <f>IF($C$3="National Currency",IF(Provisions_DATA!E93=0,0,Provisions_DATA!E93),IF($C$3="Current Exchange rate",IF(Provisions_DATA!E93=0,0,Provisions_DATA!E93/ECO!O22),IF($C$3="Constant Exchange rate",IF(Provisions_DATA!E93=0,0,Provisions_DATA!E93/ECO!O57))))</f>
        <v>3150</v>
      </c>
      <c r="G98" s="74">
        <f>IF($C$3="National Currency",IF(Provisions_DATA!F93=0,0,Provisions_DATA!F93),IF($C$3="Current Exchange rate",IF(Provisions_DATA!F93=0,0,Provisions_DATA!F93/ECO!P22),IF($C$3="Constant Exchange rate",IF(Provisions_DATA!F93=0,0,Provisions_DATA!F93/ECO!P57))))</f>
        <v>3892</v>
      </c>
      <c r="H98" s="74">
        <f>IF($C$3="National Currency",IF(Provisions_DATA!G93=0,0,Provisions_DATA!G93),IF($C$3="Current Exchange rate",IF(Provisions_DATA!G93=0,0,Provisions_DATA!G93/ECO!Q22),IF($C$3="Constant Exchange rate",IF(Provisions_DATA!G93=0,0,Provisions_DATA!G93/ECO!Q57))))</f>
        <v>3713</v>
      </c>
      <c r="I98" s="74">
        <f>IF($C$3="National Currency",IF(Provisions_DATA!H93=0,0,Provisions_DATA!H93),IF($C$3="Current Exchange rate",IF(Provisions_DATA!H93=0,0,Provisions_DATA!H93/ECO!R22),IF($C$3="Constant Exchange rate",IF(Provisions_DATA!H93=0,0,Provisions_DATA!H93/ECO!R57))))</f>
        <v>0</v>
      </c>
      <c r="J98" s="74">
        <f>IF($C$3="National Currency",IF(Provisions_DATA!I93=0,0,Provisions_DATA!I93),IF($C$3="Current Exchange rate",IF(Provisions_DATA!I93=0,0,Provisions_DATA!I93/ECO!S22),IF($C$3="Constant Exchange rate",IF(Provisions_DATA!I93=0,0,Provisions_DATA!I93/ECO!S57))))</f>
        <v>0</v>
      </c>
      <c r="K98" s="74">
        <f>IF($C$3="National Currency",IF(Provisions_DATA!J93=0,0,Provisions_DATA!J93),IF($C$3="Current Exchange rate",IF(Provisions_DATA!J93=0,0,Provisions_DATA!J93/ECO!T22),IF($C$3="Constant Exchange rate",IF(Provisions_DATA!J93=0,0,Provisions_DATA!J93/ECO!T57))))</f>
        <v>0</v>
      </c>
      <c r="L98" s="74">
        <f>IF($C$3="National Currency",IF(Provisions_DATA!K93=0,0,Provisions_DATA!K93),IF($C$3="Current Exchange rate",IF(Provisions_DATA!K93=0,0,Provisions_DATA!K93/ECO!U22),IF($C$3="Constant Exchange rate",IF(Provisions_DATA!K93=0,0,Provisions_DATA!K93/ECO!U57))))</f>
        <v>0</v>
      </c>
      <c r="M98" s="74">
        <f>IF($C$3="National Currency",IF(Provisions_DATA!L93=0,0,Provisions_DATA!L93),IF($C$3="Current Exchange rate",IF(Provisions_DATA!L93=0,0,Provisions_DATA!L93/ECO!V22),IF($C$3="Constant Exchange rate",IF(Provisions_DATA!L93=0,0,Provisions_DATA!L93/ECO!V57))))</f>
        <v>0</v>
      </c>
      <c r="N98" s="74">
        <f>IF($C$3="National Currency",IF(Provisions_DATA!M93=0,0,Provisions_DATA!M93),IF($C$3="Current Exchange rate",IF(Provisions_DATA!M93=0,0,Provisions_DATA!M93/ECO!W22),IF($C$3="Constant Exchange rate",IF(Provisions_DATA!M93=0,0,Provisions_DATA!M93/ECO!W57))))</f>
        <v>0</v>
      </c>
      <c r="O98" s="74">
        <f>IF($C$3="National Currency",IF(Provisions_DATA!N93=0,0,Provisions_DATA!N93),IF($C$3="Current Exchange rate",IF(Provisions_DATA!N93=0,0,Provisions_DATA!N93/ECO!X22),IF($C$3="Constant Exchange rate",IF(Provisions_DATA!N93=0,0,Provisions_DATA!N93/ECO!X57))))</f>
        <v>0</v>
      </c>
      <c r="P98" s="210">
        <f>IF($C$3="National Currency",IF(Provisions_DATA!O93=0,0,Provisions_DATA!O93),IF($C$3="Current Exchange rate",IF(Provisions_DATA!O93=0,0,Provisions_DATA!O93/ECO!Y22),IF($C$3="Constant Exchange rate",IF(Provisions_DATA!O93=0,0,Provisions_DATA!O93/ECO!Y57))))</f>
        <v>0</v>
      </c>
      <c r="Q98" s="77">
        <f t="shared" si="13"/>
        <v>0</v>
      </c>
      <c r="R98" s="77" t="str">
        <f t="shared" si="14"/>
        <v>-</v>
      </c>
      <c r="S98" s="77" t="str">
        <f t="shared" si="15"/>
        <v>-</v>
      </c>
    </row>
    <row r="99" spans="3:19" ht="15" x14ac:dyDescent="0.25">
      <c r="C99" s="242"/>
      <c r="D99" s="243"/>
      <c r="E99" s="72" t="s">
        <v>13</v>
      </c>
      <c r="F99" s="74">
        <f>IF($C$3="National Currency",IF(Provisions_DATA!E94=0,0,Provisions_DATA!E94),IF($C$3="Current Exchange rate",IF(Provisions_DATA!E94=0,0,Provisions_DATA!E94/ECO!O23),IF($C$3="Constant Exchange rate",IF(Provisions_DATA!E94=0,0,Provisions_DATA!E94/ECO!O58))))</f>
        <v>0</v>
      </c>
      <c r="G99" s="74">
        <f>IF($C$3="National Currency",IF(Provisions_DATA!F94=0,0,Provisions_DATA!F94),IF($C$3="Current Exchange rate",IF(Provisions_DATA!F94=0,0,Provisions_DATA!F94/ECO!P23),IF($C$3="Constant Exchange rate",IF(Provisions_DATA!F94=0,0,Provisions_DATA!F94/ECO!P58))))</f>
        <v>0</v>
      </c>
      <c r="H99" s="74">
        <f>IF($C$3="National Currency",IF(Provisions_DATA!G94=0,0,Provisions_DATA!G94),IF($C$3="Current Exchange rate",IF(Provisions_DATA!G94=0,0,Provisions_DATA!G94/ECO!Q23),IF($C$3="Constant Exchange rate",IF(Provisions_DATA!G94=0,0,Provisions_DATA!G94/ECO!Q58))))</f>
        <v>0</v>
      </c>
      <c r="I99" s="74">
        <f>IF($C$3="National Currency",IF(Provisions_DATA!H94=0,0,Provisions_DATA!H94),IF($C$3="Current Exchange rate",IF(Provisions_DATA!H94=0,0,Provisions_DATA!H94/ECO!R23),IF($C$3="Constant Exchange rate",IF(Provisions_DATA!H94=0,0,Provisions_DATA!H94/ECO!R58))))</f>
        <v>0</v>
      </c>
      <c r="J99" s="74">
        <f>IF($C$3="National Currency",IF(Provisions_DATA!I94=0,0,Provisions_DATA!I94),IF($C$3="Current Exchange rate",IF(Provisions_DATA!I94=0,0,Provisions_DATA!I94/ECO!S23),IF($C$3="Constant Exchange rate",IF(Provisions_DATA!I94=0,0,Provisions_DATA!I94/ECO!S58))))</f>
        <v>0</v>
      </c>
      <c r="K99" s="74">
        <f>IF($C$3="National Currency",IF(Provisions_DATA!J94=0,0,Provisions_DATA!J94),IF($C$3="Current Exchange rate",IF(Provisions_DATA!J94=0,0,Provisions_DATA!J94/ECO!T23),IF($C$3="Constant Exchange rate",IF(Provisions_DATA!J94=0,0,Provisions_DATA!J94/ECO!T58))))</f>
        <v>0</v>
      </c>
      <c r="L99" s="74">
        <f>IF($C$3="National Currency",IF(Provisions_DATA!K94=0,0,Provisions_DATA!K94),IF($C$3="Current Exchange rate",IF(Provisions_DATA!K94=0,0,Provisions_DATA!K94/ECO!U23),IF($C$3="Constant Exchange rate",IF(Provisions_DATA!K94=0,0,Provisions_DATA!K94/ECO!U58))))</f>
        <v>0</v>
      </c>
      <c r="M99" s="74">
        <f>IF($C$3="National Currency",IF(Provisions_DATA!L94=0,0,Provisions_DATA!L94),IF($C$3="Current Exchange rate",IF(Provisions_DATA!L94=0,0,Provisions_DATA!L94/ECO!V23),IF($C$3="Constant Exchange rate",IF(Provisions_DATA!L94=0,0,Provisions_DATA!L94/ECO!V58))))</f>
        <v>0</v>
      </c>
      <c r="N99" s="74">
        <f>IF($C$3="National Currency",IF(Provisions_DATA!M94=0,0,Provisions_DATA!M94),IF($C$3="Current Exchange rate",IF(Provisions_DATA!M94=0,0,Provisions_DATA!M94/ECO!W23),IF($C$3="Constant Exchange rate",IF(Provisions_DATA!M94=0,0,Provisions_DATA!M94/ECO!W58))))</f>
        <v>0</v>
      </c>
      <c r="O99" s="74">
        <f>IF($C$3="National Currency",IF(Provisions_DATA!N94=0,0,Provisions_DATA!N94),IF($C$3="Current Exchange rate",IF(Provisions_DATA!N94=0,0,Provisions_DATA!N94/ECO!X23),IF($C$3="Constant Exchange rate",IF(Provisions_DATA!N94=0,0,Provisions_DATA!N94/ECO!X58))))</f>
        <v>0</v>
      </c>
      <c r="P99" s="210">
        <f>IF($C$3="National Currency",IF(Provisions_DATA!O94=0,0,Provisions_DATA!O94),IF($C$3="Current Exchange rate",IF(Provisions_DATA!O94=0,0,Provisions_DATA!O94/ECO!Y23),IF($C$3="Constant Exchange rate",IF(Provisions_DATA!O94=0,0,Provisions_DATA!O94/ECO!Y58))))</f>
        <v>0</v>
      </c>
      <c r="Q99" s="77">
        <f t="shared" si="13"/>
        <v>0</v>
      </c>
      <c r="R99" s="77" t="str">
        <f t="shared" si="14"/>
        <v>-</v>
      </c>
      <c r="S99" s="77" t="str">
        <f t="shared" si="15"/>
        <v>-</v>
      </c>
    </row>
    <row r="100" spans="3:19" ht="15" x14ac:dyDescent="0.25">
      <c r="C100" s="242"/>
      <c r="D100" s="243"/>
      <c r="E100" s="72" t="s">
        <v>14</v>
      </c>
      <c r="F100" s="74">
        <f>IF($C$3="National Currency",IF(Provisions_DATA!E95=0,0,Provisions_DATA!E95),IF($C$3="Current Exchange rate",IF(Provisions_DATA!E95=0,0,Provisions_DATA!E95/ECO!O24),IF($C$3="Constant Exchange rate",IF(Provisions_DATA!E95=0,0,Provisions_DATA!E95/ECO!O59))))</f>
        <v>2077.3657856373202</v>
      </c>
      <c r="G100" s="74">
        <f>IF($C$3="National Currency",IF(Provisions_DATA!F95=0,0,Provisions_DATA!F95),IF($C$3="Current Exchange rate",IF(Provisions_DATA!F95=0,0,Provisions_DATA!F95/ECO!P24),IF($C$3="Constant Exchange rate",IF(Provisions_DATA!F95=0,0,Provisions_DATA!F95/ECO!P59))))</f>
        <v>2339.8586550041196</v>
      </c>
      <c r="H100" s="74">
        <f>IF($C$3="National Currency",IF(Provisions_DATA!G95=0,0,Provisions_DATA!G95),IF($C$3="Current Exchange rate",IF(Provisions_DATA!G95=0,0,Provisions_DATA!G95/ECO!Q24),IF($C$3="Constant Exchange rate",IF(Provisions_DATA!G95=0,0,Provisions_DATA!G95/ECO!Q59))))</f>
        <v>2590.2801546555111</v>
      </c>
      <c r="I100" s="74">
        <f>IF($C$3="National Currency",IF(Provisions_DATA!H95=0,0,Provisions_DATA!H95),IF($C$3="Current Exchange rate",IF(Provisions_DATA!H95=0,0,Provisions_DATA!H95/ECO!R24),IF($C$3="Constant Exchange rate",IF(Provisions_DATA!H95=0,0,Provisions_DATA!H95/ECO!R59))))</f>
        <v>2710.9906826392848</v>
      </c>
      <c r="J100" s="74">
        <f>IF($C$3="National Currency",IF(Provisions_DATA!I95=0,0,Provisions_DATA!I95),IF($C$3="Current Exchange rate",IF(Provisions_DATA!I95=0,0,Provisions_DATA!I95/ECO!S24),IF($C$3="Constant Exchange rate",IF(Provisions_DATA!I95=0,0,Provisions_DATA!I95/ECO!S59))))</f>
        <v>2193.6616593775748</v>
      </c>
      <c r="K100" s="74">
        <f>IF($C$3="National Currency",IF(Provisions_DATA!J95=0,0,Provisions_DATA!J95),IF($C$3="Current Exchange rate",IF(Provisions_DATA!J95=0,0,Provisions_DATA!J95/ECO!T24),IF($C$3="Constant Exchange rate",IF(Provisions_DATA!J95=0,0,Provisions_DATA!J95/ECO!T59))))</f>
        <v>2108.9529061291751</v>
      </c>
      <c r="L100" s="74">
        <f>IF($C$3="National Currency",IF(Provisions_DATA!K95=0,0,Provisions_DATA!K95),IF($C$3="Current Exchange rate",IF(Provisions_DATA!K95=0,0,Provisions_DATA!K95/ECO!U24),IF($C$3="Constant Exchange rate",IF(Provisions_DATA!K95=0,0,Provisions_DATA!K95/ECO!U59))))</f>
        <v>2097.379096152627</v>
      </c>
      <c r="M100" s="74">
        <f>IF($C$3="National Currency",IF(Provisions_DATA!L95=0,0,Provisions_DATA!L95),IF($C$3="Current Exchange rate",IF(Provisions_DATA!L95=0,0,Provisions_DATA!L95/ECO!V24),IF($C$3="Constant Exchange rate",IF(Provisions_DATA!L95=0,0,Provisions_DATA!L95/ECO!V59))))</f>
        <v>2020.2256449261581</v>
      </c>
      <c r="N100" s="74">
        <f>IF($C$3="National Currency",IF(Provisions_DATA!M95=0,0,Provisions_DATA!M95),IF($C$3="Current Exchange rate",IF(Provisions_DATA!M95=0,0,Provisions_DATA!M95/ECO!W24),IF($C$3="Constant Exchange rate",IF(Provisions_DATA!M95=0,0,Provisions_DATA!M95/ECO!W59))))</f>
        <v>1873.3631235342586</v>
      </c>
      <c r="O100" s="208">
        <f>IF($C$3="National Currency",IF(Provisions_DATA!N95=0,0,Provisions_DATA!N95),IF($C$3="Current Exchange rate",IF(Provisions_DATA!N95=0,0,Provisions_DATA!N95/ECO!X24),IF($C$3="Constant Exchange rate",IF(Provisions_DATA!N95=0,0,Provisions_DATA!N95/ECO!X59))))</f>
        <v>1873.3631235342586</v>
      </c>
      <c r="P100" s="210">
        <f>IF($C$3="National Currency",IF(Provisions_DATA!O95=0,0,Provisions_DATA!O95),IF($C$3="Current Exchange rate",IF(Provisions_DATA!O95=0,0,Provisions_DATA!O95/ECO!Y24),IF($C$3="Constant Exchange rate",IF(Provisions_DATA!O95=0,0,Provisions_DATA!O95/ECO!Y59))))</f>
        <v>0</v>
      </c>
      <c r="Q100" s="77">
        <f t="shared" si="13"/>
        <v>1.0172145538200424E-3</v>
      </c>
      <c r="R100" s="77">
        <f t="shared" si="14"/>
        <v>0</v>
      </c>
      <c r="S100" s="77">
        <f t="shared" si="15"/>
        <v>-9.8202571503542391E-2</v>
      </c>
    </row>
    <row r="101" spans="3:19" ht="15" x14ac:dyDescent="0.25">
      <c r="C101" s="242"/>
      <c r="D101" s="243"/>
      <c r="E101" s="72" t="s">
        <v>15</v>
      </c>
      <c r="F101" s="74">
        <f>IF($C$3="National Currency",IF(Provisions_DATA!E96=0,0,Provisions_DATA!E96),IF($C$3="Current Exchange rate",IF(Provisions_DATA!E96=0,0,Provisions_DATA!E96/ECO!O25),IF($C$3="Constant Exchange rate",IF(Provisions_DATA!E96=0,0,Provisions_DATA!E96/ECO!O60))))</f>
        <v>0</v>
      </c>
      <c r="G101" s="74">
        <f>IF($C$3="National Currency",IF(Provisions_DATA!F96=0,0,Provisions_DATA!F96),IF($C$3="Current Exchange rate",IF(Provisions_DATA!F96=0,0,Provisions_DATA!F96/ECO!P25),IF($C$3="Constant Exchange rate",IF(Provisions_DATA!F96=0,0,Provisions_DATA!F96/ECO!P60))))</f>
        <v>0</v>
      </c>
      <c r="H101" s="74">
        <f>IF($C$3="National Currency",IF(Provisions_DATA!G96=0,0,Provisions_DATA!G96),IF($C$3="Current Exchange rate",IF(Provisions_DATA!G96=0,0,Provisions_DATA!G96/ECO!Q25),IF($C$3="Constant Exchange rate",IF(Provisions_DATA!G96=0,0,Provisions_DATA!G96/ECO!Q60))))</f>
        <v>0</v>
      </c>
      <c r="I101" s="74">
        <f>IF($C$3="National Currency",IF(Provisions_DATA!H96=0,0,Provisions_DATA!H96),IF($C$3="Current Exchange rate",IF(Provisions_DATA!H96=0,0,Provisions_DATA!H96/ECO!R25),IF($C$3="Constant Exchange rate",IF(Provisions_DATA!H96=0,0,Provisions_DATA!H96/ECO!R60))))</f>
        <v>0</v>
      </c>
      <c r="J101" s="74">
        <f>IF($C$3="National Currency",IF(Provisions_DATA!I96=0,0,Provisions_DATA!I96),IF($C$3="Current Exchange rate",IF(Provisions_DATA!I96=0,0,Provisions_DATA!I96/ECO!S25),IF($C$3="Constant Exchange rate",IF(Provisions_DATA!I96=0,0,Provisions_DATA!I96/ECO!S60))))</f>
        <v>0</v>
      </c>
      <c r="K101" s="74">
        <f>IF($C$3="National Currency",IF(Provisions_DATA!J96=0,0,Provisions_DATA!J96),IF($C$3="Current Exchange rate",IF(Provisions_DATA!J96=0,0,Provisions_DATA!J96/ECO!T25),IF($C$3="Constant Exchange rate",IF(Provisions_DATA!J96=0,0,Provisions_DATA!J96/ECO!T60))))</f>
        <v>0</v>
      </c>
      <c r="L101" s="74">
        <f>IF($C$3="National Currency",IF(Provisions_DATA!K96=0,0,Provisions_DATA!K96),IF($C$3="Current Exchange rate",IF(Provisions_DATA!K96=0,0,Provisions_DATA!K96/ECO!U25),IF($C$3="Constant Exchange rate",IF(Provisions_DATA!K96=0,0,Provisions_DATA!K96/ECO!U60))))</f>
        <v>0</v>
      </c>
      <c r="M101" s="74">
        <f>IF($C$3="National Currency",IF(Provisions_DATA!L96=0,0,Provisions_DATA!L96),IF($C$3="Current Exchange rate",IF(Provisions_DATA!L96=0,0,Provisions_DATA!L96/ECO!V25),IF($C$3="Constant Exchange rate",IF(Provisions_DATA!L96=0,0,Provisions_DATA!L96/ECO!V60))))</f>
        <v>0</v>
      </c>
      <c r="N101" s="74">
        <f>IF($C$3="National Currency",IF(Provisions_DATA!M96=0,0,Provisions_DATA!M96),IF($C$3="Current Exchange rate",IF(Provisions_DATA!M96=0,0,Provisions_DATA!M96/ECO!W25),IF($C$3="Constant Exchange rate",IF(Provisions_DATA!M96=0,0,Provisions_DATA!M96/ECO!W60))))</f>
        <v>0</v>
      </c>
      <c r="O101" s="74">
        <f>IF($C$3="National Currency",IF(Provisions_DATA!N96=0,0,Provisions_DATA!N96),IF($C$3="Current Exchange rate",IF(Provisions_DATA!N96=0,0,Provisions_DATA!N96/ECO!X25),IF($C$3="Constant Exchange rate",IF(Provisions_DATA!N96=0,0,Provisions_DATA!N96/ECO!X60))))</f>
        <v>0</v>
      </c>
      <c r="P101" s="210">
        <f>IF($C$3="National Currency",IF(Provisions_DATA!O96=0,0,Provisions_DATA!O96),IF($C$3="Current Exchange rate",IF(Provisions_DATA!O96=0,0,Provisions_DATA!O96/ECO!Y25),IF($C$3="Constant Exchange rate",IF(Provisions_DATA!O96=0,0,Provisions_DATA!O96/ECO!Y60))))</f>
        <v>0</v>
      </c>
      <c r="Q101" s="77">
        <f t="shared" si="13"/>
        <v>0</v>
      </c>
      <c r="R101" s="77" t="str">
        <f t="shared" si="14"/>
        <v>-</v>
      </c>
      <c r="S101" s="77" t="str">
        <f t="shared" si="15"/>
        <v>-</v>
      </c>
    </row>
    <row r="102" spans="3:19" ht="15" x14ac:dyDescent="0.25">
      <c r="C102" s="242"/>
      <c r="D102" s="243"/>
      <c r="E102" s="72" t="s">
        <v>16</v>
      </c>
      <c r="F102" s="74">
        <f>IF($C$3="National Currency",IF(Provisions_DATA!E97=0,0,Provisions_DATA!E97),IF($C$3="Current Exchange rate",IF(Provisions_DATA!E97=0,0,Provisions_DATA!E97/ECO!O26),IF($C$3="Constant Exchange rate",IF(Provisions_DATA!E97=0,0,Provisions_DATA!E97/ECO!O61))))</f>
        <v>0</v>
      </c>
      <c r="G102" s="74">
        <f>IF($C$3="National Currency",IF(Provisions_DATA!F97=0,0,Provisions_DATA!F97),IF($C$3="Current Exchange rate",IF(Provisions_DATA!F97=0,0,Provisions_DATA!F97/ECO!P26),IF($C$3="Constant Exchange rate",IF(Provisions_DATA!F97=0,0,Provisions_DATA!F97/ECO!P61))))</f>
        <v>0</v>
      </c>
      <c r="H102" s="74">
        <f>IF($C$3="National Currency",IF(Provisions_DATA!G97=0,0,Provisions_DATA!G97),IF($C$3="Current Exchange rate",IF(Provisions_DATA!G97=0,0,Provisions_DATA!G97/ECO!Q26),IF($C$3="Constant Exchange rate",IF(Provisions_DATA!G97=0,0,Provisions_DATA!G97/ECO!Q61))))</f>
        <v>0</v>
      </c>
      <c r="I102" s="74">
        <f>IF($C$3="National Currency",IF(Provisions_DATA!H97=0,0,Provisions_DATA!H97),IF($C$3="Current Exchange rate",IF(Provisions_DATA!H97=0,0,Provisions_DATA!H97/ECO!R26),IF($C$3="Constant Exchange rate",IF(Provisions_DATA!H97=0,0,Provisions_DATA!H97/ECO!R61))))</f>
        <v>0</v>
      </c>
      <c r="J102" s="74">
        <f>IF($C$3="National Currency",IF(Provisions_DATA!I97=0,0,Provisions_DATA!I97),IF($C$3="Current Exchange rate",IF(Provisions_DATA!I97=0,0,Provisions_DATA!I97/ECO!S26),IF($C$3="Constant Exchange rate",IF(Provisions_DATA!I97=0,0,Provisions_DATA!I97/ECO!S61))))</f>
        <v>0</v>
      </c>
      <c r="K102" s="74">
        <f>IF($C$3="National Currency",IF(Provisions_DATA!J97=0,0,Provisions_DATA!J97),IF($C$3="Current Exchange rate",IF(Provisions_DATA!J97=0,0,Provisions_DATA!J97/ECO!T26),IF($C$3="Constant Exchange rate",IF(Provisions_DATA!J97=0,0,Provisions_DATA!J97/ECO!T61))))</f>
        <v>0</v>
      </c>
      <c r="L102" s="74">
        <f>IF($C$3="National Currency",IF(Provisions_DATA!K97=0,0,Provisions_DATA!K97),IF($C$3="Current Exchange rate",IF(Provisions_DATA!K97=0,0,Provisions_DATA!K97/ECO!U26),IF($C$3="Constant Exchange rate",IF(Provisions_DATA!K97=0,0,Provisions_DATA!K97/ECO!U61))))</f>
        <v>0</v>
      </c>
      <c r="M102" s="74">
        <f>IF($C$3="National Currency",IF(Provisions_DATA!L97=0,0,Provisions_DATA!L97),IF($C$3="Current Exchange rate",IF(Provisions_DATA!L97=0,0,Provisions_DATA!L97/ECO!V26),IF($C$3="Constant Exchange rate",IF(Provisions_DATA!L97=0,0,Provisions_DATA!L97/ECO!V61))))</f>
        <v>0</v>
      </c>
      <c r="N102" s="74">
        <f>IF($C$3="National Currency",IF(Provisions_DATA!M97=0,0,Provisions_DATA!M97),IF($C$3="Current Exchange rate",IF(Provisions_DATA!M97=0,0,Provisions_DATA!M97/ECO!W26),IF($C$3="Constant Exchange rate",IF(Provisions_DATA!M97=0,0,Provisions_DATA!M97/ECO!W61))))</f>
        <v>0</v>
      </c>
      <c r="O102" s="74">
        <f>IF($C$3="National Currency",IF(Provisions_DATA!N97=0,0,Provisions_DATA!N97),IF($C$3="Current Exchange rate",IF(Provisions_DATA!N97=0,0,Provisions_DATA!N97/ECO!X26),IF($C$3="Constant Exchange rate",IF(Provisions_DATA!N97=0,0,Provisions_DATA!N97/ECO!X61))))</f>
        <v>0</v>
      </c>
      <c r="P102" s="210">
        <f>IF($C$3="National Currency",IF(Provisions_DATA!O97=0,0,Provisions_DATA!O97),IF($C$3="Current Exchange rate",IF(Provisions_DATA!O97=0,0,Provisions_DATA!O97/ECO!Y26),IF($C$3="Constant Exchange rate",IF(Provisions_DATA!O97=0,0,Provisions_DATA!O97/ECO!Y61))))</f>
        <v>0</v>
      </c>
      <c r="Q102" s="77">
        <f t="shared" si="13"/>
        <v>0</v>
      </c>
      <c r="R102" s="77" t="str">
        <f t="shared" si="14"/>
        <v>-</v>
      </c>
      <c r="S102" s="77" t="str">
        <f t="shared" si="15"/>
        <v>-</v>
      </c>
    </row>
    <row r="103" spans="3:19" ht="15" x14ac:dyDescent="0.25">
      <c r="C103" s="242"/>
      <c r="D103" s="243"/>
      <c r="E103" s="72" t="s">
        <v>17</v>
      </c>
      <c r="F103" s="74">
        <f>IF($C$3="National Currency",IF(Provisions_DATA!E98=0,0,Provisions_DATA!E98),IF($C$3="Current Exchange rate",IF(Provisions_DATA!E98=0,0,Provisions_DATA!E98/ECO!O27),IF($C$3="Constant Exchange rate",IF(Provisions_DATA!E98=0,0,Provisions_DATA!E98/ECO!O62))))</f>
        <v>0</v>
      </c>
      <c r="G103" s="74">
        <f>IF($C$3="National Currency",IF(Provisions_DATA!F98=0,0,Provisions_DATA!F98),IF($C$3="Current Exchange rate",IF(Provisions_DATA!F98=0,0,Provisions_DATA!F98/ECO!P27),IF($C$3="Constant Exchange rate",IF(Provisions_DATA!F98=0,0,Provisions_DATA!F98/ECO!P62))))</f>
        <v>0</v>
      </c>
      <c r="H103" s="74">
        <f>IF($C$3="National Currency",IF(Provisions_DATA!G98=0,0,Provisions_DATA!G98),IF($C$3="Current Exchange rate",IF(Provisions_DATA!G98=0,0,Provisions_DATA!G98/ECO!Q27),IF($C$3="Constant Exchange rate",IF(Provisions_DATA!G98=0,0,Provisions_DATA!G98/ECO!Q62))))</f>
        <v>0</v>
      </c>
      <c r="I103" s="74">
        <f>IF($C$3="National Currency",IF(Provisions_DATA!H98=0,0,Provisions_DATA!H98),IF($C$3="Current Exchange rate",IF(Provisions_DATA!H98=0,0,Provisions_DATA!H98/ECO!R27),IF($C$3="Constant Exchange rate",IF(Provisions_DATA!H98=0,0,Provisions_DATA!H98/ECO!R62))))</f>
        <v>0</v>
      </c>
      <c r="J103" s="74">
        <f>IF($C$3="National Currency",IF(Provisions_DATA!I98=0,0,Provisions_DATA!I98),IF($C$3="Current Exchange rate",IF(Provisions_DATA!I98=0,0,Provisions_DATA!I98/ECO!S27),IF($C$3="Constant Exchange rate",IF(Provisions_DATA!I98=0,0,Provisions_DATA!I98/ECO!S62))))</f>
        <v>0</v>
      </c>
      <c r="K103" s="74">
        <f>IF($C$3="National Currency",IF(Provisions_DATA!J98=0,0,Provisions_DATA!J98),IF($C$3="Current Exchange rate",IF(Provisions_DATA!J98=0,0,Provisions_DATA!J98/ECO!T27),IF($C$3="Constant Exchange rate",IF(Provisions_DATA!J98=0,0,Provisions_DATA!J98/ECO!T62))))</f>
        <v>0</v>
      </c>
      <c r="L103" s="74">
        <f>IF($C$3="National Currency",IF(Provisions_DATA!K98=0,0,Provisions_DATA!K98),IF($C$3="Current Exchange rate",IF(Provisions_DATA!K98=0,0,Provisions_DATA!K98/ECO!U27),IF($C$3="Constant Exchange rate",IF(Provisions_DATA!K98=0,0,Provisions_DATA!K98/ECO!U62))))</f>
        <v>0</v>
      </c>
      <c r="M103" s="74">
        <f>IF($C$3="National Currency",IF(Provisions_DATA!L98=0,0,Provisions_DATA!L98),IF($C$3="Current Exchange rate",IF(Provisions_DATA!L98=0,0,Provisions_DATA!L98/ECO!V27),IF($C$3="Constant Exchange rate",IF(Provisions_DATA!L98=0,0,Provisions_DATA!L98/ECO!V62))))</f>
        <v>0</v>
      </c>
      <c r="N103" s="74">
        <f>IF($C$3="National Currency",IF(Provisions_DATA!M98=0,0,Provisions_DATA!M98),IF($C$3="Current Exchange rate",IF(Provisions_DATA!M98=0,0,Provisions_DATA!M98/ECO!W27),IF($C$3="Constant Exchange rate",IF(Provisions_DATA!M98=0,0,Provisions_DATA!M98/ECO!W62))))</f>
        <v>0</v>
      </c>
      <c r="O103" s="74">
        <f>IF($C$3="National Currency",IF(Provisions_DATA!N98=0,0,Provisions_DATA!N98),IF($C$3="Current Exchange rate",IF(Provisions_DATA!N98=0,0,Provisions_DATA!N98/ECO!X27),IF($C$3="Constant Exchange rate",IF(Provisions_DATA!N98=0,0,Provisions_DATA!N98/ECO!X62))))</f>
        <v>0</v>
      </c>
      <c r="P103" s="210">
        <f>IF($C$3="National Currency",IF(Provisions_DATA!O98=0,0,Provisions_DATA!O98),IF($C$3="Current Exchange rate",IF(Provisions_DATA!O98=0,0,Provisions_DATA!O98/ECO!Y27),IF($C$3="Constant Exchange rate",IF(Provisions_DATA!O98=0,0,Provisions_DATA!O98/ECO!Y62))))</f>
        <v>0</v>
      </c>
      <c r="Q103" s="77">
        <f t="shared" si="13"/>
        <v>0</v>
      </c>
      <c r="R103" s="77" t="str">
        <f t="shared" si="14"/>
        <v>-</v>
      </c>
      <c r="S103" s="77" t="str">
        <f t="shared" si="15"/>
        <v>-</v>
      </c>
    </row>
    <row r="104" spans="3:19" ht="15" x14ac:dyDescent="0.25">
      <c r="C104" s="242"/>
      <c r="D104" s="243"/>
      <c r="E104" s="72" t="s">
        <v>18</v>
      </c>
      <c r="F104" s="74">
        <f>IF($C$3="National Currency",IF(Provisions_DATA!E99=0,0,Provisions_DATA!E99),IF($C$3="Current Exchange rate",IF(Provisions_DATA!E99=0,0,Provisions_DATA!E99/ECO!O28),IF($C$3="Constant Exchange rate",IF(Provisions_DATA!E99=0,0,Provisions_DATA!E99/ECO!O63))))</f>
        <v>0</v>
      </c>
      <c r="G104" s="74">
        <f>IF($C$3="National Currency",IF(Provisions_DATA!F99=0,0,Provisions_DATA!F99),IF($C$3="Current Exchange rate",IF(Provisions_DATA!F99=0,0,Provisions_DATA!F99/ECO!P28),IF($C$3="Constant Exchange rate",IF(Provisions_DATA!F99=0,0,Provisions_DATA!F99/ECO!P63))))</f>
        <v>0</v>
      </c>
      <c r="H104" s="74">
        <f>IF($C$3="National Currency",IF(Provisions_DATA!G99=0,0,Provisions_DATA!G99),IF($C$3="Current Exchange rate",IF(Provisions_DATA!G99=0,0,Provisions_DATA!G99/ECO!Q28),IF($C$3="Constant Exchange rate",IF(Provisions_DATA!G99=0,0,Provisions_DATA!G99/ECO!Q63))))</f>
        <v>0</v>
      </c>
      <c r="I104" s="74">
        <f>IF($C$3="National Currency",IF(Provisions_DATA!H99=0,0,Provisions_DATA!H99),IF($C$3="Current Exchange rate",IF(Provisions_DATA!H99=0,0,Provisions_DATA!H99/ECO!R28),IF($C$3="Constant Exchange rate",IF(Provisions_DATA!H99=0,0,Provisions_DATA!H99/ECO!R63))))</f>
        <v>0</v>
      </c>
      <c r="J104" s="74">
        <f>IF($C$3="National Currency",IF(Provisions_DATA!I99=0,0,Provisions_DATA!I99),IF($C$3="Current Exchange rate",IF(Provisions_DATA!I99=0,0,Provisions_DATA!I99/ECO!S28),IF($C$3="Constant Exchange rate",IF(Provisions_DATA!I99=0,0,Provisions_DATA!I99/ECO!S63))))</f>
        <v>0</v>
      </c>
      <c r="K104" s="74">
        <f>IF($C$3="National Currency",IF(Provisions_DATA!J99=0,0,Provisions_DATA!J99),IF($C$3="Current Exchange rate",IF(Provisions_DATA!J99=0,0,Provisions_DATA!J99/ECO!T28),IF($C$3="Constant Exchange rate",IF(Provisions_DATA!J99=0,0,Provisions_DATA!J99/ECO!T63))))</f>
        <v>0</v>
      </c>
      <c r="L104" s="74">
        <f>IF($C$3="National Currency",IF(Provisions_DATA!K99=0,0,Provisions_DATA!K99),IF($C$3="Current Exchange rate",IF(Provisions_DATA!K99=0,0,Provisions_DATA!K99/ECO!U28),IF($C$3="Constant Exchange rate",IF(Provisions_DATA!K99=0,0,Provisions_DATA!K99/ECO!U63))))</f>
        <v>0</v>
      </c>
      <c r="M104" s="74">
        <f>IF($C$3="National Currency",IF(Provisions_DATA!L99=0,0,Provisions_DATA!L99),IF($C$3="Current Exchange rate",IF(Provisions_DATA!L99=0,0,Provisions_DATA!L99/ECO!V28),IF($C$3="Constant Exchange rate",IF(Provisions_DATA!L99=0,0,Provisions_DATA!L99/ECO!V63))))</f>
        <v>0</v>
      </c>
      <c r="N104" s="74">
        <f>IF($C$3="National Currency",IF(Provisions_DATA!M99=0,0,Provisions_DATA!M99),IF($C$3="Current Exchange rate",IF(Provisions_DATA!M99=0,0,Provisions_DATA!M99/ECO!W28),IF($C$3="Constant Exchange rate",IF(Provisions_DATA!M99=0,0,Provisions_DATA!M99/ECO!W63))))</f>
        <v>0</v>
      </c>
      <c r="O104" s="74">
        <f>IF($C$3="National Currency",IF(Provisions_DATA!N99=0,0,Provisions_DATA!N99),IF($C$3="Current Exchange rate",IF(Provisions_DATA!N99=0,0,Provisions_DATA!N99/ECO!X28),IF($C$3="Constant Exchange rate",IF(Provisions_DATA!N99=0,0,Provisions_DATA!N99/ECO!X63))))</f>
        <v>0</v>
      </c>
      <c r="P104" s="210">
        <f>IF($C$3="National Currency",IF(Provisions_DATA!O99=0,0,Provisions_DATA!O99),IF($C$3="Current Exchange rate",IF(Provisions_DATA!O99=0,0,Provisions_DATA!O99/ECO!Y28),IF($C$3="Constant Exchange rate",IF(Provisions_DATA!O99=0,0,Provisions_DATA!O99/ECO!Y63))))</f>
        <v>0</v>
      </c>
      <c r="Q104" s="77">
        <f t="shared" si="13"/>
        <v>0</v>
      </c>
      <c r="R104" s="77" t="str">
        <f t="shared" si="14"/>
        <v>-</v>
      </c>
      <c r="S104" s="77" t="str">
        <f t="shared" si="15"/>
        <v>-</v>
      </c>
    </row>
    <row r="105" spans="3:19" ht="15" x14ac:dyDescent="0.25">
      <c r="C105" s="242"/>
      <c r="D105" s="243"/>
      <c r="E105" s="72" t="s">
        <v>19</v>
      </c>
      <c r="F105" s="74">
        <f>IF($C$3="National Currency",IF(Provisions_DATA!E100=0,0,Provisions_DATA!E100),IF($C$3="Current Exchange rate",IF(Provisions_DATA!E100=0,0,Provisions_DATA!E100/ECO!O29),IF($C$3="Constant Exchange rate",IF(Provisions_DATA!E100=0,0,Provisions_DATA!E100/ECO!O64))))</f>
        <v>0</v>
      </c>
      <c r="G105" s="74">
        <f>IF($C$3="National Currency",IF(Provisions_DATA!F100=0,0,Provisions_DATA!F100),IF($C$3="Current Exchange rate",IF(Provisions_DATA!F100=0,0,Provisions_DATA!F100/ECO!P29),IF($C$3="Constant Exchange rate",IF(Provisions_DATA!F100=0,0,Provisions_DATA!F100/ECO!P64))))</f>
        <v>0</v>
      </c>
      <c r="H105" s="74">
        <f>IF($C$3="National Currency",IF(Provisions_DATA!G100=0,0,Provisions_DATA!G100),IF($C$3="Current Exchange rate",IF(Provisions_DATA!G100=0,0,Provisions_DATA!G100/ECO!Q29),IF($C$3="Constant Exchange rate",IF(Provisions_DATA!G100=0,0,Provisions_DATA!G100/ECO!Q64))))</f>
        <v>0</v>
      </c>
      <c r="I105" s="74">
        <f>IF($C$3="National Currency",IF(Provisions_DATA!H100=0,0,Provisions_DATA!H100),IF($C$3="Current Exchange rate",IF(Provisions_DATA!H100=0,0,Provisions_DATA!H100/ECO!R29),IF($C$3="Constant Exchange rate",IF(Provisions_DATA!H100=0,0,Provisions_DATA!H100/ECO!R64))))</f>
        <v>0</v>
      </c>
      <c r="J105" s="74">
        <f>IF($C$3="National Currency",IF(Provisions_DATA!I100=0,0,Provisions_DATA!I100),IF($C$3="Current Exchange rate",IF(Provisions_DATA!I100=0,0,Provisions_DATA!I100/ECO!S29),IF($C$3="Constant Exchange rate",IF(Provisions_DATA!I100=0,0,Provisions_DATA!I100/ECO!S64))))</f>
        <v>0</v>
      </c>
      <c r="K105" s="74">
        <f>IF($C$3="National Currency",IF(Provisions_DATA!J100=0,0,Provisions_DATA!J100),IF($C$3="Current Exchange rate",IF(Provisions_DATA!J100=0,0,Provisions_DATA!J100/ECO!T29),IF($C$3="Constant Exchange rate",IF(Provisions_DATA!J100=0,0,Provisions_DATA!J100/ECO!T64))))</f>
        <v>0</v>
      </c>
      <c r="L105" s="74">
        <f>IF($C$3="National Currency",IF(Provisions_DATA!K100=0,0,Provisions_DATA!K100),IF($C$3="Current Exchange rate",IF(Provisions_DATA!K100=0,0,Provisions_DATA!K100/ECO!U29),IF($C$3="Constant Exchange rate",IF(Provisions_DATA!K100=0,0,Provisions_DATA!K100/ECO!U64))))</f>
        <v>0</v>
      </c>
      <c r="M105" s="74">
        <f>IF($C$3="National Currency",IF(Provisions_DATA!L100=0,0,Provisions_DATA!L100),IF($C$3="Current Exchange rate",IF(Provisions_DATA!L100=0,0,Provisions_DATA!L100/ECO!V29),IF($C$3="Constant Exchange rate",IF(Provisions_DATA!L100=0,0,Provisions_DATA!L100/ECO!V64))))</f>
        <v>0</v>
      </c>
      <c r="N105" s="74">
        <f>IF($C$3="National Currency",IF(Provisions_DATA!M100=0,0,Provisions_DATA!M100),IF($C$3="Current Exchange rate",IF(Provisions_DATA!M100=0,0,Provisions_DATA!M100/ECO!W29),IF($C$3="Constant Exchange rate",IF(Provisions_DATA!M100=0,0,Provisions_DATA!M100/ECO!W64))))</f>
        <v>0</v>
      </c>
      <c r="O105" s="74">
        <f>IF($C$3="National Currency",IF(Provisions_DATA!N100=0,0,Provisions_DATA!N100),IF($C$3="Current Exchange rate",IF(Provisions_DATA!N100=0,0,Provisions_DATA!N100/ECO!X29),IF($C$3="Constant Exchange rate",IF(Provisions_DATA!N100=0,0,Provisions_DATA!N100/ECO!X64))))</f>
        <v>0</v>
      </c>
      <c r="P105" s="210">
        <f>IF($C$3="National Currency",IF(Provisions_DATA!O100=0,0,Provisions_DATA!O100),IF($C$3="Current Exchange rate",IF(Provisions_DATA!O100=0,0,Provisions_DATA!O100/ECO!Y29),IF($C$3="Constant Exchange rate",IF(Provisions_DATA!O100=0,0,Provisions_DATA!O100/ECO!Y64))))</f>
        <v>0</v>
      </c>
      <c r="Q105" s="77">
        <f t="shared" si="13"/>
        <v>0</v>
      </c>
      <c r="R105" s="77" t="str">
        <f t="shared" si="14"/>
        <v>-</v>
      </c>
      <c r="S105" s="77" t="str">
        <f t="shared" si="15"/>
        <v>-</v>
      </c>
    </row>
    <row r="106" spans="3:19" ht="15" x14ac:dyDescent="0.25">
      <c r="C106" s="242"/>
      <c r="D106" s="243"/>
      <c r="E106" s="72" t="s">
        <v>20</v>
      </c>
      <c r="F106" s="74">
        <f>IF($C$3="National Currency",IF(Provisions_DATA!E101=0,0,Provisions_DATA!E101),IF($C$3="Current Exchange rate",IF(Provisions_DATA!E101=0,0,Provisions_DATA!E101/ECO!O30),IF($C$3="Constant Exchange rate",IF(Provisions_DATA!E101=0,0,Provisions_DATA!E101/ECO!O65))))</f>
        <v>0</v>
      </c>
      <c r="G106" s="74">
        <f>IF($C$3="National Currency",IF(Provisions_DATA!F101=0,0,Provisions_DATA!F101),IF($C$3="Current Exchange rate",IF(Provisions_DATA!F101=0,0,Provisions_DATA!F101/ECO!P30),IF($C$3="Constant Exchange rate",IF(Provisions_DATA!F101=0,0,Provisions_DATA!F101/ECO!P65))))</f>
        <v>0</v>
      </c>
      <c r="H106" s="74">
        <f>IF($C$3="National Currency",IF(Provisions_DATA!G101=0,0,Provisions_DATA!G101),IF($C$3="Current Exchange rate",IF(Provisions_DATA!G101=0,0,Provisions_DATA!G101/ECO!Q30),IF($C$3="Constant Exchange rate",IF(Provisions_DATA!G101=0,0,Provisions_DATA!G101/ECO!Q65))))</f>
        <v>0</v>
      </c>
      <c r="I106" s="74">
        <f>IF($C$3="National Currency",IF(Provisions_DATA!H101=0,0,Provisions_DATA!H101),IF($C$3="Current Exchange rate",IF(Provisions_DATA!H101=0,0,Provisions_DATA!H101/ECO!R30),IF($C$3="Constant Exchange rate",IF(Provisions_DATA!H101=0,0,Provisions_DATA!H101/ECO!R65))))</f>
        <v>0</v>
      </c>
      <c r="J106" s="74">
        <f>IF($C$3="National Currency",IF(Provisions_DATA!I101=0,0,Provisions_DATA!I101),IF($C$3="Current Exchange rate",IF(Provisions_DATA!I101=0,0,Provisions_DATA!I101/ECO!S30),IF($C$3="Constant Exchange rate",IF(Provisions_DATA!I101=0,0,Provisions_DATA!I101/ECO!S65))))</f>
        <v>0</v>
      </c>
      <c r="K106" s="74">
        <f>IF($C$3="National Currency",IF(Provisions_DATA!J101=0,0,Provisions_DATA!J101),IF($C$3="Current Exchange rate",IF(Provisions_DATA!J101=0,0,Provisions_DATA!J101/ECO!T30),IF($C$3="Constant Exchange rate",IF(Provisions_DATA!J101=0,0,Provisions_DATA!J101/ECO!T65))))</f>
        <v>0</v>
      </c>
      <c r="L106" s="74">
        <f>IF($C$3="National Currency",IF(Provisions_DATA!K101=0,0,Provisions_DATA!K101),IF($C$3="Current Exchange rate",IF(Provisions_DATA!K101=0,0,Provisions_DATA!K101/ECO!U30),IF($C$3="Constant Exchange rate",IF(Provisions_DATA!K101=0,0,Provisions_DATA!K101/ECO!U65))))</f>
        <v>0</v>
      </c>
      <c r="M106" s="74">
        <f>IF($C$3="National Currency",IF(Provisions_DATA!L101=0,0,Provisions_DATA!L101),IF($C$3="Current Exchange rate",IF(Provisions_DATA!L101=0,0,Provisions_DATA!L101/ECO!V30),IF($C$3="Constant Exchange rate",IF(Provisions_DATA!L101=0,0,Provisions_DATA!L101/ECO!V65))))</f>
        <v>0</v>
      </c>
      <c r="N106" s="74">
        <f>IF($C$3="National Currency",IF(Provisions_DATA!M101=0,0,Provisions_DATA!M101),IF($C$3="Current Exchange rate",IF(Provisions_DATA!M101=0,0,Provisions_DATA!M101/ECO!W30),IF($C$3="Constant Exchange rate",IF(Provisions_DATA!M101=0,0,Provisions_DATA!M101/ECO!W65))))</f>
        <v>0</v>
      </c>
      <c r="O106" s="74">
        <f>IF($C$3="National Currency",IF(Provisions_DATA!N101=0,0,Provisions_DATA!N101),IF($C$3="Current Exchange rate",IF(Provisions_DATA!N101=0,0,Provisions_DATA!N101/ECO!X30),IF($C$3="Constant Exchange rate",IF(Provisions_DATA!N101=0,0,Provisions_DATA!N101/ECO!X65))))</f>
        <v>0</v>
      </c>
      <c r="P106" s="210">
        <f>IF($C$3="National Currency",IF(Provisions_DATA!O101=0,0,Provisions_DATA!O101),IF($C$3="Current Exchange rate",IF(Provisions_DATA!O101=0,0,Provisions_DATA!O101/ECO!Y30),IF($C$3="Constant Exchange rate",IF(Provisions_DATA!O101=0,0,Provisions_DATA!O101/ECO!Y65))))</f>
        <v>0</v>
      </c>
      <c r="Q106" s="77">
        <f t="shared" si="13"/>
        <v>0</v>
      </c>
      <c r="R106" s="77" t="str">
        <f t="shared" si="14"/>
        <v>-</v>
      </c>
      <c r="S106" s="77" t="str">
        <f t="shared" si="15"/>
        <v>-</v>
      </c>
    </row>
    <row r="107" spans="3:19" ht="15" x14ac:dyDescent="0.25">
      <c r="C107" s="242"/>
      <c r="D107" s="243"/>
      <c r="E107" s="72" t="s">
        <v>21</v>
      </c>
      <c r="F107" s="74">
        <f>IF($C$3="National Currency",IF(Provisions_DATA!E102=0,0,Provisions_DATA!E102),IF($C$3="Current Exchange rate",IF(Provisions_DATA!E102=0,0,Provisions_DATA!E102/ECO!O31),IF($C$3="Constant Exchange rate",IF(Provisions_DATA!E102=0,0,Provisions_DATA!E102/ECO!O66))))</f>
        <v>1297.6939203354298</v>
      </c>
      <c r="G107" s="74">
        <f>IF($C$3="National Currency",IF(Provisions_DATA!F102=0,0,Provisions_DATA!F102),IF($C$3="Current Exchange rate",IF(Provisions_DATA!F102=0,0,Provisions_DATA!F102/ECO!P31),IF($C$3="Constant Exchange rate",IF(Provisions_DATA!F102=0,0,Provisions_DATA!F102/ECO!P66))))</f>
        <v>1718.9076752853482</v>
      </c>
      <c r="H107" s="74">
        <f>IF($C$3="National Currency",IF(Provisions_DATA!G102=0,0,Provisions_DATA!G102),IF($C$3="Current Exchange rate",IF(Provisions_DATA!G102=0,0,Provisions_DATA!G102/ECO!Q31),IF($C$3="Constant Exchange rate",IF(Provisions_DATA!G102=0,0,Provisions_DATA!G102/ECO!Q66))))</f>
        <v>2085.7209410668529</v>
      </c>
      <c r="I107" s="74">
        <f>IF($C$3="National Currency",IF(Provisions_DATA!H102=0,0,Provisions_DATA!H102),IF($C$3="Current Exchange rate",IF(Provisions_DATA!H102=0,0,Provisions_DATA!H102/ECO!R31),IF($C$3="Constant Exchange rate",IF(Provisions_DATA!H102=0,0,Provisions_DATA!H102/ECO!R66))))</f>
        <v>2481.01560680177</v>
      </c>
      <c r="J107" s="74">
        <f>IF($C$3="National Currency",IF(Provisions_DATA!I102=0,0,Provisions_DATA!I102),IF($C$3="Current Exchange rate",IF(Provisions_DATA!I102=0,0,Provisions_DATA!I102/ECO!S31),IF($C$3="Constant Exchange rate",IF(Provisions_DATA!I102=0,0,Provisions_DATA!I102/ECO!S66))))</f>
        <v>1091.8</v>
      </c>
      <c r="K107" s="74">
        <f>IF($C$3="National Currency",IF(Provisions_DATA!J102=0,0,Provisions_DATA!J102),IF($C$3="Current Exchange rate",IF(Provisions_DATA!J102=0,0,Provisions_DATA!J102/ECO!T31),IF($C$3="Constant Exchange rate",IF(Provisions_DATA!J102=0,0,Provisions_DATA!J102/ECO!T66))))</f>
        <v>1276.9000000000001</v>
      </c>
      <c r="L107" s="74">
        <f>IF($C$3="National Currency",IF(Provisions_DATA!K102=0,0,Provisions_DATA!K102),IF($C$3="Current Exchange rate",IF(Provisions_DATA!K102=0,0,Provisions_DATA!K102/ECO!U31),IF($C$3="Constant Exchange rate",IF(Provisions_DATA!K102=0,0,Provisions_DATA!K102/ECO!U66))))</f>
        <v>1452.9</v>
      </c>
      <c r="M107" s="74">
        <f>IF($C$3="National Currency",IF(Provisions_DATA!L102=0,0,Provisions_DATA!L102),IF($C$3="Current Exchange rate",IF(Provisions_DATA!L102=0,0,Provisions_DATA!L102/ECO!V31),IF($C$3="Constant Exchange rate",IF(Provisions_DATA!L102=0,0,Provisions_DATA!L102/ECO!V66))))</f>
        <v>1521.4</v>
      </c>
      <c r="N107" s="74">
        <f>IF($C$3="National Currency",IF(Provisions_DATA!M102=0,0,Provisions_DATA!M102),IF($C$3="Current Exchange rate",IF(Provisions_DATA!M102=0,0,Provisions_DATA!M102/ECO!W31),IF($C$3="Constant Exchange rate",IF(Provisions_DATA!M102=0,0,Provisions_DATA!M102/ECO!W66))))</f>
        <v>1644.9</v>
      </c>
      <c r="O107" s="74">
        <f>IF($C$3="National Currency",IF(Provisions_DATA!N102=0,0,Provisions_DATA!N102),IF($C$3="Current Exchange rate",IF(Provisions_DATA!N102=0,0,Provisions_DATA!N102/ECO!X31),IF($C$3="Constant Exchange rate",IF(Provisions_DATA!N102=0,0,Provisions_DATA!N102/ECO!X66))))</f>
        <v>1777.2</v>
      </c>
      <c r="P107" s="210">
        <f>IF($C$3="National Currency",IF(Provisions_DATA!O102=0,0,Provisions_DATA!O102),IF($C$3="Current Exchange rate",IF(Provisions_DATA!O102=0,0,Provisions_DATA!O102/ECO!Y31),IF($C$3="Constant Exchange rate",IF(Provisions_DATA!O102=0,0,Provisions_DATA!O102/ECO!Y66))))</f>
        <v>1976.1</v>
      </c>
      <c r="Q107" s="77">
        <f t="shared" si="13"/>
        <v>9.6499908765067548E-4</v>
      </c>
      <c r="R107" s="77">
        <f t="shared" si="14"/>
        <v>8.0430421302206678E-2</v>
      </c>
      <c r="S107" s="77">
        <f t="shared" si="15"/>
        <v>0.36950630048465261</v>
      </c>
    </row>
    <row r="108" spans="3:19" ht="15" x14ac:dyDescent="0.25">
      <c r="C108" s="242"/>
      <c r="D108" s="243"/>
      <c r="E108" s="72" t="s">
        <v>22</v>
      </c>
      <c r="F108" s="74">
        <f>IF($C$3="National Currency",IF(Provisions_DATA!E103=0,0,Provisions_DATA!E103),IF($C$3="Current Exchange rate",IF(Provisions_DATA!E103=0,0,Provisions_DATA!E103/ECO!O32),IF($C$3="Constant Exchange rate",IF(Provisions_DATA!E103=0,0,Provisions_DATA!E103/ECO!O67))))</f>
        <v>115603</v>
      </c>
      <c r="G108" s="74">
        <f>IF($C$3="National Currency",IF(Provisions_DATA!F103=0,0,Provisions_DATA!F103),IF($C$3="Current Exchange rate",IF(Provisions_DATA!F103=0,0,Provisions_DATA!F103/ECO!P32),IF($C$3="Constant Exchange rate",IF(Provisions_DATA!F103=0,0,Provisions_DATA!F103/ECO!P67))))</f>
        <v>128426</v>
      </c>
      <c r="H108" s="74">
        <f>IF($C$3="National Currency",IF(Provisions_DATA!G103=0,0,Provisions_DATA!G103),IF($C$3="Current Exchange rate",IF(Provisions_DATA!G103=0,0,Provisions_DATA!G103/ECO!Q32),IF($C$3="Constant Exchange rate",IF(Provisions_DATA!G103=0,0,Provisions_DATA!G103/ECO!Q67))))</f>
        <v>135221</v>
      </c>
      <c r="I108" s="74">
        <f>IF($C$3="National Currency",IF(Provisions_DATA!H103=0,0,Provisions_DATA!H103),IF($C$3="Current Exchange rate",IF(Provisions_DATA!H103=0,0,Provisions_DATA!H103/ECO!R32),IF($C$3="Constant Exchange rate",IF(Provisions_DATA!H103=0,0,Provisions_DATA!H103/ECO!R67))))</f>
        <v>143150</v>
      </c>
      <c r="J108" s="74">
        <f>IF($C$3="National Currency",IF(Provisions_DATA!I103=0,0,Provisions_DATA!I103),IF($C$3="Current Exchange rate",IF(Provisions_DATA!I103=0,0,Provisions_DATA!I103/ECO!S32),IF($C$3="Constant Exchange rate",IF(Provisions_DATA!I103=0,0,Provisions_DATA!I103/ECO!S67))))</f>
        <v>137448</v>
      </c>
      <c r="K108" s="74">
        <f>IF($C$3="National Currency",IF(Provisions_DATA!J103=0,0,Provisions_DATA!J103),IF($C$3="Current Exchange rate",IF(Provisions_DATA!J103=0,0,Provisions_DATA!J103/ECO!T32),IF($C$3="Constant Exchange rate",IF(Provisions_DATA!J103=0,0,Provisions_DATA!J103/ECO!T67))))</f>
        <v>144864</v>
      </c>
      <c r="L108" s="74">
        <f>IF($C$3="National Currency",IF(Provisions_DATA!K103=0,0,Provisions_DATA!K103),IF($C$3="Current Exchange rate",IF(Provisions_DATA!K103=0,0,Provisions_DATA!K103/ECO!U32),IF($C$3="Constant Exchange rate",IF(Provisions_DATA!K103=0,0,Provisions_DATA!K103/ECO!U67))))</f>
        <v>148332</v>
      </c>
      <c r="M108" s="74">
        <f>IF($C$3="National Currency",IF(Provisions_DATA!L103=0,0,Provisions_DATA!L103),IF($C$3="Current Exchange rate",IF(Provisions_DATA!L103=0,0,Provisions_DATA!L103/ECO!V32),IF($C$3="Constant Exchange rate",IF(Provisions_DATA!L103=0,0,Provisions_DATA!L103/ECO!V67))))</f>
        <v>140812</v>
      </c>
      <c r="N108" s="74">
        <f>IF($C$3="National Currency",IF(Provisions_DATA!M103=0,0,Provisions_DATA!M103),IF($C$3="Current Exchange rate",IF(Provisions_DATA!M103=0,0,Provisions_DATA!M103/ECO!W32),IF($C$3="Constant Exchange rate",IF(Provisions_DATA!M103=0,0,Provisions_DATA!M103/ECO!W67))))</f>
        <v>139572</v>
      </c>
      <c r="O108" s="208">
        <f>IF($C$3="National Currency",IF(Provisions_DATA!N103=0,0,Provisions_DATA!N103),IF($C$3="Current Exchange rate",IF(Provisions_DATA!N103=0,0,Provisions_DATA!N103/ECO!X32),IF($C$3="Constant Exchange rate",IF(Provisions_DATA!N103=0,0,Provisions_DATA!N103/ECO!X67))))</f>
        <v>139572</v>
      </c>
      <c r="P108" s="210">
        <f>IF($C$3="National Currency",IF(Provisions_DATA!O103=0,0,Provisions_DATA!O103),IF($C$3="Current Exchange rate",IF(Provisions_DATA!O103=0,0,Provisions_DATA!O103/ECO!Y32),IF($C$3="Constant Exchange rate",IF(Provisions_DATA!O103=0,0,Provisions_DATA!O103/ECO!Y67))))</f>
        <v>0</v>
      </c>
      <c r="Q108" s="77">
        <f t="shared" si="13"/>
        <v>7.5785985067285663E-2</v>
      </c>
      <c r="R108" s="77">
        <f t="shared" si="14"/>
        <v>0</v>
      </c>
      <c r="S108" s="77">
        <f t="shared" si="15"/>
        <v>0.20733890988988168</v>
      </c>
    </row>
    <row r="109" spans="3:19" ht="15" x14ac:dyDescent="0.25">
      <c r="C109" s="242"/>
      <c r="D109" s="243"/>
      <c r="E109" s="72" t="s">
        <v>23</v>
      </c>
      <c r="F109" s="74">
        <f>IF($C$3="National Currency",IF(Provisions_DATA!E104=0,0,Provisions_DATA!E104),IF($C$3="Current Exchange rate",IF(Provisions_DATA!E104=0,0,Provisions_DATA!E104/ECO!O33),IF($C$3="Constant Exchange rate",IF(Provisions_DATA!E104=0,0,Provisions_DATA!E104/ECO!O68))))</f>
        <v>12959.411634594117</v>
      </c>
      <c r="G109" s="74">
        <f>IF($C$3="National Currency",IF(Provisions_DATA!F104=0,0,Provisions_DATA!F104),IF($C$3="Current Exchange rate",IF(Provisions_DATA!F104=0,0,Provisions_DATA!F104/ECO!P33),IF($C$3="Constant Exchange rate",IF(Provisions_DATA!F104=0,0,Provisions_DATA!F104/ECO!P68))))</f>
        <v>15810.661358106614</v>
      </c>
      <c r="H109" s="74">
        <f>IF($C$3="National Currency",IF(Provisions_DATA!G104=0,0,Provisions_DATA!G104),IF($C$3="Current Exchange rate",IF(Provisions_DATA!G104=0,0,Provisions_DATA!G104/ECO!Q33),IF($C$3="Constant Exchange rate",IF(Provisions_DATA!G104=0,0,Provisions_DATA!G104/ECO!Q68))))</f>
        <v>17251.382437513825</v>
      </c>
      <c r="I109" s="74">
        <f>IF($C$3="National Currency",IF(Provisions_DATA!H104=0,0,Provisions_DATA!H104),IF($C$3="Current Exchange rate",IF(Provisions_DATA!H104=0,0,Provisions_DATA!H104/ECO!R33),IF($C$3="Constant Exchange rate",IF(Provisions_DATA!H104=0,0,Provisions_DATA!H104/ECO!R68))))</f>
        <v>16062.928555629285</v>
      </c>
      <c r="J109" s="74">
        <f>IF($C$3="National Currency",IF(Provisions_DATA!I104=0,0,Provisions_DATA!I104),IF($C$3="Current Exchange rate",IF(Provisions_DATA!I104=0,0,Provisions_DATA!I104/ECO!S33),IF($C$3="Constant Exchange rate",IF(Provisions_DATA!I104=0,0,Provisions_DATA!I104/ECO!S68))))</f>
        <v>12391.506303915063</v>
      </c>
      <c r="K109" s="74">
        <f>IF($C$3="National Currency",IF(Provisions_DATA!J104=0,0,Provisions_DATA!J104),IF($C$3="Current Exchange rate",IF(Provisions_DATA!J104=0,0,Provisions_DATA!J104/ECO!T33),IF($C$3="Constant Exchange rate",IF(Provisions_DATA!J104=0,0,Provisions_DATA!J104/ECO!T68))))</f>
        <v>12787.104622871046</v>
      </c>
      <c r="L109" s="74">
        <f>IF($C$3="National Currency",IF(Provisions_DATA!K104=0,0,Provisions_DATA!K104),IF($C$3="Current Exchange rate",IF(Provisions_DATA!K104=0,0,Provisions_DATA!K104/ECO!U33),IF($C$3="Constant Exchange rate",IF(Provisions_DATA!K104=0,0,Provisions_DATA!K104/ECO!U68))))</f>
        <v>12730.701172307012</v>
      </c>
      <c r="M109" s="74">
        <f>IF($C$3="National Currency",IF(Provisions_DATA!L104=0,0,Provisions_DATA!L104),IF($C$3="Current Exchange rate",IF(Provisions_DATA!L104=0,0,Provisions_DATA!L104/ECO!V33),IF($C$3="Constant Exchange rate",IF(Provisions_DATA!L104=0,0,Provisions_DATA!L104/ECO!V68))))</f>
        <v>12127.737226277373</v>
      </c>
      <c r="N109" s="74">
        <f>IF($C$3="National Currency",IF(Provisions_DATA!M104=0,0,Provisions_DATA!M104),IF($C$3="Current Exchange rate",IF(Provisions_DATA!M104=0,0,Provisions_DATA!M104/ECO!W33),IF($C$3="Constant Exchange rate",IF(Provisions_DATA!M104=0,0,Provisions_DATA!M104/ECO!W68))))</f>
        <v>11965.05197965052</v>
      </c>
      <c r="O109" s="74">
        <f>IF($C$3="National Currency",IF(Provisions_DATA!N104=0,0,Provisions_DATA!N104),IF($C$3="Current Exchange rate",IF(Provisions_DATA!N104=0,0,Provisions_DATA!N104/ECO!X33),IF($C$3="Constant Exchange rate",IF(Provisions_DATA!N104=0,0,Provisions_DATA!N104/ECO!X68))))</f>
        <v>12383.322273833222</v>
      </c>
      <c r="P109" s="210">
        <f>IF($C$3="National Currency",IF(Provisions_DATA!O104=0,0,Provisions_DATA!O104),IF($C$3="Current Exchange rate",IF(Provisions_DATA!O104=0,0,Provisions_DATA!O104/ECO!Y33),IF($C$3="Constant Exchange rate",IF(Provisions_DATA!O104=0,0,Provisions_DATA!O104/ECO!Y68))))</f>
        <v>12984.295509842956</v>
      </c>
      <c r="Q109" s="77">
        <f t="shared" si="13"/>
        <v>6.7240010670342942E-3</v>
      </c>
      <c r="R109" s="77">
        <f t="shared" si="14"/>
        <v>3.4957666284615607E-2</v>
      </c>
      <c r="S109" s="77">
        <f t="shared" si="15"/>
        <v>-4.445335768354397E-2</v>
      </c>
    </row>
    <row r="110" spans="3:19" ht="15" x14ac:dyDescent="0.25">
      <c r="C110" s="242"/>
      <c r="D110" s="243"/>
      <c r="E110" s="72" t="s">
        <v>24</v>
      </c>
      <c r="F110" s="74">
        <f>IF($C$3="National Currency",IF(Provisions_DATA!E105=0,0,Provisions_DATA!E105),IF($C$3="Current Exchange rate",IF(Provisions_DATA!E105=0,0,Provisions_DATA!E105/ECO!O34),IF($C$3="Constant Exchange rate",IF(Provisions_DATA!E105=0,0,Provisions_DATA!E105/ECO!O69))))</f>
        <v>0</v>
      </c>
      <c r="G110" s="74">
        <f>IF($C$3="National Currency",IF(Provisions_DATA!F105=0,0,Provisions_DATA!F105),IF($C$3="Current Exchange rate",IF(Provisions_DATA!F105=0,0,Provisions_DATA!F105/ECO!P34),IF($C$3="Constant Exchange rate",IF(Provisions_DATA!F105=0,0,Provisions_DATA!F105/ECO!P69))))</f>
        <v>0</v>
      </c>
      <c r="H110" s="74">
        <f>IF($C$3="National Currency",IF(Provisions_DATA!G105=0,0,Provisions_DATA!G105),IF($C$3="Current Exchange rate",IF(Provisions_DATA!G105=0,0,Provisions_DATA!G105/ECO!Q34),IF($C$3="Constant Exchange rate",IF(Provisions_DATA!G105=0,0,Provisions_DATA!G105/ECO!Q69))))</f>
        <v>0</v>
      </c>
      <c r="I110" s="74">
        <f>IF($C$3="National Currency",IF(Provisions_DATA!H105=0,0,Provisions_DATA!H105),IF($C$3="Current Exchange rate",IF(Provisions_DATA!H105=0,0,Provisions_DATA!H105/ECO!R34),IF($C$3="Constant Exchange rate",IF(Provisions_DATA!H105=0,0,Provisions_DATA!H105/ECO!R69))))</f>
        <v>0</v>
      </c>
      <c r="J110" s="74">
        <f>IF($C$3="National Currency",IF(Provisions_DATA!I105=0,0,Provisions_DATA!I105),IF($C$3="Current Exchange rate",IF(Provisions_DATA!I105=0,0,Provisions_DATA!I105/ECO!S34),IF($C$3="Constant Exchange rate",IF(Provisions_DATA!I105=0,0,Provisions_DATA!I105/ECO!S69))))</f>
        <v>0</v>
      </c>
      <c r="K110" s="74">
        <f>IF($C$3="National Currency",IF(Provisions_DATA!J105=0,0,Provisions_DATA!J105),IF($C$3="Current Exchange rate",IF(Provisions_DATA!J105=0,0,Provisions_DATA!J105/ECO!T34),IF($C$3="Constant Exchange rate",IF(Provisions_DATA!J105=0,0,Provisions_DATA!J105/ECO!T69))))</f>
        <v>0</v>
      </c>
      <c r="L110" s="74">
        <f>IF($C$3="National Currency",IF(Provisions_DATA!K105=0,0,Provisions_DATA!K105),IF($C$3="Current Exchange rate",IF(Provisions_DATA!K105=0,0,Provisions_DATA!K105/ECO!U34),IF($C$3="Constant Exchange rate",IF(Provisions_DATA!K105=0,0,Provisions_DATA!K105/ECO!U69))))</f>
        <v>0</v>
      </c>
      <c r="M110" s="74">
        <f>IF($C$3="National Currency",IF(Provisions_DATA!L105=0,0,Provisions_DATA!L105),IF($C$3="Current Exchange rate",IF(Provisions_DATA!L105=0,0,Provisions_DATA!L105/ECO!V34),IF($C$3="Constant Exchange rate",IF(Provisions_DATA!L105=0,0,Provisions_DATA!L105/ECO!V69))))</f>
        <v>0</v>
      </c>
      <c r="N110" s="74">
        <f>IF($C$3="National Currency",IF(Provisions_DATA!M105=0,0,Provisions_DATA!M105),IF($C$3="Current Exchange rate",IF(Provisions_DATA!M105=0,0,Provisions_DATA!M105/ECO!W34),IF($C$3="Constant Exchange rate",IF(Provisions_DATA!M105=0,0,Provisions_DATA!M105/ECO!W69))))</f>
        <v>0</v>
      </c>
      <c r="O110" s="74">
        <f>IF($C$3="National Currency",IF(Provisions_DATA!N105=0,0,Provisions_DATA!N105),IF($C$3="Current Exchange rate",IF(Provisions_DATA!N105=0,0,Provisions_DATA!N105/ECO!X34),IF($C$3="Constant Exchange rate",IF(Provisions_DATA!N105=0,0,Provisions_DATA!N105/ECO!X69))))</f>
        <v>0</v>
      </c>
      <c r="P110" s="210">
        <f>IF($C$3="National Currency",IF(Provisions_DATA!O105=0,0,Provisions_DATA!O105),IF($C$3="Current Exchange rate",IF(Provisions_DATA!O105=0,0,Provisions_DATA!O105/ECO!Y34),IF($C$3="Constant Exchange rate",IF(Provisions_DATA!O105=0,0,Provisions_DATA!O105/ECO!Y69))))</f>
        <v>0</v>
      </c>
      <c r="Q110" s="77">
        <f t="shared" si="13"/>
        <v>0</v>
      </c>
      <c r="R110" s="77" t="str">
        <f t="shared" si="14"/>
        <v>-</v>
      </c>
      <c r="S110" s="77" t="str">
        <f t="shared" si="15"/>
        <v>-</v>
      </c>
    </row>
    <row r="111" spans="3:19" ht="15" x14ac:dyDescent="0.25">
      <c r="C111" s="242"/>
      <c r="D111" s="243"/>
      <c r="E111" s="72" t="s">
        <v>25</v>
      </c>
      <c r="F111" s="74">
        <f>IF($C$3="National Currency",IF(Provisions_DATA!E106=0,0,Provisions_DATA!E106),IF($C$3="Current Exchange rate",IF(Provisions_DATA!E106=0,0,Provisions_DATA!E106/ECO!O35),IF($C$3="Constant Exchange rate",IF(Provisions_DATA!E106=0,0,Provisions_DATA!E106/ECO!O70))))</f>
        <v>19393.732</v>
      </c>
      <c r="G111" s="74">
        <f>IF($C$3="National Currency",IF(Provisions_DATA!F106=0,0,Provisions_DATA!F106),IF($C$3="Current Exchange rate",IF(Provisions_DATA!F106=0,0,Provisions_DATA!F106/ECO!P35),IF($C$3="Constant Exchange rate",IF(Provisions_DATA!F106=0,0,Provisions_DATA!F106/ECO!P70))))</f>
        <v>23624.021445717732</v>
      </c>
      <c r="H111" s="74">
        <f>IF($C$3="National Currency",IF(Provisions_DATA!G106=0,0,Provisions_DATA!G106),IF($C$3="Current Exchange rate",IF(Provisions_DATA!G106=0,0,Provisions_DATA!G106/ECO!Q35),IF($C$3="Constant Exchange rate",IF(Provisions_DATA!G106=0,0,Provisions_DATA!G106/ECO!Q70))))</f>
        <v>27211.320963509996</v>
      </c>
      <c r="I111" s="74">
        <f>IF($C$3="National Currency",IF(Provisions_DATA!H106=0,0,Provisions_DATA!H106),IF($C$3="Current Exchange rate",IF(Provisions_DATA!H106=0,0,Provisions_DATA!H106/ECO!R35),IF($C$3="Constant Exchange rate",IF(Provisions_DATA!H106=0,0,Provisions_DATA!H106/ECO!R70))))</f>
        <v>29479.586971791861</v>
      </c>
      <c r="J111" s="74">
        <f>IF($C$3="National Currency",IF(Provisions_DATA!I106=0,0,Provisions_DATA!I106),IF($C$3="Current Exchange rate",IF(Provisions_DATA!I106=0,0,Provisions_DATA!I106/ECO!S35),IF($C$3="Constant Exchange rate",IF(Provisions_DATA!I106=0,0,Provisions_DATA!I106/ECO!S70))))</f>
        <v>30055.114199222375</v>
      </c>
      <c r="K111" s="74">
        <f>IF($C$3="National Currency",IF(Provisions_DATA!J106=0,0,Provisions_DATA!J106),IF($C$3="Current Exchange rate",IF(Provisions_DATA!J106=0,0,Provisions_DATA!J106/ECO!T35),IF($C$3="Constant Exchange rate",IF(Provisions_DATA!J106=0,0,Provisions_DATA!J106/ECO!T70))))</f>
        <v>30064.583075706014</v>
      </c>
      <c r="L111" s="74">
        <f>IF($C$3="National Currency",IF(Provisions_DATA!K106=0,0,Provisions_DATA!K106),IF($C$3="Current Exchange rate",IF(Provisions_DATA!K106=0,0,Provisions_DATA!K106/ECO!U35),IF($C$3="Constant Exchange rate",IF(Provisions_DATA!K106=0,0,Provisions_DATA!K106/ECO!U70))))</f>
        <v>31369.16258322541</v>
      </c>
      <c r="M111" s="74">
        <f>IF($C$3="National Currency",IF(Provisions_DATA!L106=0,0,Provisions_DATA!L106),IF($C$3="Current Exchange rate",IF(Provisions_DATA!L106=0,0,Provisions_DATA!L106/ECO!V35),IF($C$3="Constant Exchange rate",IF(Provisions_DATA!L106=0,0,Provisions_DATA!L106/ECO!V70))))</f>
        <v>25735.063876920707</v>
      </c>
      <c r="N111" s="74">
        <f>IF($C$3="National Currency",IF(Provisions_DATA!M106=0,0,Provisions_DATA!M106),IF($C$3="Current Exchange rate",IF(Provisions_DATA!M106=0,0,Provisions_DATA!M106/ECO!W35),IF($C$3="Constant Exchange rate",IF(Provisions_DATA!M106=0,0,Provisions_DATA!M106/ECO!W70))))</f>
        <v>25676.383966306221</v>
      </c>
      <c r="O111" s="74">
        <f>IF($C$3="National Currency",IF(Provisions_DATA!N106=0,0,Provisions_DATA!N106),IF($C$3="Current Exchange rate",IF(Provisions_DATA!N106=0,0,Provisions_DATA!N106/ECO!X35),IF($C$3="Constant Exchange rate",IF(Provisions_DATA!N106=0,0,Provisions_DATA!N106/ECO!X70))))</f>
        <v>24489.120337884699</v>
      </c>
      <c r="P111" s="210">
        <f>IF($C$3="National Currency",IF(Provisions_DATA!O106=0,0,Provisions_DATA!O106),IF($C$3="Current Exchange rate",IF(Provisions_DATA!O106=0,0,Provisions_DATA!O106/ECO!Y35),IF($C$3="Constant Exchange rate",IF(Provisions_DATA!O106=0,0,Provisions_DATA!O106/ECO!Y70))))</f>
        <v>23354.906214513871</v>
      </c>
      <c r="Q111" s="77">
        <f t="shared" si="13"/>
        <v>1.3297309691326994E-2</v>
      </c>
      <c r="R111" s="77">
        <f t="shared" si="14"/>
        <v>-4.6239518383098921E-2</v>
      </c>
      <c r="S111" s="77">
        <f t="shared" si="15"/>
        <v>0.262733770781441</v>
      </c>
    </row>
    <row r="112" spans="3:19" ht="15" x14ac:dyDescent="0.25">
      <c r="C112" s="242"/>
      <c r="D112" s="243"/>
      <c r="E112" s="72" t="s">
        <v>26</v>
      </c>
      <c r="F112" s="74">
        <f>IF($C$3="National Currency",IF(Provisions_DATA!E107=0,0,Provisions_DATA!E107),IF($C$3="Current Exchange rate",IF(Provisions_DATA!E107=0,0,Provisions_DATA!E107/ECO!O36),IF($C$3="Constant Exchange rate",IF(Provisions_DATA!E107=0,0,Provisions_DATA!E107/ECO!O71))))</f>
        <v>218.47914205407335</v>
      </c>
      <c r="G112" s="74">
        <f>IF($C$3="National Currency",IF(Provisions_DATA!F107=0,0,Provisions_DATA!F107),IF($C$3="Current Exchange rate",IF(Provisions_DATA!F107=0,0,Provisions_DATA!F107/ECO!P36),IF($C$3="Constant Exchange rate",IF(Provisions_DATA!F107=0,0,Provisions_DATA!F107/ECO!P71))))</f>
        <v>344.80170503554331</v>
      </c>
      <c r="H112" s="74">
        <f>IF($C$3="National Currency",IF(Provisions_DATA!G107=0,0,Provisions_DATA!G107),IF($C$3="Current Exchange rate",IF(Provisions_DATA!G107=0,0,Provisions_DATA!G107/ECO!Q36),IF($C$3="Constant Exchange rate",IF(Provisions_DATA!G107=0,0,Provisions_DATA!G107/ECO!Q71))))</f>
        <v>306.08730595883583</v>
      </c>
      <c r="I112" s="208">
        <f>IF($C$3="National Currency",IF(Provisions_DATA!H107=0,0,Provisions_DATA!H107),IF($C$3="Current Exchange rate",IF(Provisions_DATA!H107=0,0,Provisions_DATA!H107/ECO!R36),IF($C$3="Constant Exchange rate",IF(Provisions_DATA!H107=0,0,Provisions_DATA!H107/ECO!R71))))</f>
        <v>353.8739473909614</v>
      </c>
      <c r="J112" s="208">
        <f>IF($C$3="National Currency",IF(Provisions_DATA!I107=0,0,Provisions_DATA!I107),IF($C$3="Current Exchange rate",IF(Provisions_DATA!I107=0,0,Provisions_DATA!I107/ECO!S36),IF($C$3="Constant Exchange rate",IF(Provisions_DATA!I107=0,0,Provisions_DATA!I107/ECO!S71))))</f>
        <v>401.66058882308704</v>
      </c>
      <c r="K112" s="208">
        <f>IF($C$3="National Currency",IF(Provisions_DATA!J107=0,0,Provisions_DATA!J107),IF($C$3="Current Exchange rate",IF(Provisions_DATA!J107=0,0,Provisions_DATA!J107/ECO!T36),IF($C$3="Constant Exchange rate",IF(Provisions_DATA!J107=0,0,Provisions_DATA!J107/ECO!T71))))</f>
        <v>449.44723025521267</v>
      </c>
      <c r="L112" s="74">
        <f>IF($C$3="National Currency",IF(Provisions_DATA!K107=0,0,Provisions_DATA!K107),IF($C$3="Current Exchange rate",IF(Provisions_DATA!K107=0,0,Provisions_DATA!K107/ECO!U36),IF($C$3="Constant Exchange rate",IF(Provisions_DATA!K107=0,0,Provisions_DATA!K107/ECO!U71))))</f>
        <v>497.23387168733825</v>
      </c>
      <c r="M112" s="74">
        <f>IF($C$3="National Currency",IF(Provisions_DATA!L107=0,0,Provisions_DATA!L107),IF($C$3="Current Exchange rate",IF(Provisions_DATA!L107=0,0,Provisions_DATA!L107/ECO!V36),IF($C$3="Constant Exchange rate",IF(Provisions_DATA!L107=0,0,Provisions_DATA!L107/ECO!V71))))</f>
        <v>503.92611760506827</v>
      </c>
      <c r="N112" s="74">
        <f>IF($C$3="National Currency",IF(Provisions_DATA!M107=0,0,Provisions_DATA!M107),IF($C$3="Current Exchange rate",IF(Provisions_DATA!M107=0,0,Provisions_DATA!M107/ECO!W36),IF($C$3="Constant Exchange rate",IF(Provisions_DATA!M107=0,0,Provisions_DATA!M107/ECO!W71))))</f>
        <v>0</v>
      </c>
      <c r="O112" s="74">
        <f>IF($C$3="National Currency",IF(Provisions_DATA!N107=0,0,Provisions_DATA!N107),IF($C$3="Current Exchange rate",IF(Provisions_DATA!N107=0,0,Provisions_DATA!N107/ECO!X36),IF($C$3="Constant Exchange rate",IF(Provisions_DATA!N107=0,0,Provisions_DATA!N107/ECO!X71))))</f>
        <v>0</v>
      </c>
      <c r="P112" s="210">
        <f>IF($C$3="National Currency",IF(Provisions_DATA!O107=0,0,Provisions_DATA!O107),IF($C$3="Current Exchange rate",IF(Provisions_DATA!O107=0,0,Provisions_DATA!O107/ECO!Y36),IF($C$3="Constant Exchange rate",IF(Provisions_DATA!O107=0,0,Provisions_DATA!O107/ECO!Y71))))</f>
        <v>0</v>
      </c>
      <c r="Q112" s="77">
        <f t="shared" si="13"/>
        <v>0</v>
      </c>
      <c r="R112" s="77" t="str">
        <f t="shared" si="14"/>
        <v>-</v>
      </c>
      <c r="S112" s="77" t="str">
        <f t="shared" si="15"/>
        <v>-</v>
      </c>
    </row>
    <row r="113" spans="3:19" ht="15" x14ac:dyDescent="0.25">
      <c r="C113" s="242"/>
      <c r="D113" s="243"/>
      <c r="E113" s="72" t="s">
        <v>27</v>
      </c>
      <c r="F113" s="74">
        <f>IF($C$3="National Currency",IF(Provisions_DATA!E108=0,0,Provisions_DATA!E108),IF($C$3="Current Exchange rate",IF(Provisions_DATA!E108=0,0,Provisions_DATA!E108/ECO!O37),IF($C$3="Constant Exchange rate",IF(Provisions_DATA!E108=0,0,Provisions_DATA!E108/ECO!O72))))</f>
        <v>0</v>
      </c>
      <c r="G113" s="74">
        <f>IF($C$3="National Currency",IF(Provisions_DATA!F108=0,0,Provisions_DATA!F108),IF($C$3="Current Exchange rate",IF(Provisions_DATA!F108=0,0,Provisions_DATA!F108/ECO!P37),IF($C$3="Constant Exchange rate",IF(Provisions_DATA!F108=0,0,Provisions_DATA!F108/ECO!P72))))</f>
        <v>0</v>
      </c>
      <c r="H113" s="74">
        <f>IF($C$3="National Currency",IF(Provisions_DATA!G108=0,0,Provisions_DATA!G108),IF($C$3="Current Exchange rate",IF(Provisions_DATA!G108=0,0,Provisions_DATA!G108/ECO!Q37),IF($C$3="Constant Exchange rate",IF(Provisions_DATA!G108=0,0,Provisions_DATA!G108/ECO!Q72))))</f>
        <v>0</v>
      </c>
      <c r="I113" s="74">
        <f>IF($C$3="National Currency",IF(Provisions_DATA!H108=0,0,Provisions_DATA!H108),IF($C$3="Current Exchange rate",IF(Provisions_DATA!H108=0,0,Provisions_DATA!H108/ECO!R37),IF($C$3="Constant Exchange rate",IF(Provisions_DATA!H108=0,0,Provisions_DATA!H108/ECO!R72))))</f>
        <v>0</v>
      </c>
      <c r="J113" s="74">
        <f>IF($C$3="National Currency",IF(Provisions_DATA!I108=0,0,Provisions_DATA!I108),IF($C$3="Current Exchange rate",IF(Provisions_DATA!I108=0,0,Provisions_DATA!I108/ECO!S37),IF($C$3="Constant Exchange rate",IF(Provisions_DATA!I108=0,0,Provisions_DATA!I108/ECO!S72))))</f>
        <v>0</v>
      </c>
      <c r="K113" s="74">
        <f>IF($C$3="National Currency",IF(Provisions_DATA!J108=0,0,Provisions_DATA!J108),IF($C$3="Current Exchange rate",IF(Provisions_DATA!J108=0,0,Provisions_DATA!J108/ECO!T37),IF($C$3="Constant Exchange rate",IF(Provisions_DATA!J108=0,0,Provisions_DATA!J108/ECO!T72))))</f>
        <v>0</v>
      </c>
      <c r="L113" s="74">
        <f>IF($C$3="National Currency",IF(Provisions_DATA!K108=0,0,Provisions_DATA!K108),IF($C$3="Current Exchange rate",IF(Provisions_DATA!K108=0,0,Provisions_DATA!K108/ECO!U37),IF($C$3="Constant Exchange rate",IF(Provisions_DATA!K108=0,0,Provisions_DATA!K108/ECO!U72))))</f>
        <v>0</v>
      </c>
      <c r="M113" s="74">
        <f>IF($C$3="National Currency",IF(Provisions_DATA!L108=0,0,Provisions_DATA!L108),IF($C$3="Current Exchange rate",IF(Provisions_DATA!L108=0,0,Provisions_DATA!L108/ECO!V37),IF($C$3="Constant Exchange rate",IF(Provisions_DATA!L108=0,0,Provisions_DATA!L108/ECO!V72))))</f>
        <v>0</v>
      </c>
      <c r="N113" s="74">
        <f>IF($C$3="National Currency",IF(Provisions_DATA!M108=0,0,Provisions_DATA!M108),IF($C$3="Current Exchange rate",IF(Provisions_DATA!M108=0,0,Provisions_DATA!M108/ECO!W37),IF($C$3="Constant Exchange rate",IF(Provisions_DATA!M108=0,0,Provisions_DATA!M108/ECO!W72))))</f>
        <v>0</v>
      </c>
      <c r="O113" s="74">
        <f>IF($C$3="National Currency",IF(Provisions_DATA!N108=0,0,Provisions_DATA!N108),IF($C$3="Current Exchange rate",IF(Provisions_DATA!N108=0,0,Provisions_DATA!N108/ECO!X37),IF($C$3="Constant Exchange rate",IF(Provisions_DATA!N108=0,0,Provisions_DATA!N108/ECO!X72))))</f>
        <v>0</v>
      </c>
      <c r="P113" s="210">
        <f>IF($C$3="National Currency",IF(Provisions_DATA!O108=0,0,Provisions_DATA!O108),IF($C$3="Current Exchange rate",IF(Provisions_DATA!O108=0,0,Provisions_DATA!O108/ECO!Y37),IF($C$3="Constant Exchange rate",IF(Provisions_DATA!O108=0,0,Provisions_DATA!O108/ECO!Y72))))</f>
        <v>0</v>
      </c>
      <c r="Q113" s="77">
        <f t="shared" si="13"/>
        <v>0</v>
      </c>
      <c r="R113" s="77" t="str">
        <f t="shared" si="14"/>
        <v>-</v>
      </c>
      <c r="S113" s="77" t="str">
        <f t="shared" si="15"/>
        <v>-</v>
      </c>
    </row>
    <row r="114" spans="3:19" ht="15" x14ac:dyDescent="0.25">
      <c r="C114" s="242"/>
      <c r="D114" s="243"/>
      <c r="E114" s="72" t="s">
        <v>28</v>
      </c>
      <c r="F114" s="74">
        <f>IF($C$3="National Currency",IF(Provisions_DATA!E109=0,0,Provisions_DATA!E109),IF($C$3="Current Exchange rate",IF(Provisions_DATA!E109=0,0,Provisions_DATA!E109/ECO!O38),IF($C$3="Constant Exchange rate",IF(Provisions_DATA!E109=0,0,Provisions_DATA!E109/ECO!O73))))</f>
        <v>954.63612084793863</v>
      </c>
      <c r="G114" s="74">
        <f>IF($C$3="National Currency",IF(Provisions_DATA!F109=0,0,Provisions_DATA!F109),IF($C$3="Current Exchange rate",IF(Provisions_DATA!F109=0,0,Provisions_DATA!F109/ECO!P38),IF($C$3="Constant Exchange rate",IF(Provisions_DATA!F109=0,0,Provisions_DATA!F109/ECO!P73))))</f>
        <v>1087.6105825404775</v>
      </c>
      <c r="H114" s="74">
        <f>IF($C$3="National Currency",IF(Provisions_DATA!G109=0,0,Provisions_DATA!G109),IF($C$3="Current Exchange rate",IF(Provisions_DATA!G109=0,0,Provisions_DATA!G109/ECO!Q38),IF($C$3="Constant Exchange rate",IF(Provisions_DATA!G109=0,0,Provisions_DATA!G109/ECO!Q73))))</f>
        <v>1208.775663495243</v>
      </c>
      <c r="I114" s="74">
        <f>IF($C$3="National Currency",IF(Provisions_DATA!H109=0,0,Provisions_DATA!H109),IF($C$3="Current Exchange rate",IF(Provisions_DATA!H109=0,0,Provisions_DATA!H109/ECO!R38),IF($C$3="Constant Exchange rate",IF(Provisions_DATA!H109=0,0,Provisions_DATA!H109/ECO!R73))))</f>
        <v>1327</v>
      </c>
      <c r="J114" s="74">
        <f>IF($C$3="National Currency",IF(Provisions_DATA!I109=0,0,Provisions_DATA!I109),IF($C$3="Current Exchange rate",IF(Provisions_DATA!I109=0,0,Provisions_DATA!I109/ECO!S38),IF($C$3="Constant Exchange rate",IF(Provisions_DATA!I109=0,0,Provisions_DATA!I109/ECO!S73))))</f>
        <v>1428</v>
      </c>
      <c r="K114" s="74">
        <f>IF($C$3="National Currency",IF(Provisions_DATA!J109=0,0,Provisions_DATA!J109),IF($C$3="Current Exchange rate",IF(Provisions_DATA!J109=0,0,Provisions_DATA!J109/ECO!T38),IF($C$3="Constant Exchange rate",IF(Provisions_DATA!J109=0,0,Provisions_DATA!J109/ECO!T73))))</f>
        <v>1461</v>
      </c>
      <c r="L114" s="74">
        <f>IF($C$3="National Currency",IF(Provisions_DATA!K109=0,0,Provisions_DATA!K109),IF($C$3="Current Exchange rate",IF(Provisions_DATA!K109=0,0,Provisions_DATA!K109/ECO!U38),IF($C$3="Constant Exchange rate",IF(Provisions_DATA!K109=0,0,Provisions_DATA!K109/ECO!U73))))</f>
        <v>1799</v>
      </c>
      <c r="M114" s="74">
        <f>IF($C$3="National Currency",IF(Provisions_DATA!L109=0,0,Provisions_DATA!L109),IF($C$3="Current Exchange rate",IF(Provisions_DATA!L109=0,0,Provisions_DATA!L109/ECO!V38),IF($C$3="Constant Exchange rate",IF(Provisions_DATA!L109=0,0,Provisions_DATA!L109/ECO!V73))))</f>
        <v>1653</v>
      </c>
      <c r="N114" s="74">
        <f>IF($C$3="National Currency",IF(Provisions_DATA!M109=0,0,Provisions_DATA!M109),IF($C$3="Current Exchange rate",IF(Provisions_DATA!M109=0,0,Provisions_DATA!M109/ECO!W38),IF($C$3="Constant Exchange rate",IF(Provisions_DATA!M109=0,0,Provisions_DATA!M109/ECO!W73))))</f>
        <v>1708</v>
      </c>
      <c r="O114" s="208">
        <f>IF($C$3="National Currency",IF(Provisions_DATA!N109=0,0,Provisions_DATA!N109),IF($C$3="Current Exchange rate",IF(Provisions_DATA!N109=0,0,Provisions_DATA!N109/ECO!X38),IF($C$3="Constant Exchange rate",IF(Provisions_DATA!N109=0,0,Provisions_DATA!N109/ECO!X73))))</f>
        <v>1708</v>
      </c>
      <c r="P114" s="210">
        <f>IF($C$3="National Currency",IF(Provisions_DATA!O109=0,0,Provisions_DATA!O109),IF($C$3="Current Exchange rate",IF(Provisions_DATA!O109=0,0,Provisions_DATA!O109/ECO!Y38),IF($C$3="Constant Exchange rate",IF(Provisions_DATA!O109=0,0,Provisions_DATA!O109/ECO!Y73))))</f>
        <v>0</v>
      </c>
      <c r="Q114" s="77">
        <f t="shared" si="13"/>
        <v>9.274242863534513E-4</v>
      </c>
      <c r="R114" s="77">
        <f t="shared" si="14"/>
        <v>0</v>
      </c>
      <c r="S114" s="77">
        <f t="shared" si="15"/>
        <v>0.78916339189313223</v>
      </c>
    </row>
    <row r="115" spans="3:19" ht="15" x14ac:dyDescent="0.25">
      <c r="C115" s="242"/>
      <c r="D115" s="243"/>
      <c r="E115" s="72" t="s">
        <v>29</v>
      </c>
      <c r="F115" s="74">
        <f>IF($C$3="National Currency",IF(Provisions_DATA!E110=0,0,Provisions_DATA!E110),IF($C$3="Current Exchange rate",IF(Provisions_DATA!E110=0,0,Provisions_DATA!E110/ECO!O39),IF($C$3="Constant Exchange rate",IF(Provisions_DATA!E110=0,0,Provisions_DATA!E110/ECO!O74))))</f>
        <v>1855.5400650600809</v>
      </c>
      <c r="G115" s="74">
        <f>IF($C$3="National Currency",IF(Provisions_DATA!F110=0,0,Provisions_DATA!F110),IF($C$3="Current Exchange rate",IF(Provisions_DATA!F110=0,0,Provisions_DATA!F110/ECO!P39),IF($C$3="Constant Exchange rate",IF(Provisions_DATA!F110=0,0,Provisions_DATA!F110/ECO!P74))))</f>
        <v>2166.6998605855406</v>
      </c>
      <c r="H115" s="74">
        <f>IF($C$3="National Currency",IF(Provisions_DATA!G110=0,0,Provisions_DATA!G110),IF($C$3="Current Exchange rate",IF(Provisions_DATA!G110=0,0,Provisions_DATA!G110/ECO!Q39),IF($C$3="Constant Exchange rate",IF(Provisions_DATA!G110=0,0,Provisions_DATA!G110/ECO!Q74))))</f>
        <v>2456.3168027617339</v>
      </c>
      <c r="I115" s="74">
        <f>IF($C$3="National Currency",IF(Provisions_DATA!H110=0,0,Provisions_DATA!H110),IF($C$3="Current Exchange rate",IF(Provisions_DATA!H110=0,0,Provisions_DATA!H110/ECO!R39),IF($C$3="Constant Exchange rate",IF(Provisions_DATA!H110=0,0,Provisions_DATA!H110/ECO!R74))))</f>
        <v>0</v>
      </c>
      <c r="J115" s="74">
        <f>IF($C$3="National Currency",IF(Provisions_DATA!I110=0,0,Provisions_DATA!I110),IF($C$3="Current Exchange rate",IF(Provisions_DATA!I110=0,0,Provisions_DATA!I110/ECO!S39),IF($C$3="Constant Exchange rate",IF(Provisions_DATA!I110=0,0,Provisions_DATA!I110/ECO!S74))))</f>
        <v>0</v>
      </c>
      <c r="K115" s="74">
        <f>IF($C$3="National Currency",IF(Provisions_DATA!J110=0,0,Provisions_DATA!J110),IF($C$3="Current Exchange rate",IF(Provisions_DATA!J110=0,0,Provisions_DATA!J110/ECO!T39),IF($C$3="Constant Exchange rate",IF(Provisions_DATA!J110=0,0,Provisions_DATA!J110/ECO!T74))))</f>
        <v>0</v>
      </c>
      <c r="L115" s="74">
        <f>IF($C$3="National Currency",IF(Provisions_DATA!K110=0,0,Provisions_DATA!K110),IF($C$3="Current Exchange rate",IF(Provisions_DATA!K110=0,0,Provisions_DATA!K110/ECO!U39),IF($C$3="Constant Exchange rate",IF(Provisions_DATA!K110=0,0,Provisions_DATA!K110/ECO!U74))))</f>
        <v>0</v>
      </c>
      <c r="M115" s="74">
        <f>IF($C$3="National Currency",IF(Provisions_DATA!L110=0,0,Provisions_DATA!L110),IF($C$3="Current Exchange rate",IF(Provisions_DATA!L110=0,0,Provisions_DATA!L110/ECO!V39),IF($C$3="Constant Exchange rate",IF(Provisions_DATA!L110=0,0,Provisions_DATA!L110/ECO!V74))))</f>
        <v>0</v>
      </c>
      <c r="N115" s="74">
        <f>IF($C$3="National Currency",IF(Provisions_DATA!M110=0,0,Provisions_DATA!M110),IF($C$3="Current Exchange rate",IF(Provisions_DATA!M110=0,0,Provisions_DATA!M110/ECO!W39),IF($C$3="Constant Exchange rate",IF(Provisions_DATA!M110=0,0,Provisions_DATA!M110/ECO!W74))))</f>
        <v>0</v>
      </c>
      <c r="O115" s="74">
        <f>IF($C$3="National Currency",IF(Provisions_DATA!N110=0,0,Provisions_DATA!N110),IF($C$3="Current Exchange rate",IF(Provisions_DATA!N110=0,0,Provisions_DATA!N110/ECO!X39),IF($C$3="Constant Exchange rate",IF(Provisions_DATA!N110=0,0,Provisions_DATA!N110/ECO!X74))))</f>
        <v>0</v>
      </c>
      <c r="P115" s="210">
        <f>IF($C$3="National Currency",IF(Provisions_DATA!O110=0,0,Provisions_DATA!O110),IF($C$3="Current Exchange rate",IF(Provisions_DATA!O110=0,0,Provisions_DATA!O110/ECO!Y39),IF($C$3="Constant Exchange rate",IF(Provisions_DATA!O110=0,0,Provisions_DATA!O110/ECO!Y74))))</f>
        <v>0</v>
      </c>
      <c r="Q115" s="77">
        <f t="shared" si="13"/>
        <v>0</v>
      </c>
      <c r="R115" s="77" t="str">
        <f t="shared" si="14"/>
        <v>-</v>
      </c>
      <c r="S115" s="77" t="str">
        <f t="shared" si="15"/>
        <v>-</v>
      </c>
    </row>
    <row r="116" spans="3:19" ht="15" x14ac:dyDescent="0.25">
      <c r="C116" s="242"/>
      <c r="D116" s="243"/>
      <c r="E116" s="72" t="s">
        <v>30</v>
      </c>
      <c r="F116" s="74">
        <f>IF($C$3="National Currency",IF(Provisions_DATA!E111=0,0,Provisions_DATA!E111),IF($C$3="Current Exchange rate",IF(Provisions_DATA!E111=0,0,Provisions_DATA!E111/ECO!O40),IF($C$3="Constant Exchange rate",IF(Provisions_DATA!E111=0,0,Provisions_DATA!E111/ECO!O75))))</f>
        <v>0</v>
      </c>
      <c r="G116" s="74">
        <f>IF($C$3="National Currency",IF(Provisions_DATA!F111=0,0,Provisions_DATA!F111),IF($C$3="Current Exchange rate",IF(Provisions_DATA!F111=0,0,Provisions_DATA!F111/ECO!P40),IF($C$3="Constant Exchange rate",IF(Provisions_DATA!F111=0,0,Provisions_DATA!F111/ECO!P75))))</f>
        <v>0</v>
      </c>
      <c r="H116" s="74">
        <f>IF($C$3="National Currency",IF(Provisions_DATA!G111=0,0,Provisions_DATA!G111),IF($C$3="Current Exchange rate",IF(Provisions_DATA!G111=0,0,Provisions_DATA!G111/ECO!Q40),IF($C$3="Constant Exchange rate",IF(Provisions_DATA!G111=0,0,Provisions_DATA!G111/ECO!Q75))))</f>
        <v>0</v>
      </c>
      <c r="I116" s="74">
        <f>IF($C$3="National Currency",IF(Provisions_DATA!H111=0,0,Provisions_DATA!H111),IF($C$3="Current Exchange rate",IF(Provisions_DATA!H111=0,0,Provisions_DATA!H111/ECO!R40),IF($C$3="Constant Exchange rate",IF(Provisions_DATA!H111=0,0,Provisions_DATA!H111/ECO!R75))))</f>
        <v>0</v>
      </c>
      <c r="J116" s="74">
        <f>IF($C$3="National Currency",IF(Provisions_DATA!I111=0,0,Provisions_DATA!I111),IF($C$3="Current Exchange rate",IF(Provisions_DATA!I111=0,0,Provisions_DATA!I111/ECO!S40),IF($C$3="Constant Exchange rate",IF(Provisions_DATA!I111=0,0,Provisions_DATA!I111/ECO!S75))))</f>
        <v>0</v>
      </c>
      <c r="K116" s="74">
        <f>IF($C$3="National Currency",IF(Provisions_DATA!J111=0,0,Provisions_DATA!J111),IF($C$3="Current Exchange rate",IF(Provisions_DATA!J111=0,0,Provisions_DATA!J111/ECO!T40),IF($C$3="Constant Exchange rate",IF(Provisions_DATA!J111=0,0,Provisions_DATA!J111/ECO!T75))))</f>
        <v>0</v>
      </c>
      <c r="L116" s="74">
        <f>IF($C$3="National Currency",IF(Provisions_DATA!K111=0,0,Provisions_DATA!K111),IF($C$3="Current Exchange rate",IF(Provisions_DATA!K111=0,0,Provisions_DATA!K111/ECO!U40),IF($C$3="Constant Exchange rate",IF(Provisions_DATA!K111=0,0,Provisions_DATA!K111/ECO!U75))))</f>
        <v>0</v>
      </c>
      <c r="M116" s="74">
        <f>IF($C$3="National Currency",IF(Provisions_DATA!L111=0,0,Provisions_DATA!L111),IF($C$3="Current Exchange rate",IF(Provisions_DATA!L111=0,0,Provisions_DATA!L111/ECO!V40),IF($C$3="Constant Exchange rate",IF(Provisions_DATA!L111=0,0,Provisions_DATA!L111/ECO!V75))))</f>
        <v>0</v>
      </c>
      <c r="N116" s="74">
        <f>IF($C$3="National Currency",IF(Provisions_DATA!M111=0,0,Provisions_DATA!M111),IF($C$3="Current Exchange rate",IF(Provisions_DATA!M111=0,0,Provisions_DATA!M111/ECO!W40),IF($C$3="Constant Exchange rate",IF(Provisions_DATA!M111=0,0,Provisions_DATA!M111/ECO!W75))))</f>
        <v>0</v>
      </c>
      <c r="O116" s="74">
        <f>IF($C$3="National Currency",IF(Provisions_DATA!N111=0,0,Provisions_DATA!N111),IF($C$3="Current Exchange rate",IF(Provisions_DATA!N111=0,0,Provisions_DATA!N111/ECO!X40),IF($C$3="Constant Exchange rate",IF(Provisions_DATA!N111=0,0,Provisions_DATA!N111/ECO!X75))))</f>
        <v>0</v>
      </c>
      <c r="P116" s="210">
        <f>IF($C$3="National Currency",IF(Provisions_DATA!O111=0,0,Provisions_DATA!O111),IF($C$3="Current Exchange rate",IF(Provisions_DATA!O111=0,0,Provisions_DATA!O111/ECO!Y40),IF($C$3="Constant Exchange rate",IF(Provisions_DATA!O111=0,0,Provisions_DATA!O111/ECO!Y75))))</f>
        <v>0</v>
      </c>
      <c r="Q116" s="77">
        <f t="shared" si="13"/>
        <v>0</v>
      </c>
      <c r="R116" s="77" t="str">
        <f t="shared" si="14"/>
        <v>-</v>
      </c>
      <c r="S116" s="77" t="str">
        <f t="shared" si="15"/>
        <v>-</v>
      </c>
    </row>
    <row r="117" spans="3:19" ht="15" x14ac:dyDescent="0.25">
      <c r="C117" s="242"/>
      <c r="D117" s="243"/>
      <c r="E117" s="72" t="s">
        <v>180</v>
      </c>
      <c r="F117" s="75">
        <f>IF($C$3="National Currency",IF(Provisions_DATA!E112=0,0,Provisions_DATA!E112),IF($C$3="Current Exchange rate",IF(Provisions_DATA!E112=0,0,Provisions_DATA!E112/ECO!O41),IF($C$3="Constant Exchange rate",IF(Provisions_DATA!E112=0,0,Provisions_DATA!E112/ECO!O76))))</f>
        <v>0</v>
      </c>
      <c r="G117" s="75">
        <f>IF($C$3="National Currency",IF(Provisions_DATA!F112=0,0,Provisions_DATA!F112),IF($C$3="Current Exchange rate",IF(Provisions_DATA!F112=0,0,Provisions_DATA!F112/ECO!P41),IF($C$3="Constant Exchange rate",IF(Provisions_DATA!F112=0,0,Provisions_DATA!F112/ECO!P76))))</f>
        <v>0</v>
      </c>
      <c r="H117" s="75">
        <f>IF($C$3="National Currency",IF(Provisions_DATA!G112=0,0,Provisions_DATA!G112),IF($C$3="Current Exchange rate",IF(Provisions_DATA!G112=0,0,Provisions_DATA!G112/ECO!Q41),IF($C$3="Constant Exchange rate",IF(Provisions_DATA!G112=0,0,Provisions_DATA!G112/ECO!Q76))))</f>
        <v>0</v>
      </c>
      <c r="I117" s="75">
        <f>IF($C$3="National Currency",IF(Provisions_DATA!H112=0,0,Provisions_DATA!H112),IF($C$3="Current Exchange rate",IF(Provisions_DATA!H112=0,0,Provisions_DATA!H112/ECO!R41),IF($C$3="Constant Exchange rate",IF(Provisions_DATA!H112=0,0,Provisions_DATA!H112/ECO!R76))))</f>
        <v>0</v>
      </c>
      <c r="J117" s="75">
        <f>IF($C$3="National Currency",IF(Provisions_DATA!I112=0,0,Provisions_DATA!I112),IF($C$3="Current Exchange rate",IF(Provisions_DATA!I112=0,0,Provisions_DATA!I112/ECO!S41),IF($C$3="Constant Exchange rate",IF(Provisions_DATA!I112=0,0,Provisions_DATA!I112/ECO!S76))))</f>
        <v>0</v>
      </c>
      <c r="K117" s="75">
        <f>IF($C$3="National Currency",IF(Provisions_DATA!J112=0,0,Provisions_DATA!J112),IF($C$3="Current Exchange rate",IF(Provisions_DATA!J112=0,0,Provisions_DATA!J112/ECO!T41),IF($C$3="Constant Exchange rate",IF(Provisions_DATA!J112=0,0,Provisions_DATA!J112/ECO!T76))))</f>
        <v>0</v>
      </c>
      <c r="L117" s="75">
        <f>IF($C$3="National Currency",IF(Provisions_DATA!K112=0,0,Provisions_DATA!K112),IF($C$3="Current Exchange rate",IF(Provisions_DATA!K112=0,0,Provisions_DATA!K112/ECO!U41),IF($C$3="Constant Exchange rate",IF(Provisions_DATA!K112=0,0,Provisions_DATA!K112/ECO!U76))))</f>
        <v>0</v>
      </c>
      <c r="M117" s="75">
        <f>IF($C$3="National Currency",IF(Provisions_DATA!L112=0,0,Provisions_DATA!L112),IF($C$3="Current Exchange rate",IF(Provisions_DATA!L112=0,0,Provisions_DATA!L112/ECO!V41),IF($C$3="Constant Exchange rate",IF(Provisions_DATA!L112=0,0,Provisions_DATA!L112/ECO!V76))))</f>
        <v>0</v>
      </c>
      <c r="N117" s="75">
        <f>IF($C$3="National Currency",IF(Provisions_DATA!M112=0,0,Provisions_DATA!M112),IF($C$3="Current Exchange rate",IF(Provisions_DATA!M112=0,0,Provisions_DATA!M112/ECO!W41),IF($C$3="Constant Exchange rate",IF(Provisions_DATA!M112=0,0,Provisions_DATA!M112/ECO!W76))))</f>
        <v>0</v>
      </c>
      <c r="O117" s="75">
        <f>IF($C$3="National Currency",IF(Provisions_DATA!N112=0,0,Provisions_DATA!N112),IF($C$3="Current Exchange rate",IF(Provisions_DATA!N112=0,0,Provisions_DATA!N112/ECO!X41),IF($C$3="Constant Exchange rate",IF(Provisions_DATA!N112=0,0,Provisions_DATA!N112/ECO!X76))))</f>
        <v>0</v>
      </c>
      <c r="P117" s="211">
        <f>IF($C$3="National Currency",IF(Provisions_DATA!O112=0,0,Provisions_DATA!O112),IF($C$3="Current Exchange rate",IF(Provisions_DATA!O112=0,0,Provisions_DATA!O112/ECO!Y41),IF($C$3="Constant Exchange rate",IF(Provisions_DATA!O112=0,0,Provisions_DATA!O112/ECO!Y76))))</f>
        <v>0</v>
      </c>
      <c r="Q117" s="77">
        <f t="shared" si="13"/>
        <v>0</v>
      </c>
      <c r="R117" s="77" t="str">
        <f t="shared" si="14"/>
        <v>-</v>
      </c>
      <c r="S117" s="77" t="str">
        <f t="shared" si="15"/>
        <v>-</v>
      </c>
    </row>
    <row r="118" spans="3:19" ht="15.75" thickBot="1" x14ac:dyDescent="0.3">
      <c r="C118" s="246"/>
      <c r="D118" s="247"/>
      <c r="E118" s="78" t="s">
        <v>221</v>
      </c>
      <c r="F118" s="86">
        <f t="shared" ref="F118:O118" si="16">SUM(F86:F117)</f>
        <v>1196706.7758994093</v>
      </c>
      <c r="G118" s="86">
        <f t="shared" si="16"/>
        <v>1339648.4867483263</v>
      </c>
      <c r="H118" s="86">
        <f t="shared" si="16"/>
        <v>1461480.9465132111</v>
      </c>
      <c r="I118" s="86">
        <f t="shared" si="16"/>
        <v>1555044.7083341812</v>
      </c>
      <c r="J118" s="86">
        <f t="shared" si="16"/>
        <v>1534379.8294004279</v>
      </c>
      <c r="K118" s="86">
        <f t="shared" si="16"/>
        <v>1654628.8173596726</v>
      </c>
      <c r="L118" s="86">
        <f t="shared" si="16"/>
        <v>1759348.9373214089</v>
      </c>
      <c r="M118" s="86">
        <f>SUM(M86:M117)</f>
        <v>1768741.6028811675</v>
      </c>
      <c r="N118" s="86">
        <f t="shared" si="16"/>
        <v>1835049.2869498243</v>
      </c>
      <c r="O118" s="86">
        <f t="shared" si="16"/>
        <v>1841659.7722663723</v>
      </c>
      <c r="P118" s="86" t="s">
        <v>375</v>
      </c>
      <c r="Q118" s="77">
        <f t="shared" si="13"/>
        <v>1</v>
      </c>
    </row>
    <row r="119" spans="3:19" ht="15.75" thickTop="1" x14ac:dyDescent="0.25">
      <c r="C119" s="248"/>
      <c r="D119" s="249"/>
      <c r="E119" s="113" t="s">
        <v>222</v>
      </c>
      <c r="F119" s="93">
        <v>1191482.75</v>
      </c>
      <c r="G119" s="93">
        <v>1333245</v>
      </c>
      <c r="H119" s="93">
        <v>1455005.5</v>
      </c>
      <c r="I119" s="93">
        <v>1554558.75</v>
      </c>
      <c r="J119" s="93">
        <v>1533811.75</v>
      </c>
      <c r="K119" s="93">
        <v>1653989.25</v>
      </c>
      <c r="L119" s="93">
        <v>1758666.75</v>
      </c>
      <c r="M119" s="93">
        <v>1768029.625</v>
      </c>
      <c r="N119" s="93">
        <v>1834820.125</v>
      </c>
      <c r="O119" s="93">
        <v>1841430.875</v>
      </c>
      <c r="P119" s="93" t="s">
        <v>375</v>
      </c>
      <c r="Q119" s="77">
        <f t="shared" si="13"/>
        <v>0.99987571142628007</v>
      </c>
      <c r="R119" s="77">
        <f>IF(OR(O119=0, N119=0), "-", O119/N119-1)</f>
        <v>3.6029417325036395E-3</v>
      </c>
      <c r="S119" s="77">
        <f xml:space="preserve"> IF(OR(O119=0, F119=0),"-",O119/F119-1)</f>
        <v>0.54549520335061508</v>
      </c>
    </row>
    <row r="120" spans="3:19" ht="15" x14ac:dyDescent="0.25">
      <c r="E120" s="116" t="s">
        <v>223</v>
      </c>
      <c r="F120" s="94"/>
      <c r="G120" s="94">
        <f t="shared" ref="G120:O120" si="17">G119/F119-1</f>
        <v>0.11897969148105592</v>
      </c>
      <c r="H120" s="94">
        <f t="shared" si="17"/>
        <v>9.1326425375681142E-2</v>
      </c>
      <c r="I120" s="94">
        <f t="shared" si="17"/>
        <v>6.8421219026319813E-2</v>
      </c>
      <c r="J120" s="94">
        <f t="shared" si="17"/>
        <v>-1.3345909249168009E-2</v>
      </c>
      <c r="K120" s="94">
        <f t="shared" si="17"/>
        <v>7.8352183701813516E-2</v>
      </c>
      <c r="L120" s="94">
        <f t="shared" si="17"/>
        <v>6.3287896218188866E-2</v>
      </c>
      <c r="M120" s="94">
        <f t="shared" si="17"/>
        <v>5.3238483072475251E-3</v>
      </c>
      <c r="N120" s="94">
        <f t="shared" si="17"/>
        <v>3.7776799130274652E-2</v>
      </c>
      <c r="O120" s="95">
        <f t="shared" si="17"/>
        <v>3.6029417325036395E-3</v>
      </c>
      <c r="P120" s="95"/>
      <c r="Q120" s="67"/>
      <c r="R120" s="67"/>
      <c r="S120" s="67"/>
    </row>
    <row r="123" spans="3:19" ht="18.75" x14ac:dyDescent="0.15">
      <c r="C123" s="253" t="s">
        <v>346</v>
      </c>
      <c r="D123" s="254"/>
      <c r="E123" s="234" t="s">
        <v>236</v>
      </c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6"/>
    </row>
    <row r="124" spans="3:19" ht="15" x14ac:dyDescent="0.15">
      <c r="C124" s="244" t="s">
        <v>230</v>
      </c>
      <c r="D124" s="245"/>
      <c r="E124" s="50">
        <v>4</v>
      </c>
      <c r="F124" s="51">
        <v>2004</v>
      </c>
      <c r="G124" s="51">
        <f t="shared" ref="G124:P124" si="18">F124+1</f>
        <v>2005</v>
      </c>
      <c r="H124" s="51">
        <f t="shared" si="18"/>
        <v>2006</v>
      </c>
      <c r="I124" s="51">
        <f t="shared" si="18"/>
        <v>2007</v>
      </c>
      <c r="J124" s="51">
        <f t="shared" si="18"/>
        <v>2008</v>
      </c>
      <c r="K124" s="51">
        <f t="shared" si="18"/>
        <v>2009</v>
      </c>
      <c r="L124" s="51">
        <f t="shared" si="18"/>
        <v>2010</v>
      </c>
      <c r="M124" s="51">
        <f t="shared" si="18"/>
        <v>2011</v>
      </c>
      <c r="N124" s="51">
        <f t="shared" si="18"/>
        <v>2012</v>
      </c>
      <c r="O124" s="51">
        <f t="shared" si="18"/>
        <v>2013</v>
      </c>
      <c r="P124" s="51">
        <f t="shared" si="18"/>
        <v>2014</v>
      </c>
      <c r="Q124" s="53" t="s">
        <v>224</v>
      </c>
      <c r="R124" s="54" t="s">
        <v>225</v>
      </c>
      <c r="S124" s="54" t="s">
        <v>281</v>
      </c>
    </row>
    <row r="125" spans="3:19" ht="15" x14ac:dyDescent="0.25">
      <c r="C125" s="242"/>
      <c r="D125" s="243"/>
      <c r="E125" s="72" t="s">
        <v>0</v>
      </c>
      <c r="F125" s="73">
        <f>IF($C$3="National Currency",IF(Provisions_DATA!E119=0,0,Provisions_DATA!E119),IF($C$3="Current Exchange rate",IF(Provisions_DATA!E119=0,0,Provisions_DATA!E119/ECO!O10),IF($C$3="Constant Exchange rate",IF(Provisions_DATA!E119=0,0,Provisions_DATA!E119/ECO!O45))))</f>
        <v>0</v>
      </c>
      <c r="G125" s="73">
        <f>IF($C$3="National Currency",IF(Provisions_DATA!F119=0,0,Provisions_DATA!F119),IF($C$3="Current Exchange rate",IF(Provisions_DATA!F119=0,0,Provisions_DATA!F119/ECO!P10),IF($C$3="Constant Exchange rate",IF(Provisions_DATA!F119=0,0,Provisions_DATA!F119/ECO!P45))))</f>
        <v>0</v>
      </c>
      <c r="H125" s="73">
        <f>IF($C$3="National Currency",IF(Provisions_DATA!G119=0,0,Provisions_DATA!G119),IF($C$3="Current Exchange rate",IF(Provisions_DATA!G119=0,0,Provisions_DATA!G119/ECO!Q10),IF($C$3="Constant Exchange rate",IF(Provisions_DATA!G119=0,0,Provisions_DATA!G119/ECO!Q45))))</f>
        <v>0</v>
      </c>
      <c r="I125" s="73">
        <f>IF($C$3="National Currency",IF(Provisions_DATA!H119=0,0,Provisions_DATA!H119),IF($C$3="Current Exchange rate",IF(Provisions_DATA!H119=0,0,Provisions_DATA!H119/ECO!R10),IF($C$3="Constant Exchange rate",IF(Provisions_DATA!H119=0,0,Provisions_DATA!H119/ECO!R45))))</f>
        <v>0</v>
      </c>
      <c r="J125" s="73">
        <f>IF($C$3="National Currency",IF(Provisions_DATA!I119=0,0,Provisions_DATA!I119),IF($C$3="Current Exchange rate",IF(Provisions_DATA!I119=0,0,Provisions_DATA!I119/ECO!S10),IF($C$3="Constant Exchange rate",IF(Provisions_DATA!I119=0,0,Provisions_DATA!I119/ECO!S45))))</f>
        <v>0</v>
      </c>
      <c r="K125" s="73">
        <f>IF($C$3="National Currency",IF(Provisions_DATA!J119=0,0,Provisions_DATA!J119),IF($C$3="Current Exchange rate",IF(Provisions_DATA!J119=0,0,Provisions_DATA!J119/ECO!T10),IF($C$3="Constant Exchange rate",IF(Provisions_DATA!J119=0,0,Provisions_DATA!J119/ECO!T45))))</f>
        <v>0</v>
      </c>
      <c r="L125" s="73">
        <f>IF($C$3="National Currency",IF(Provisions_DATA!K119=0,0,Provisions_DATA!K119),IF($C$3="Current Exchange rate",IF(Provisions_DATA!K119=0,0,Provisions_DATA!K119/ECO!U10),IF($C$3="Constant Exchange rate",IF(Provisions_DATA!K119=0,0,Provisions_DATA!K119/ECO!U45))))</f>
        <v>0</v>
      </c>
      <c r="M125" s="73">
        <f>IF($C$3="National Currency",IF(Provisions_DATA!L119=0,0,Provisions_DATA!L119),IF($C$3="Current Exchange rate",IF(Provisions_DATA!L119=0,0,Provisions_DATA!L119/ECO!V10),IF($C$3="Constant Exchange rate",IF(Provisions_DATA!L119=0,0,Provisions_DATA!L119/ECO!V45))))</f>
        <v>0</v>
      </c>
      <c r="N125" s="73">
        <f>IF($C$3="National Currency",IF(Provisions_DATA!M119=0,0,Provisions_DATA!M119),IF($C$3="Current Exchange rate",IF(Provisions_DATA!M119=0,0,Provisions_DATA!M119/ECO!W10),IF($C$3="Constant Exchange rate",IF(Provisions_DATA!M119=0,0,Provisions_DATA!M119/ECO!W45))))</f>
        <v>0</v>
      </c>
      <c r="O125" s="73">
        <f>IF($C$3="National Currency",IF(Provisions_DATA!N119=0,0,Provisions_DATA!N119),IF($C$3="Current Exchange rate",IF(Provisions_DATA!N119=0,0,Provisions_DATA!N119/ECO!X10),IF($C$3="Constant Exchange rate",IF(Provisions_DATA!N119=0,0,Provisions_DATA!N119/ECO!X45))))</f>
        <v>0</v>
      </c>
      <c r="P125" s="209">
        <f>IF($C$3="National Currency",IF(Provisions_DATA!O119=0,0,Provisions_DATA!O119),IF($C$3="Current Exchange rate",IF(Provisions_DATA!O119=0,0,Provisions_DATA!O119/ECO!Y10),IF($C$3="Constant Exchange rate",IF(Provisions_DATA!O119=0,0,Provisions_DATA!O119/ECO!Y45))))</f>
        <v>0</v>
      </c>
      <c r="Q125" s="77">
        <f>O125/$O$157</f>
        <v>0</v>
      </c>
      <c r="R125" s="77" t="str">
        <f>IF(OR(O125=0, N125=0),"-",O125/N125-1)</f>
        <v>-</v>
      </c>
      <c r="S125" s="77" t="str">
        <f>IF(OR(O125=0, F125=0),"-",O125/F125-1)</f>
        <v>-</v>
      </c>
    </row>
    <row r="126" spans="3:19" ht="15" x14ac:dyDescent="0.25">
      <c r="C126" s="242"/>
      <c r="D126" s="243"/>
      <c r="E126" s="72" t="s">
        <v>1</v>
      </c>
      <c r="F126" s="74">
        <f>IF($C$3="National Currency",IF(Provisions_DATA!E120=0,0,Provisions_DATA!E120),IF($C$3="Current Exchange rate",IF(Provisions_DATA!E120=0,0,Provisions_DATA!E120/ECO!O11),IF($C$3="Constant Exchange rate",IF(Provisions_DATA!E120=0,0,Provisions_DATA!E120/ECO!O46))))</f>
        <v>31279.532536849998</v>
      </c>
      <c r="G126" s="74">
        <f>IF($C$3="National Currency",IF(Provisions_DATA!F120=0,0,Provisions_DATA!F120),IF($C$3="Current Exchange rate",IF(Provisions_DATA!F120=0,0,Provisions_DATA!F120/ECO!P11),IF($C$3="Constant Exchange rate",IF(Provisions_DATA!F120=0,0,Provisions_DATA!F120/ECO!P46))))</f>
        <v>33962.410220159996</v>
      </c>
      <c r="H126" s="74">
        <f>IF($C$3="National Currency",IF(Provisions_DATA!G120=0,0,Provisions_DATA!G120),IF($C$3="Current Exchange rate",IF(Provisions_DATA!G120=0,0,Provisions_DATA!G120/ECO!Q11),IF($C$3="Constant Exchange rate",IF(Provisions_DATA!G120=0,0,Provisions_DATA!G120/ECO!Q46))))</f>
        <v>35652.597714410003</v>
      </c>
      <c r="I126" s="74">
        <f>IF($C$3="National Currency",IF(Provisions_DATA!H120=0,0,Provisions_DATA!H120),IF($C$3="Current Exchange rate",IF(Provisions_DATA!H120=0,0,Provisions_DATA!H120/ECO!R11),IF($C$3="Constant Exchange rate",IF(Provisions_DATA!H120=0,0,Provisions_DATA!H120/ECO!R46))))</f>
        <v>38702.482735449994</v>
      </c>
      <c r="J126" s="74">
        <f>IF($C$3="National Currency",IF(Provisions_DATA!I120=0,0,Provisions_DATA!I120),IF($C$3="Current Exchange rate",IF(Provisions_DATA!I120=0,0,Provisions_DATA!I120/ECO!S11),IF($C$3="Constant Exchange rate",IF(Provisions_DATA!I120=0,0,Provisions_DATA!I120/ECO!S46))))</f>
        <v>40200.569061139999</v>
      </c>
      <c r="K126" s="74">
        <f>IF($C$3="National Currency",IF(Provisions_DATA!J120=0,0,Provisions_DATA!J120),IF($C$3="Current Exchange rate",IF(Provisions_DATA!J120=0,0,Provisions_DATA!J120/ECO!T11),IF($C$3="Constant Exchange rate",IF(Provisions_DATA!J120=0,0,Provisions_DATA!J120/ECO!T46))))</f>
        <v>42669.195056659999</v>
      </c>
      <c r="L126" s="74">
        <f>IF($C$3="National Currency",IF(Provisions_DATA!K120=0,0,Provisions_DATA!K120),IF($C$3="Current Exchange rate",IF(Provisions_DATA!K120=0,0,Provisions_DATA!K120/ECO!U11),IF($C$3="Constant Exchange rate",IF(Provisions_DATA!K120=0,0,Provisions_DATA!K120/ECO!U46))))</f>
        <v>45593.393096479995</v>
      </c>
      <c r="M126" s="74">
        <f>IF($C$3="National Currency",IF(Provisions_DATA!L120=0,0,Provisions_DATA!L120),IF($C$3="Current Exchange rate",IF(Provisions_DATA!L120=0,0,Provisions_DATA!L120/ECO!V11),IF($C$3="Constant Exchange rate",IF(Provisions_DATA!L120=0,0,Provisions_DATA!L120/ECO!V46))))</f>
        <v>48071.587351509996</v>
      </c>
      <c r="N126" s="74">
        <f>IF($C$3="National Currency",IF(Provisions_DATA!M120=0,0,Provisions_DATA!M120),IF($C$3="Current Exchange rate",IF(Provisions_DATA!M120=0,0,Provisions_DATA!M120/ECO!W11),IF($C$3="Constant Exchange rate",IF(Provisions_DATA!M120=0,0,Provisions_DATA!M120/ECO!W46))))</f>
        <v>50759.432008690004</v>
      </c>
      <c r="O126" s="74">
        <f>IF($C$3="National Currency",IF(Provisions_DATA!N120=0,0,Provisions_DATA!N120),IF($C$3="Current Exchange rate",IF(Provisions_DATA!N120=0,0,Provisions_DATA!N120/ECO!X11),IF($C$3="Constant Exchange rate",IF(Provisions_DATA!N120=0,0,Provisions_DATA!N120/ECO!X46))))</f>
        <v>54327.05615692</v>
      </c>
      <c r="P126" s="210">
        <f>IF($C$3="National Currency",IF(Provisions_DATA!O120=0,0,Provisions_DATA!O120),IF($C$3="Current Exchange rate",IF(Provisions_DATA!O120=0,0,Provisions_DATA!O120/ECO!Y11),IF($C$3="Constant Exchange rate",IF(Provisions_DATA!O120=0,0,Provisions_DATA!O120/ECO!Y46))))</f>
        <v>57613.785489800001</v>
      </c>
      <c r="Q126" s="77">
        <f t="shared" ref="Q126:Q158" si="19">O126/$O$157</f>
        <v>8.3788379708557403E-2</v>
      </c>
      <c r="R126" s="77">
        <f t="shared" ref="R126:R156" si="20">IF(OR(O126=0, N126=0),"-",O126/N126-1)</f>
        <v>7.0284950147180947E-2</v>
      </c>
      <c r="S126" s="77">
        <f t="shared" ref="S126:S156" si="21">IF(OR(O126=0, F126=0),"-",O126/F126-1)</f>
        <v>0.73682442641743529</v>
      </c>
    </row>
    <row r="127" spans="3:19" ht="15" x14ac:dyDescent="0.25">
      <c r="C127" s="242"/>
      <c r="D127" s="243"/>
      <c r="E127" s="72" t="s">
        <v>2</v>
      </c>
      <c r="F127" s="74">
        <f>IF($C$3="National Currency",IF(Provisions_DATA!E121=0,0,Provisions_DATA!E121),IF($C$3="Current Exchange rate",IF(Provisions_DATA!E121=0,0,Provisions_DATA!E121/ECO!O12),IF($C$3="Constant Exchange rate",IF(Provisions_DATA!E121=0,0,Provisions_DATA!E121/ECO!O47))))</f>
        <v>0</v>
      </c>
      <c r="G127" s="74">
        <f>IF($C$3="National Currency",IF(Provisions_DATA!F121=0,0,Provisions_DATA!F121),IF($C$3="Current Exchange rate",IF(Provisions_DATA!F121=0,0,Provisions_DATA!F121/ECO!P12),IF($C$3="Constant Exchange rate",IF(Provisions_DATA!F121=0,0,Provisions_DATA!F121/ECO!P47))))</f>
        <v>0</v>
      </c>
      <c r="H127" s="74">
        <f>IF($C$3="National Currency",IF(Provisions_DATA!G121=0,0,Provisions_DATA!G121),IF($C$3="Current Exchange rate",IF(Provisions_DATA!G121=0,0,Provisions_DATA!G121/ECO!Q12),IF($C$3="Constant Exchange rate",IF(Provisions_DATA!G121=0,0,Provisions_DATA!G121/ECO!Q47))))</f>
        <v>0</v>
      </c>
      <c r="I127" s="74">
        <f>IF($C$3="National Currency",IF(Provisions_DATA!H121=0,0,Provisions_DATA!H121),IF($C$3="Current Exchange rate",IF(Provisions_DATA!H121=0,0,Provisions_DATA!H121/ECO!R12),IF($C$3="Constant Exchange rate",IF(Provisions_DATA!H121=0,0,Provisions_DATA!H121/ECO!R47))))</f>
        <v>6.1661828919112303</v>
      </c>
      <c r="J127" s="74">
        <f>IF($C$3="National Currency",IF(Provisions_DATA!I121=0,0,Provisions_DATA!I121),IF($C$3="Current Exchange rate",IF(Provisions_DATA!I121=0,0,Provisions_DATA!I121/ECO!S12),IF($C$3="Constant Exchange rate",IF(Provisions_DATA!I121=0,0,Provisions_DATA!I121/ECO!S47))))</f>
        <v>7.8572087074342818</v>
      </c>
      <c r="K127" s="74">
        <f>IF($C$3="National Currency",IF(Provisions_DATA!J121=0,0,Provisions_DATA!J121),IF($C$3="Current Exchange rate",IF(Provisions_DATA!J121=0,0,Provisions_DATA!J121/ECO!T12),IF($C$3="Constant Exchange rate",IF(Provisions_DATA!J121=0,0,Provisions_DATA!J121/ECO!T47))))</f>
        <v>7.1520660190203644</v>
      </c>
      <c r="L127" s="74">
        <f>IF($C$3="National Currency",IF(Provisions_DATA!K121=0,0,Provisions_DATA!K121),IF($C$3="Current Exchange rate",IF(Provisions_DATA!K121=0,0,Provisions_DATA!K121/ECO!U12),IF($C$3="Constant Exchange rate",IF(Provisions_DATA!K121=0,0,Provisions_DATA!K121/ECO!U47))))</f>
        <v>7.1585789655800696</v>
      </c>
      <c r="M127" s="74">
        <f>IF($C$3="National Currency",IF(Provisions_DATA!L121=0,0,Provisions_DATA!L121),IF($C$3="Current Exchange rate",IF(Provisions_DATA!L121=0,0,Provisions_DATA!L121/ECO!V12),IF($C$3="Constant Exchange rate",IF(Provisions_DATA!L121=0,0,Provisions_DATA!L121/ECO!V47))))</f>
        <v>6.1355966867777889</v>
      </c>
      <c r="N127" s="74">
        <f>IF($C$3="National Currency",IF(Provisions_DATA!M121=0,0,Provisions_DATA!M121),IF($C$3="Current Exchange rate",IF(Provisions_DATA!M121=0,0,Provisions_DATA!M121/ECO!W12),IF($C$3="Constant Exchange rate",IF(Provisions_DATA!M121=0,0,Provisions_DATA!M121/ECO!W47))))</f>
        <v>8.1807955823703864</v>
      </c>
      <c r="O127" s="208">
        <f>IF($C$3="National Currency",IF(Provisions_DATA!N121=0,0,Provisions_DATA!N121),IF($C$3="Current Exchange rate",IF(Provisions_DATA!N121=0,0,Provisions_DATA!N121/ECO!X12),IF($C$3="Constant Exchange rate",IF(Provisions_DATA!N121=0,0,Provisions_DATA!N121/ECO!X47))))</f>
        <v>8.1807955823703864</v>
      </c>
      <c r="P127" s="210">
        <f>IF($C$3="National Currency",IF(Provisions_DATA!O121=0,0,Provisions_DATA!O121),IF($C$3="Current Exchange rate",IF(Provisions_DATA!O121=0,0,Provisions_DATA!O121/ECO!Y12),IF($C$3="Constant Exchange rate",IF(Provisions_DATA!O121=0,0,Provisions_DATA!O121/ECO!Y47))))</f>
        <v>0</v>
      </c>
      <c r="Q127" s="77">
        <f t="shared" si="19"/>
        <v>1.2617205036728792E-5</v>
      </c>
      <c r="R127" s="77">
        <f t="shared" si="20"/>
        <v>0</v>
      </c>
      <c r="S127" s="77" t="str">
        <f t="shared" si="21"/>
        <v>-</v>
      </c>
    </row>
    <row r="128" spans="3:19" ht="15" x14ac:dyDescent="0.25">
      <c r="C128" s="242"/>
      <c r="D128" s="243"/>
      <c r="E128" s="72" t="s">
        <v>3</v>
      </c>
      <c r="F128" s="74">
        <f>IF($C$3="National Currency",IF(Provisions_DATA!E122=0,0,Provisions_DATA!E122),IF($C$3="Current Exchange rate",IF(Provisions_DATA!E122=0,0,Provisions_DATA!E122/ECO!O13),IF($C$3="Constant Exchange rate",IF(Provisions_DATA!E122=0,0,Provisions_DATA!E122/ECO!O48))))</f>
        <v>99898.034763805728</v>
      </c>
      <c r="G128" s="74">
        <f>IF($C$3="National Currency",IF(Provisions_DATA!F122=0,0,Provisions_DATA!F122),IF($C$3="Current Exchange rate",IF(Provisions_DATA!F122=0,0,Provisions_DATA!F122/ECO!P13),IF($C$3="Constant Exchange rate",IF(Provisions_DATA!F122=0,0,Provisions_DATA!F122/ECO!P48))))</f>
        <v>100704.54008649368</v>
      </c>
      <c r="H128" s="74">
        <f>IF($C$3="National Currency",IF(Provisions_DATA!G122=0,0,Provisions_DATA!G122),IF($C$3="Current Exchange rate",IF(Provisions_DATA!G122=0,0,Provisions_DATA!G122/ECO!Q13),IF($C$3="Constant Exchange rate",IF(Provisions_DATA!G122=0,0,Provisions_DATA!G122/ECO!Q48))))</f>
        <v>100742.67714570859</v>
      </c>
      <c r="I128" s="74">
        <f>IF($C$3="National Currency",IF(Provisions_DATA!H122=0,0,Provisions_DATA!H122),IF($C$3="Current Exchange rate",IF(Provisions_DATA!H122=0,0,Provisions_DATA!H122/ECO!R13),IF($C$3="Constant Exchange rate",IF(Provisions_DATA!H122=0,0,Provisions_DATA!H122/ECO!R48))))</f>
        <v>101905.6012974052</v>
      </c>
      <c r="J128" s="74">
        <f>IF($C$3="National Currency",IF(Provisions_DATA!I122=0,0,Provisions_DATA!I122),IF($C$3="Current Exchange rate",IF(Provisions_DATA!I122=0,0,Provisions_DATA!I122/ECO!S13),IF($C$3="Constant Exchange rate",IF(Provisions_DATA!I122=0,0,Provisions_DATA!I122/ECO!S48))))</f>
        <v>101047.04243845644</v>
      </c>
      <c r="K128" s="74">
        <f>IF($C$3="National Currency",IF(Provisions_DATA!J122=0,0,Provisions_DATA!J122),IF($C$3="Current Exchange rate",IF(Provisions_DATA!J122=0,0,Provisions_DATA!J122/ECO!T13),IF($C$3="Constant Exchange rate",IF(Provisions_DATA!J122=0,0,Provisions_DATA!J122/ECO!T48))))</f>
        <v>103442.32771540254</v>
      </c>
      <c r="L128" s="74">
        <f>IF($C$3="National Currency",IF(Provisions_DATA!K122=0,0,Provisions_DATA!K122),IF($C$3="Current Exchange rate",IF(Provisions_DATA!K122=0,0,Provisions_DATA!K122/ECO!U13),IF($C$3="Constant Exchange rate",IF(Provisions_DATA!K122=0,0,Provisions_DATA!K122/ECO!U48))))</f>
        <v>108630.61734447772</v>
      </c>
      <c r="M128" s="74">
        <f>IF($C$3="National Currency",IF(Provisions_DATA!L122=0,0,Provisions_DATA!L122),IF($C$3="Current Exchange rate",IF(Provisions_DATA!L122=0,0,Provisions_DATA!L122/ECO!V13),IF($C$3="Constant Exchange rate",IF(Provisions_DATA!L122=0,0,Provisions_DATA!L122/ECO!V48))))</f>
        <v>113958.66701929475</v>
      </c>
      <c r="N128" s="74">
        <f>IF($C$3="National Currency",IF(Provisions_DATA!M122=0,0,Provisions_DATA!M122),IF($C$3="Current Exchange rate",IF(Provisions_DATA!M122=0,0,Provisions_DATA!M122/ECO!W13),IF($C$3="Constant Exchange rate",IF(Provisions_DATA!M122=0,0,Provisions_DATA!M122/ECO!W48))))</f>
        <v>121259.40243679308</v>
      </c>
      <c r="O128" s="74">
        <f>IF($C$3="National Currency",IF(Provisions_DATA!N122=0,0,Provisions_DATA!N122),IF($C$3="Current Exchange rate",IF(Provisions_DATA!N122=0,0,Provisions_DATA!N122/ECO!X13),IF($C$3="Constant Exchange rate",IF(Provisions_DATA!N122=0,0,Provisions_DATA!N122/ECO!X48))))</f>
        <v>128195.33607950766</v>
      </c>
      <c r="P128" s="210">
        <f>IF($C$3="National Currency",IF(Provisions_DATA!O122=0,0,Provisions_DATA!O122),IF($C$3="Current Exchange rate",IF(Provisions_DATA!O122=0,0,Provisions_DATA!O122/ECO!Y13),IF($C$3="Constant Exchange rate",IF(Provisions_DATA!O122=0,0,Provisions_DATA!O122/ECO!Y48))))</f>
        <v>135383.92555306054</v>
      </c>
      <c r="Q128" s="77">
        <f t="shared" si="19"/>
        <v>0.19771510286275151</v>
      </c>
      <c r="R128" s="77">
        <f t="shared" si="20"/>
        <v>5.7199140877590482E-2</v>
      </c>
      <c r="S128" s="77">
        <f t="shared" si="21"/>
        <v>0.28326184176302127</v>
      </c>
    </row>
    <row r="129" spans="3:19" ht="15" x14ac:dyDescent="0.25">
      <c r="C129" s="242"/>
      <c r="D129" s="243"/>
      <c r="E129" s="72" t="s">
        <v>4</v>
      </c>
      <c r="F129" s="74">
        <f>IF($C$3="National Currency",IF(Provisions_DATA!E123=0,0,Provisions_DATA!E123),IF($C$3="Current Exchange rate",IF(Provisions_DATA!E123=0,0,Provisions_DATA!E123/ECO!O14),IF($C$3="Constant Exchange rate",IF(Provisions_DATA!E123=0,0,Provisions_DATA!E123/ECO!O49))))</f>
        <v>20.435371861932499</v>
      </c>
      <c r="G129" s="74">
        <f>IF($C$3="National Currency",IF(Provisions_DATA!F123=0,0,Provisions_DATA!F123),IF($C$3="Current Exchange rate",IF(Provisions_DATA!F123=0,0,Provisions_DATA!F123/ECO!P14),IF($C$3="Constant Exchange rate",IF(Provisions_DATA!F123=0,0,Provisions_DATA!F123/ECO!P49))))</f>
        <v>26.274049536770356</v>
      </c>
      <c r="H129" s="74">
        <f>IF($C$3="National Currency",IF(Provisions_DATA!G123=0,0,Provisions_DATA!G123),IF($C$3="Current Exchange rate",IF(Provisions_DATA!G123=0,0,Provisions_DATA!G123/ECO!Q14),IF($C$3="Constant Exchange rate",IF(Provisions_DATA!G123=0,0,Provisions_DATA!G123/ECO!Q49))))</f>
        <v>29.193388374189283</v>
      </c>
      <c r="I129" s="74">
        <f>IF($C$3="National Currency",IF(Provisions_DATA!H123=0,0,Provisions_DATA!H123),IF($C$3="Current Exchange rate",IF(Provisions_DATA!H123=0,0,Provisions_DATA!H123/ECO!R14),IF($C$3="Constant Exchange rate",IF(Provisions_DATA!H123=0,0,Provisions_DATA!H123/ECO!R49))))</f>
        <v>32.463649255898986</v>
      </c>
      <c r="J129" s="74">
        <f>IF($C$3="National Currency",IF(Provisions_DATA!I123=0,0,Provisions_DATA!I123),IF($C$3="Current Exchange rate",IF(Provisions_DATA!I123=0,0,Provisions_DATA!I123/ECO!S14),IF($C$3="Constant Exchange rate",IF(Provisions_DATA!I123=0,0,Provisions_DATA!I123/ECO!S49))))</f>
        <v>21</v>
      </c>
      <c r="K129" s="74">
        <f>IF($C$3="National Currency",IF(Provisions_DATA!J123=0,0,Provisions_DATA!J123),IF($C$3="Current Exchange rate",IF(Provisions_DATA!J123=0,0,Provisions_DATA!J123/ECO!T14),IF($C$3="Constant Exchange rate",IF(Provisions_DATA!J123=0,0,Provisions_DATA!J123/ECO!T49))))</f>
        <v>23</v>
      </c>
      <c r="L129" s="74">
        <f>IF($C$3="National Currency",IF(Provisions_DATA!K123=0,0,Provisions_DATA!K123),IF($C$3="Current Exchange rate",IF(Provisions_DATA!K123=0,0,Provisions_DATA!K123/ECO!U14),IF($C$3="Constant Exchange rate",IF(Provisions_DATA!K123=0,0,Provisions_DATA!K123/ECO!U49))))</f>
        <v>25</v>
      </c>
      <c r="M129" s="74">
        <f>IF($C$3="National Currency",IF(Provisions_DATA!L123=0,0,Provisions_DATA!L123),IF($C$3="Current Exchange rate",IF(Provisions_DATA!L123=0,0,Provisions_DATA!L123/ECO!V14),IF($C$3="Constant Exchange rate",IF(Provisions_DATA!L123=0,0,Provisions_DATA!L123/ECO!V49))))</f>
        <v>25</v>
      </c>
      <c r="N129" s="74">
        <f>IF($C$3="National Currency",IF(Provisions_DATA!M123=0,0,Provisions_DATA!M123),IF($C$3="Current Exchange rate",IF(Provisions_DATA!M123=0,0,Provisions_DATA!M123/ECO!W14),IF($C$3="Constant Exchange rate",IF(Provisions_DATA!M123=0,0,Provisions_DATA!M123/ECO!W49))))</f>
        <v>25</v>
      </c>
      <c r="O129" s="208">
        <f>IF($C$3="National Currency",IF(Provisions_DATA!N123=0,0,Provisions_DATA!N123),IF($C$3="Current Exchange rate",IF(Provisions_DATA!N123=0,0,Provisions_DATA!N123/ECO!X14),IF($C$3="Constant Exchange rate",IF(Provisions_DATA!N123=0,0,Provisions_DATA!N123/ECO!X49))))</f>
        <v>25</v>
      </c>
      <c r="P129" s="210">
        <f>IF($C$3="National Currency",IF(Provisions_DATA!O123=0,0,Provisions_DATA!O123),IF($C$3="Current Exchange rate",IF(Provisions_DATA!O123=0,0,Provisions_DATA!O123/ECO!Y14),IF($C$3="Constant Exchange rate",IF(Provisions_DATA!O123=0,0,Provisions_DATA!O123/ECO!Y49))))</f>
        <v>0</v>
      </c>
      <c r="Q129" s="77">
        <f t="shared" si="19"/>
        <v>3.8557390016928391E-5</v>
      </c>
      <c r="R129" s="77">
        <f t="shared" si="20"/>
        <v>0</v>
      </c>
      <c r="S129" s="77">
        <f t="shared" si="21"/>
        <v>0.2233689784999997</v>
      </c>
    </row>
    <row r="130" spans="3:19" ht="15" x14ac:dyDescent="0.25">
      <c r="C130" s="242"/>
      <c r="D130" s="243"/>
      <c r="E130" s="72" t="s">
        <v>5</v>
      </c>
      <c r="F130" s="74">
        <f>IF($C$3="National Currency",IF(Provisions_DATA!E124=0,0,Provisions_DATA!E124),IF($C$3="Current Exchange rate",IF(Provisions_DATA!E124=0,0,Provisions_DATA!E124/ECO!O15),IF($C$3="Constant Exchange rate",IF(Provisions_DATA!E124=0,0,Provisions_DATA!E124/ECO!O50))))</f>
        <v>0</v>
      </c>
      <c r="G130" s="74">
        <f>IF($C$3="National Currency",IF(Provisions_DATA!F124=0,0,Provisions_DATA!F124),IF($C$3="Current Exchange rate",IF(Provisions_DATA!F124=0,0,Provisions_DATA!F124/ECO!P15),IF($C$3="Constant Exchange rate",IF(Provisions_DATA!F124=0,0,Provisions_DATA!F124/ECO!P50))))</f>
        <v>0</v>
      </c>
      <c r="H130" s="74">
        <f>IF($C$3="National Currency",IF(Provisions_DATA!G124=0,0,Provisions_DATA!G124),IF($C$3="Current Exchange rate",IF(Provisions_DATA!G124=0,0,Provisions_DATA!G124/ECO!Q15),IF($C$3="Constant Exchange rate",IF(Provisions_DATA!G124=0,0,Provisions_DATA!G124/ECO!Q50))))</f>
        <v>0</v>
      </c>
      <c r="I130" s="74">
        <f>IF($C$3="National Currency",IF(Provisions_DATA!H124=0,0,Provisions_DATA!H124),IF($C$3="Current Exchange rate",IF(Provisions_DATA!H124=0,0,Provisions_DATA!H124/ECO!R15),IF($C$3="Constant Exchange rate",IF(Provisions_DATA!H124=0,0,Provisions_DATA!H124/ECO!R50))))</f>
        <v>0</v>
      </c>
      <c r="J130" s="74">
        <f>IF($C$3="National Currency",IF(Provisions_DATA!I124=0,0,Provisions_DATA!I124),IF($C$3="Current Exchange rate",IF(Provisions_DATA!I124=0,0,Provisions_DATA!I124/ECO!S15),IF($C$3="Constant Exchange rate",IF(Provisions_DATA!I124=0,0,Provisions_DATA!I124/ECO!S50))))</f>
        <v>0</v>
      </c>
      <c r="K130" s="74">
        <f>IF($C$3="National Currency",IF(Provisions_DATA!J124=0,0,Provisions_DATA!J124),IF($C$3="Current Exchange rate",IF(Provisions_DATA!J124=0,0,Provisions_DATA!J124/ECO!T15),IF($C$3="Constant Exchange rate",IF(Provisions_DATA!J124=0,0,Provisions_DATA!J124/ECO!T50))))</f>
        <v>0</v>
      </c>
      <c r="L130" s="74">
        <f>IF($C$3="National Currency",IF(Provisions_DATA!K124=0,0,Provisions_DATA!K124),IF($C$3="Current Exchange rate",IF(Provisions_DATA!K124=0,0,Provisions_DATA!K124/ECO!U15),IF($C$3="Constant Exchange rate",IF(Provisions_DATA!K124=0,0,Provisions_DATA!K124/ECO!U50))))</f>
        <v>0</v>
      </c>
      <c r="M130" s="74">
        <f>IF($C$3="National Currency",IF(Provisions_DATA!L124=0,0,Provisions_DATA!L124),IF($C$3="Current Exchange rate",IF(Provisions_DATA!L124=0,0,Provisions_DATA!L124/ECO!V15),IF($C$3="Constant Exchange rate",IF(Provisions_DATA!L124=0,0,Provisions_DATA!L124/ECO!V50))))</f>
        <v>0</v>
      </c>
      <c r="N130" s="74">
        <f>IF($C$3="National Currency",IF(Provisions_DATA!M124=0,0,Provisions_DATA!M124),IF($C$3="Current Exchange rate",IF(Provisions_DATA!M124=0,0,Provisions_DATA!M124/ECO!W15),IF($C$3="Constant Exchange rate",IF(Provisions_DATA!M124=0,0,Provisions_DATA!M124/ECO!W50))))</f>
        <v>0</v>
      </c>
      <c r="O130" s="74">
        <f>IF($C$3="National Currency",IF(Provisions_DATA!N124=0,0,Provisions_DATA!N124),IF($C$3="Current Exchange rate",IF(Provisions_DATA!N124=0,0,Provisions_DATA!N124/ECO!X15),IF($C$3="Constant Exchange rate",IF(Provisions_DATA!N124=0,0,Provisions_DATA!N124/ECO!X50))))</f>
        <v>0</v>
      </c>
      <c r="P130" s="210">
        <f>IF($C$3="National Currency",IF(Provisions_DATA!O124=0,0,Provisions_DATA!O124),IF($C$3="Current Exchange rate",IF(Provisions_DATA!O124=0,0,Provisions_DATA!O124/ECO!Y15),IF($C$3="Constant Exchange rate",IF(Provisions_DATA!O124=0,0,Provisions_DATA!O124/ECO!Y50))))</f>
        <v>0</v>
      </c>
      <c r="Q130" s="77">
        <f t="shared" si="19"/>
        <v>0</v>
      </c>
      <c r="R130" s="77" t="str">
        <f t="shared" si="20"/>
        <v>-</v>
      </c>
      <c r="S130" s="77" t="str">
        <f t="shared" si="21"/>
        <v>-</v>
      </c>
    </row>
    <row r="131" spans="3:19" ht="15" x14ac:dyDescent="0.25">
      <c r="C131" s="242"/>
      <c r="D131" s="243"/>
      <c r="E131" s="72" t="s">
        <v>6</v>
      </c>
      <c r="F131" s="74">
        <f>IF($C$3="National Currency",IF(Provisions_DATA!E125=0,0,Provisions_DATA!E125),IF($C$3="Current Exchange rate",IF(Provisions_DATA!E125=0,0,Provisions_DATA!E125/ECO!O16),IF($C$3="Constant Exchange rate",IF(Provisions_DATA!E125=0,0,Provisions_DATA!E125/ECO!O51))))</f>
        <v>0</v>
      </c>
      <c r="G131" s="74">
        <f>IF($C$3="National Currency",IF(Provisions_DATA!F125=0,0,Provisions_DATA!F125),IF($C$3="Current Exchange rate",IF(Provisions_DATA!F125=0,0,Provisions_DATA!F125/ECO!P16),IF($C$3="Constant Exchange rate",IF(Provisions_DATA!F125=0,0,Provisions_DATA!F125/ECO!P51))))</f>
        <v>0</v>
      </c>
      <c r="H131" s="74">
        <f>IF($C$3="National Currency",IF(Provisions_DATA!G125=0,0,Provisions_DATA!G125),IF($C$3="Current Exchange rate",IF(Provisions_DATA!G125=0,0,Provisions_DATA!G125/ECO!Q16),IF($C$3="Constant Exchange rate",IF(Provisions_DATA!G125=0,0,Provisions_DATA!G125/ECO!Q51))))</f>
        <v>0</v>
      </c>
      <c r="I131" s="74">
        <f>IF($C$3="National Currency",IF(Provisions_DATA!H125=0,0,Provisions_DATA!H125),IF($C$3="Current Exchange rate",IF(Provisions_DATA!H125=0,0,Provisions_DATA!H125/ECO!R16),IF($C$3="Constant Exchange rate",IF(Provisions_DATA!H125=0,0,Provisions_DATA!H125/ECO!R51))))</f>
        <v>0</v>
      </c>
      <c r="J131" s="74">
        <f>IF($C$3="National Currency",IF(Provisions_DATA!I125=0,0,Provisions_DATA!I125),IF($C$3="Current Exchange rate",IF(Provisions_DATA!I125=0,0,Provisions_DATA!I125/ECO!S16),IF($C$3="Constant Exchange rate",IF(Provisions_DATA!I125=0,0,Provisions_DATA!I125/ECO!S51))))</f>
        <v>0</v>
      </c>
      <c r="K131" s="74">
        <f>IF($C$3="National Currency",IF(Provisions_DATA!J125=0,0,Provisions_DATA!J125),IF($C$3="Current Exchange rate",IF(Provisions_DATA!J125=0,0,Provisions_DATA!J125/ECO!T16),IF($C$3="Constant Exchange rate",IF(Provisions_DATA!J125=0,0,Provisions_DATA!J125/ECO!T51))))</f>
        <v>0</v>
      </c>
      <c r="L131" s="74">
        <f>IF($C$3="National Currency",IF(Provisions_DATA!K125=0,0,Provisions_DATA!K125),IF($C$3="Current Exchange rate",IF(Provisions_DATA!K125=0,0,Provisions_DATA!K125/ECO!U16),IF($C$3="Constant Exchange rate",IF(Provisions_DATA!K125=0,0,Provisions_DATA!K125/ECO!U51))))</f>
        <v>0</v>
      </c>
      <c r="M131" s="74">
        <f>IF($C$3="National Currency",IF(Provisions_DATA!L125=0,0,Provisions_DATA!L125),IF($C$3="Current Exchange rate",IF(Provisions_DATA!L125=0,0,Provisions_DATA!L125/ECO!V16),IF($C$3="Constant Exchange rate",IF(Provisions_DATA!L125=0,0,Provisions_DATA!L125/ECO!V51))))</f>
        <v>0</v>
      </c>
      <c r="N131" s="74">
        <f>IF($C$3="National Currency",IF(Provisions_DATA!M125=0,0,Provisions_DATA!M125),IF($C$3="Current Exchange rate",IF(Provisions_DATA!M125=0,0,Provisions_DATA!M125/ECO!W16),IF($C$3="Constant Exchange rate",IF(Provisions_DATA!M125=0,0,Provisions_DATA!M125/ECO!W51))))</f>
        <v>0</v>
      </c>
      <c r="O131" s="74">
        <f>IF($C$3="National Currency",IF(Provisions_DATA!N125=0,0,Provisions_DATA!N125),IF($C$3="Current Exchange rate",IF(Provisions_DATA!N125=0,0,Provisions_DATA!N125/ECO!X16),IF($C$3="Constant Exchange rate",IF(Provisions_DATA!N125=0,0,Provisions_DATA!N125/ECO!X51))))</f>
        <v>0</v>
      </c>
      <c r="P131" s="210">
        <f>IF($C$3="National Currency",IF(Provisions_DATA!O125=0,0,Provisions_DATA!O125),IF($C$3="Current Exchange rate",IF(Provisions_DATA!O125=0,0,Provisions_DATA!O125/ECO!Y16),IF($C$3="Constant Exchange rate",IF(Provisions_DATA!O125=0,0,Provisions_DATA!O125/ECO!Y51))))</f>
        <v>0</v>
      </c>
      <c r="Q131" s="77">
        <f t="shared" si="19"/>
        <v>0</v>
      </c>
      <c r="R131" s="77" t="str">
        <f t="shared" si="20"/>
        <v>-</v>
      </c>
      <c r="S131" s="77" t="str">
        <f t="shared" si="21"/>
        <v>-</v>
      </c>
    </row>
    <row r="132" spans="3:19" ht="15" x14ac:dyDescent="0.25">
      <c r="C132" s="242"/>
      <c r="D132" s="243"/>
      <c r="E132" s="72" t="s">
        <v>7</v>
      </c>
      <c r="F132" s="74">
        <f>IF($C$3="National Currency",IF(Provisions_DATA!E126=0,0,Provisions_DATA!E126),IF($C$3="Current Exchange rate",IF(Provisions_DATA!E126=0,0,Provisions_DATA!E126/ECO!O17),IF($C$3="Constant Exchange rate",IF(Provisions_DATA!E126=0,0,Provisions_DATA!E126/ECO!O52))))</f>
        <v>0</v>
      </c>
      <c r="G132" s="74">
        <f>IF($C$3="National Currency",IF(Provisions_DATA!F126=0,0,Provisions_DATA!F126),IF($C$3="Current Exchange rate",IF(Provisions_DATA!F126=0,0,Provisions_DATA!F126/ECO!P17),IF($C$3="Constant Exchange rate",IF(Provisions_DATA!F126=0,0,Provisions_DATA!F126/ECO!P52))))</f>
        <v>0</v>
      </c>
      <c r="H132" s="74">
        <f>IF($C$3="National Currency",IF(Provisions_DATA!G126=0,0,Provisions_DATA!G126),IF($C$3="Current Exchange rate",IF(Provisions_DATA!G126=0,0,Provisions_DATA!G126/ECO!Q17),IF($C$3="Constant Exchange rate",IF(Provisions_DATA!G126=0,0,Provisions_DATA!G126/ECO!Q52))))</f>
        <v>0</v>
      </c>
      <c r="I132" s="74">
        <f>IF($C$3="National Currency",IF(Provisions_DATA!H126=0,0,Provisions_DATA!H126),IF($C$3="Current Exchange rate",IF(Provisions_DATA!H126=0,0,Provisions_DATA!H126/ECO!R17),IF($C$3="Constant Exchange rate",IF(Provisions_DATA!H126=0,0,Provisions_DATA!H126/ECO!R52))))</f>
        <v>0</v>
      </c>
      <c r="J132" s="74">
        <f>IF($C$3="National Currency",IF(Provisions_DATA!I126=0,0,Provisions_DATA!I126),IF($C$3="Current Exchange rate",IF(Provisions_DATA!I126=0,0,Provisions_DATA!I126/ECO!S17),IF($C$3="Constant Exchange rate",IF(Provisions_DATA!I126=0,0,Provisions_DATA!I126/ECO!S52))))</f>
        <v>0</v>
      </c>
      <c r="K132" s="74">
        <f>IF($C$3="National Currency",IF(Provisions_DATA!J126=0,0,Provisions_DATA!J126),IF($C$3="Current Exchange rate",IF(Provisions_DATA!J126=0,0,Provisions_DATA!J126/ECO!T17),IF($C$3="Constant Exchange rate",IF(Provisions_DATA!J126=0,0,Provisions_DATA!J126/ECO!T52))))</f>
        <v>0</v>
      </c>
      <c r="L132" s="74">
        <f>IF($C$3="National Currency",IF(Provisions_DATA!K126=0,0,Provisions_DATA!K126),IF($C$3="Current Exchange rate",IF(Provisions_DATA!K126=0,0,Provisions_DATA!K126/ECO!U17),IF($C$3="Constant Exchange rate",IF(Provisions_DATA!K126=0,0,Provisions_DATA!K126/ECO!U52))))</f>
        <v>0</v>
      </c>
      <c r="M132" s="74">
        <f>IF($C$3="National Currency",IF(Provisions_DATA!L126=0,0,Provisions_DATA!L126),IF($C$3="Current Exchange rate",IF(Provisions_DATA!L126=0,0,Provisions_DATA!L126/ECO!V17),IF($C$3="Constant Exchange rate",IF(Provisions_DATA!L126=0,0,Provisions_DATA!L126/ECO!V52))))</f>
        <v>0</v>
      </c>
      <c r="N132" s="74">
        <f>IF($C$3="National Currency",IF(Provisions_DATA!M126=0,0,Provisions_DATA!M126),IF($C$3="Current Exchange rate",IF(Provisions_DATA!M126=0,0,Provisions_DATA!M126/ECO!W17),IF($C$3="Constant Exchange rate",IF(Provisions_DATA!M126=0,0,Provisions_DATA!M126/ECO!W52))))</f>
        <v>0</v>
      </c>
      <c r="O132" s="74">
        <f>IF($C$3="National Currency",IF(Provisions_DATA!N126=0,0,Provisions_DATA!N126),IF($C$3="Current Exchange rate",IF(Provisions_DATA!N126=0,0,Provisions_DATA!N126/ECO!X17),IF($C$3="Constant Exchange rate",IF(Provisions_DATA!N126=0,0,Provisions_DATA!N126/ECO!X52))))</f>
        <v>0</v>
      </c>
      <c r="P132" s="210">
        <f>IF($C$3="National Currency",IF(Provisions_DATA!O126=0,0,Provisions_DATA!O126),IF($C$3="Current Exchange rate",IF(Provisions_DATA!O126=0,0,Provisions_DATA!O126/ECO!Y17),IF($C$3="Constant Exchange rate",IF(Provisions_DATA!O126=0,0,Provisions_DATA!O126/ECO!Y52))))</f>
        <v>0</v>
      </c>
      <c r="Q132" s="77">
        <f t="shared" si="19"/>
        <v>0</v>
      </c>
      <c r="R132" s="77" t="str">
        <f t="shared" si="20"/>
        <v>-</v>
      </c>
      <c r="S132" s="77" t="str">
        <f t="shared" si="21"/>
        <v>-</v>
      </c>
    </row>
    <row r="133" spans="3:19" ht="15" x14ac:dyDescent="0.25">
      <c r="C133" s="242"/>
      <c r="D133" s="243"/>
      <c r="E133" s="72" t="s">
        <v>8</v>
      </c>
      <c r="F133" s="74">
        <f>IF($C$3="National Currency",IF(Provisions_DATA!E127=0,0,Provisions_DATA!E127),IF($C$3="Current Exchange rate",IF(Provisions_DATA!E127=0,0,Provisions_DATA!E127/ECO!O18),IF($C$3="Constant Exchange rate",IF(Provisions_DATA!E127=0,0,Provisions_DATA!E127/ECO!O53))))</f>
        <v>0</v>
      </c>
      <c r="G133" s="74">
        <f>IF($C$3="National Currency",IF(Provisions_DATA!F127=0,0,Provisions_DATA!F127),IF($C$3="Current Exchange rate",IF(Provisions_DATA!F127=0,0,Provisions_DATA!F127/ECO!P18),IF($C$3="Constant Exchange rate",IF(Provisions_DATA!F127=0,0,Provisions_DATA!F127/ECO!P53))))</f>
        <v>0</v>
      </c>
      <c r="H133" s="74">
        <f>IF($C$3="National Currency",IF(Provisions_DATA!G127=0,0,Provisions_DATA!G127),IF($C$3="Current Exchange rate",IF(Provisions_DATA!G127=0,0,Provisions_DATA!G127/ECO!Q18),IF($C$3="Constant Exchange rate",IF(Provisions_DATA!G127=0,0,Provisions_DATA!G127/ECO!Q53))))</f>
        <v>0</v>
      </c>
      <c r="I133" s="74">
        <f>IF($C$3="National Currency",IF(Provisions_DATA!H127=0,0,Provisions_DATA!H127),IF($C$3="Current Exchange rate",IF(Provisions_DATA!H127=0,0,Provisions_DATA!H127/ECO!R18),IF($C$3="Constant Exchange rate",IF(Provisions_DATA!H127=0,0,Provisions_DATA!H127/ECO!R53))))</f>
        <v>0</v>
      </c>
      <c r="J133" s="74">
        <f>IF($C$3="National Currency",IF(Provisions_DATA!I127=0,0,Provisions_DATA!I127),IF($C$3="Current Exchange rate",IF(Provisions_DATA!I127=0,0,Provisions_DATA!I127/ECO!S18),IF($C$3="Constant Exchange rate",IF(Provisions_DATA!I127=0,0,Provisions_DATA!I127/ECO!S53))))</f>
        <v>0</v>
      </c>
      <c r="K133" s="74">
        <f>IF($C$3="National Currency",IF(Provisions_DATA!J127=0,0,Provisions_DATA!J127),IF($C$3="Current Exchange rate",IF(Provisions_DATA!J127=0,0,Provisions_DATA!J127/ECO!T18),IF($C$3="Constant Exchange rate",IF(Provisions_DATA!J127=0,0,Provisions_DATA!J127/ECO!T53))))</f>
        <v>0</v>
      </c>
      <c r="L133" s="74">
        <f>IF($C$3="National Currency",IF(Provisions_DATA!K127=0,0,Provisions_DATA!K127),IF($C$3="Current Exchange rate",IF(Provisions_DATA!K127=0,0,Provisions_DATA!K127/ECO!U18),IF($C$3="Constant Exchange rate",IF(Provisions_DATA!K127=0,0,Provisions_DATA!K127/ECO!U53))))</f>
        <v>0</v>
      </c>
      <c r="M133" s="74">
        <f>IF($C$3="National Currency",IF(Provisions_DATA!L127=0,0,Provisions_DATA!L127),IF($C$3="Current Exchange rate",IF(Provisions_DATA!L127=0,0,Provisions_DATA!L127/ECO!V18),IF($C$3="Constant Exchange rate",IF(Provisions_DATA!L127=0,0,Provisions_DATA!L127/ECO!V53))))</f>
        <v>0</v>
      </c>
      <c r="N133" s="74">
        <f>IF($C$3="National Currency",IF(Provisions_DATA!M127=0,0,Provisions_DATA!M127),IF($C$3="Current Exchange rate",IF(Provisions_DATA!M127=0,0,Provisions_DATA!M127/ECO!W18),IF($C$3="Constant Exchange rate",IF(Provisions_DATA!M127=0,0,Provisions_DATA!M127/ECO!W53))))</f>
        <v>0</v>
      </c>
      <c r="O133" s="74">
        <f>IF($C$3="National Currency",IF(Provisions_DATA!N127=0,0,Provisions_DATA!N127),IF($C$3="Current Exchange rate",IF(Provisions_DATA!N127=0,0,Provisions_DATA!N127/ECO!X18),IF($C$3="Constant Exchange rate",IF(Provisions_DATA!N127=0,0,Provisions_DATA!N127/ECO!X53))))</f>
        <v>0</v>
      </c>
      <c r="P133" s="210">
        <f>IF($C$3="National Currency",IF(Provisions_DATA!O127=0,0,Provisions_DATA!O127),IF($C$3="Current Exchange rate",IF(Provisions_DATA!O127=0,0,Provisions_DATA!O127/ECO!Y18),IF($C$3="Constant Exchange rate",IF(Provisions_DATA!O127=0,0,Provisions_DATA!O127/ECO!Y53))))</f>
        <v>0</v>
      </c>
      <c r="Q133" s="77">
        <f t="shared" si="19"/>
        <v>0</v>
      </c>
      <c r="R133" s="77" t="str">
        <f t="shared" si="20"/>
        <v>-</v>
      </c>
      <c r="S133" s="77" t="str">
        <f t="shared" si="21"/>
        <v>-</v>
      </c>
    </row>
    <row r="134" spans="3:19" ht="15" x14ac:dyDescent="0.25">
      <c r="C134" s="242"/>
      <c r="D134" s="243"/>
      <c r="E134" s="72" t="s">
        <v>9</v>
      </c>
      <c r="F134" s="74">
        <f>IF($C$3="National Currency",IF(Provisions_DATA!E128=0,0,Provisions_DATA!E128),IF($C$3="Current Exchange rate",IF(Provisions_DATA!E128=0,0,Provisions_DATA!E128/ECO!O19),IF($C$3="Constant Exchange rate",IF(Provisions_DATA!E128=0,0,Provisions_DATA!E128/ECO!O54))))</f>
        <v>44294</v>
      </c>
      <c r="G134" s="74">
        <f>IF($C$3="National Currency",IF(Provisions_DATA!F128=0,0,Provisions_DATA!F128),IF($C$3="Current Exchange rate",IF(Provisions_DATA!F128=0,0,Provisions_DATA!F128/ECO!P19),IF($C$3="Constant Exchange rate",IF(Provisions_DATA!F128=0,0,Provisions_DATA!F128/ECO!P54))))</f>
        <v>44805</v>
      </c>
      <c r="H134" s="74">
        <f>IF($C$3="National Currency",IF(Provisions_DATA!G128=0,0,Provisions_DATA!G128),IF($C$3="Current Exchange rate",IF(Provisions_DATA!G128=0,0,Provisions_DATA!G128/ECO!Q19),IF($C$3="Constant Exchange rate",IF(Provisions_DATA!G128=0,0,Provisions_DATA!G128/ECO!Q54))))</f>
        <v>41766.269714291986</v>
      </c>
      <c r="I134" s="74">
        <f>IF($C$3="National Currency",IF(Provisions_DATA!H128=0,0,Provisions_DATA!H128),IF($C$3="Current Exchange rate",IF(Provisions_DATA!H128=0,0,Provisions_DATA!H128/ECO!R19),IF($C$3="Constant Exchange rate",IF(Provisions_DATA!H128=0,0,Provisions_DATA!H128/ECO!R54))))</f>
        <v>41890.818316445308</v>
      </c>
      <c r="J134" s="74">
        <f>IF($C$3="National Currency",IF(Provisions_DATA!I128=0,0,Provisions_DATA!I128),IF($C$3="Current Exchange rate",IF(Provisions_DATA!I128=0,0,Provisions_DATA!I128/ECO!S19),IF($C$3="Constant Exchange rate",IF(Provisions_DATA!I128=0,0,Provisions_DATA!I128/ECO!S54))))</f>
        <v>41079.337374054841</v>
      </c>
      <c r="K134" s="74">
        <f>IF($C$3="National Currency",IF(Provisions_DATA!J128=0,0,Provisions_DATA!J128),IF($C$3="Current Exchange rate",IF(Provisions_DATA!J128=0,0,Provisions_DATA!J128/ECO!T19),IF($C$3="Constant Exchange rate",IF(Provisions_DATA!J128=0,0,Provisions_DATA!J128/ECO!T54))))</f>
        <v>40083.359313492518</v>
      </c>
      <c r="L134" s="74">
        <f>IF($C$3="National Currency",IF(Provisions_DATA!K128=0,0,Provisions_DATA!K128),IF($C$3="Current Exchange rate",IF(Provisions_DATA!K128=0,0,Provisions_DATA!K128/ECO!U19),IF($C$3="Constant Exchange rate",IF(Provisions_DATA!K128=0,0,Provisions_DATA!K128/ECO!U54))))</f>
        <v>38879.084360468594</v>
      </c>
      <c r="M134" s="74">
        <f>IF($C$3="National Currency",IF(Provisions_DATA!L128=0,0,Provisions_DATA!L128),IF($C$3="Current Exchange rate",IF(Provisions_DATA!L128=0,0,Provisions_DATA!L128/ECO!V19),IF($C$3="Constant Exchange rate",IF(Provisions_DATA!L128=0,0,Provisions_DATA!L128/ECO!V54))))</f>
        <v>39725.257736693144</v>
      </c>
      <c r="N134" s="74">
        <f>IF($C$3="National Currency",IF(Provisions_DATA!M128=0,0,Provisions_DATA!M128),IF($C$3="Current Exchange rate",IF(Provisions_DATA!M128=0,0,Provisions_DATA!M128/ECO!W19),IF($C$3="Constant Exchange rate",IF(Provisions_DATA!M128=0,0,Provisions_DATA!M128/ECO!W54))))</f>
        <v>37548.628765497233</v>
      </c>
      <c r="O134" s="74">
        <f>IF($C$3="National Currency",IF(Provisions_DATA!N128=0,0,Provisions_DATA!N128),IF($C$3="Current Exchange rate",IF(Provisions_DATA!N128=0,0,Provisions_DATA!N128/ECO!X19),IF($C$3="Constant Exchange rate",IF(Provisions_DATA!N128=0,0,Provisions_DATA!N128/ECO!X54))))</f>
        <v>38952.409919179729</v>
      </c>
      <c r="P134" s="210">
        <f>IF($C$3="National Currency",IF(Provisions_DATA!O128=0,0,Provisions_DATA!O128),IF($C$3="Current Exchange rate",IF(Provisions_DATA!O128=0,0,Provisions_DATA!O128/ECO!Y19),IF($C$3="Constant Exchange rate",IF(Provisions_DATA!O128=0,0,Provisions_DATA!O128/ECO!Y54))))</f>
        <v>41526.465874457761</v>
      </c>
      <c r="Q134" s="77">
        <f t="shared" si="19"/>
        <v>6.0076130454123314E-2</v>
      </c>
      <c r="R134" s="77">
        <f t="shared" si="20"/>
        <v>3.7385683574479911E-2</v>
      </c>
      <c r="S134" s="77">
        <f t="shared" si="21"/>
        <v>-0.12059398746602856</v>
      </c>
    </row>
    <row r="135" spans="3:19" ht="15" x14ac:dyDescent="0.25">
      <c r="C135" s="242"/>
      <c r="D135" s="243"/>
      <c r="E135" s="72" t="s">
        <v>10</v>
      </c>
      <c r="F135" s="74">
        <f>IF($C$3="National Currency",IF(Provisions_DATA!E129=0,0,Provisions_DATA!E129),IF($C$3="Current Exchange rate",IF(Provisions_DATA!E129=0,0,Provisions_DATA!E129/ECO!O20),IF($C$3="Constant Exchange rate",IF(Provisions_DATA!E129=0,0,Provisions_DATA!E129/ECO!O55))))</f>
        <v>57123</v>
      </c>
      <c r="G135" s="74">
        <f>IF($C$3="National Currency",IF(Provisions_DATA!F129=0,0,Provisions_DATA!F129),IF($C$3="Current Exchange rate",IF(Provisions_DATA!F129=0,0,Provisions_DATA!F129/ECO!P20),IF($C$3="Constant Exchange rate",IF(Provisions_DATA!F129=0,0,Provisions_DATA!F129/ECO!P55))))</f>
        <v>63580</v>
      </c>
      <c r="H135" s="74">
        <f>IF($C$3="National Currency",IF(Provisions_DATA!G129=0,0,Provisions_DATA!G129),IF($C$3="Current Exchange rate",IF(Provisions_DATA!G129=0,0,Provisions_DATA!G129/ECO!Q20),IF($C$3="Constant Exchange rate",IF(Provisions_DATA!G129=0,0,Provisions_DATA!G129/ECO!Q55))))</f>
        <v>68241</v>
      </c>
      <c r="I135" s="74">
        <f>IF($C$3="National Currency",IF(Provisions_DATA!H129=0,0,Provisions_DATA!H129),IF($C$3="Current Exchange rate",IF(Provisions_DATA!H129=0,0,Provisions_DATA!H129/ECO!R20),IF($C$3="Constant Exchange rate",IF(Provisions_DATA!H129=0,0,Provisions_DATA!H129/ECO!R55))))</f>
        <v>73394</v>
      </c>
      <c r="J135" s="74">
        <f>IF($C$3="National Currency",IF(Provisions_DATA!I129=0,0,Provisions_DATA!I129),IF($C$3="Current Exchange rate",IF(Provisions_DATA!I129=0,0,Provisions_DATA!I129/ECO!S20),IF($C$3="Constant Exchange rate",IF(Provisions_DATA!I129=0,0,Provisions_DATA!I129/ECO!S55))))</f>
        <v>69015</v>
      </c>
      <c r="K135" s="74">
        <f>IF($C$3="National Currency",IF(Provisions_DATA!J129=0,0,Provisions_DATA!J129),IF($C$3="Current Exchange rate",IF(Provisions_DATA!J129=0,0,Provisions_DATA!J129/ECO!T20),IF($C$3="Constant Exchange rate",IF(Provisions_DATA!J129=0,0,Provisions_DATA!J129/ECO!T55))))</f>
        <v>76361</v>
      </c>
      <c r="L135" s="74">
        <f>IF($C$3="National Currency",IF(Provisions_DATA!K129=0,0,Provisions_DATA!K129),IF($C$3="Current Exchange rate",IF(Provisions_DATA!K129=0,0,Provisions_DATA!K129/ECO!U20),IF($C$3="Constant Exchange rate",IF(Provisions_DATA!K129=0,0,Provisions_DATA!K129/ECO!U55))))</f>
        <v>82413</v>
      </c>
      <c r="M135" s="74">
        <f>IF($C$3="National Currency",IF(Provisions_DATA!L129=0,0,Provisions_DATA!L129),IF($C$3="Current Exchange rate",IF(Provisions_DATA!L129=0,0,Provisions_DATA!L129/ECO!V20),IF($C$3="Constant Exchange rate",IF(Provisions_DATA!L129=0,0,Provisions_DATA!L129/ECO!V55))))</f>
        <v>82453</v>
      </c>
      <c r="N135" s="74">
        <f>IF($C$3="National Currency",IF(Provisions_DATA!M129=0,0,Provisions_DATA!M129),IF($C$3="Current Exchange rate",IF(Provisions_DATA!M129=0,0,Provisions_DATA!M129/ECO!W20),IF($C$3="Constant Exchange rate",IF(Provisions_DATA!M129=0,0,Provisions_DATA!M129/ECO!W55))))</f>
        <v>86395</v>
      </c>
      <c r="O135" s="74">
        <f>IF($C$3="National Currency",IF(Provisions_DATA!N129=0,0,Provisions_DATA!N129),IF($C$3="Current Exchange rate",IF(Provisions_DATA!N129=0,0,Provisions_DATA!N129/ECO!X20),IF($C$3="Constant Exchange rate",IF(Provisions_DATA!N129=0,0,Provisions_DATA!N129/ECO!X55))))</f>
        <v>91671</v>
      </c>
      <c r="P135" s="210">
        <f>IF($C$3="National Currency",IF(Provisions_DATA!O129=0,0,Provisions_DATA!O129),IF($C$3="Current Exchange rate",IF(Provisions_DATA!O129=0,0,Provisions_DATA!O129/ECO!Y20),IF($C$3="Constant Exchange rate",IF(Provisions_DATA!O129=0,0,Provisions_DATA!O129/ECO!Y55))))</f>
        <v>91292</v>
      </c>
      <c r="Q135" s="77">
        <f t="shared" si="19"/>
        <v>0.14138378000967369</v>
      </c>
      <c r="R135" s="77">
        <f t="shared" si="20"/>
        <v>6.1068348862781452E-2</v>
      </c>
      <c r="S135" s="77">
        <f t="shared" si="21"/>
        <v>0.60480016805840031</v>
      </c>
    </row>
    <row r="136" spans="3:19" ht="15" x14ac:dyDescent="0.25">
      <c r="C136" s="242"/>
      <c r="D136" s="243"/>
      <c r="E136" s="72" t="s">
        <v>11</v>
      </c>
      <c r="F136" s="74">
        <f>IF($C$3="National Currency",IF(Provisions_DATA!E130=0,0,Provisions_DATA!E130),IF($C$3="Current Exchange rate",IF(Provisions_DATA!E130=0,0,Provisions_DATA!E130/ECO!O21),IF($C$3="Constant Exchange rate",IF(Provisions_DATA!E130=0,0,Provisions_DATA!E130/ECO!O56))))</f>
        <v>69058</v>
      </c>
      <c r="G136" s="74">
        <f>IF($C$3="National Currency",IF(Provisions_DATA!F130=0,0,Provisions_DATA!F130),IF($C$3="Current Exchange rate",IF(Provisions_DATA!F130=0,0,Provisions_DATA!F130/ECO!P21),IF($C$3="Constant Exchange rate",IF(Provisions_DATA!F130=0,0,Provisions_DATA!F130/ECO!P56))))</f>
        <v>75287</v>
      </c>
      <c r="H136" s="74">
        <f>IF($C$3="National Currency",IF(Provisions_DATA!G130=0,0,Provisions_DATA!G130),IF($C$3="Current Exchange rate",IF(Provisions_DATA!G130=0,0,Provisions_DATA!G130/ECO!Q21),IF($C$3="Constant Exchange rate",IF(Provisions_DATA!G130=0,0,Provisions_DATA!G130/ECO!Q56))))</f>
        <v>81704</v>
      </c>
      <c r="I136" s="74">
        <f>IF($C$3="National Currency",IF(Provisions_DATA!H130=0,0,Provisions_DATA!H130),IF($C$3="Current Exchange rate",IF(Provisions_DATA!H130=0,0,Provisions_DATA!H130/ECO!R21),IF($C$3="Constant Exchange rate",IF(Provisions_DATA!H130=0,0,Provisions_DATA!H130/ECO!R56))))</f>
        <v>88694</v>
      </c>
      <c r="J136" s="74">
        <f>IF($C$3="National Currency",IF(Provisions_DATA!I130=0,0,Provisions_DATA!I130),IF($C$3="Current Exchange rate",IF(Provisions_DATA!I130=0,0,Provisions_DATA!I130/ECO!S21),IF($C$3="Constant Exchange rate",IF(Provisions_DATA!I130=0,0,Provisions_DATA!I130/ECO!S56))))</f>
        <v>92148</v>
      </c>
      <c r="K136" s="74">
        <f>IF($C$3="National Currency",IF(Provisions_DATA!J130=0,0,Provisions_DATA!J130),IF($C$3="Current Exchange rate",IF(Provisions_DATA!J130=0,0,Provisions_DATA!J130/ECO!T21),IF($C$3="Constant Exchange rate",IF(Provisions_DATA!J130=0,0,Provisions_DATA!J130/ECO!T56))))</f>
        <v>102141</v>
      </c>
      <c r="L136" s="74">
        <f>IF($C$3="National Currency",IF(Provisions_DATA!K130=0,0,Provisions_DATA!K130),IF($C$3="Current Exchange rate",IF(Provisions_DATA!K130=0,0,Provisions_DATA!K130/ECO!U21),IF($C$3="Constant Exchange rate",IF(Provisions_DATA!K130=0,0,Provisions_DATA!K130/ECO!U56))))</f>
        <v>106864</v>
      </c>
      <c r="M136" s="74">
        <f>IF($C$3="National Currency",IF(Provisions_DATA!L130=0,0,Provisions_DATA!L130),IF($C$3="Current Exchange rate",IF(Provisions_DATA!L130=0,0,Provisions_DATA!L130/ECO!V21),IF($C$3="Constant Exchange rate",IF(Provisions_DATA!L130=0,0,Provisions_DATA!L130/ECO!V56))))</f>
        <v>108006</v>
      </c>
      <c r="N136" s="74">
        <f>IF($C$3="National Currency",IF(Provisions_DATA!M130=0,0,Provisions_DATA!M130),IF($C$3="Current Exchange rate",IF(Provisions_DATA!M130=0,0,Provisions_DATA!M130/ECO!W21),IF($C$3="Constant Exchange rate",IF(Provisions_DATA!M130=0,0,Provisions_DATA!M130/ECO!W56))))</f>
        <v>100403</v>
      </c>
      <c r="O136" s="208">
        <f>IF($C$3="National Currency",IF(Provisions_DATA!N130=0,0,Provisions_DATA!N130),IF($C$3="Current Exchange rate",IF(Provisions_DATA!N130=0,0,Provisions_DATA!N130/ECO!X21),IF($C$3="Constant Exchange rate",IF(Provisions_DATA!N130=0,0,Provisions_DATA!N130/ECO!X56))))</f>
        <v>100403</v>
      </c>
      <c r="P136" s="210">
        <f>IF($C$3="National Currency",IF(Provisions_DATA!O130=0,0,Provisions_DATA!O130),IF($C$3="Current Exchange rate",IF(Provisions_DATA!O130=0,0,Provisions_DATA!O130/ECO!Y21),IF($C$3="Constant Exchange rate",IF(Provisions_DATA!O130=0,0,Provisions_DATA!O130/ECO!Y56))))</f>
        <v>0</v>
      </c>
      <c r="Q136" s="77">
        <f t="shared" si="19"/>
        <v>0.15485110519478643</v>
      </c>
      <c r="R136" s="77">
        <f t="shared" si="20"/>
        <v>0</v>
      </c>
      <c r="S136" s="77">
        <f t="shared" si="21"/>
        <v>0.45389382837614756</v>
      </c>
    </row>
    <row r="137" spans="3:19" ht="15" x14ac:dyDescent="0.25">
      <c r="C137" s="242"/>
      <c r="D137" s="243"/>
      <c r="E137" s="72" t="s">
        <v>12</v>
      </c>
      <c r="F137" s="74">
        <f>IF($C$3="National Currency",IF(Provisions_DATA!E131=0,0,Provisions_DATA!E131),IF($C$3="Current Exchange rate",IF(Provisions_DATA!E131=0,0,Provisions_DATA!E131/ECO!O22),IF($C$3="Constant Exchange rate",IF(Provisions_DATA!E131=0,0,Provisions_DATA!E131/ECO!O57))))</f>
        <v>686</v>
      </c>
      <c r="G137" s="74">
        <f>IF($C$3="National Currency",IF(Provisions_DATA!F131=0,0,Provisions_DATA!F131),IF($C$3="Current Exchange rate",IF(Provisions_DATA!F131=0,0,Provisions_DATA!F131/ECO!P22),IF($C$3="Constant Exchange rate",IF(Provisions_DATA!F131=0,0,Provisions_DATA!F131/ECO!P57))))</f>
        <v>1188</v>
      </c>
      <c r="H137" s="74">
        <f>IF($C$3="National Currency",IF(Provisions_DATA!G131=0,0,Provisions_DATA!G131),IF($C$3="Current Exchange rate",IF(Provisions_DATA!G131=0,0,Provisions_DATA!G131/ECO!Q22),IF($C$3="Constant Exchange rate",IF(Provisions_DATA!G131=0,0,Provisions_DATA!G131/ECO!Q57))))</f>
        <v>1133</v>
      </c>
      <c r="I137" s="74">
        <f>IF($C$3="National Currency",IF(Provisions_DATA!H131=0,0,Provisions_DATA!H131),IF($C$3="Current Exchange rate",IF(Provisions_DATA!H131=0,0,Provisions_DATA!H131/ECO!R22),IF($C$3="Constant Exchange rate",IF(Provisions_DATA!H131=0,0,Provisions_DATA!H131/ECO!R57))))</f>
        <v>0</v>
      </c>
      <c r="J137" s="74">
        <f>IF($C$3="National Currency",IF(Provisions_DATA!I131=0,0,Provisions_DATA!I131),IF($C$3="Current Exchange rate",IF(Provisions_DATA!I131=0,0,Provisions_DATA!I131/ECO!S22),IF($C$3="Constant Exchange rate",IF(Provisions_DATA!I131=0,0,Provisions_DATA!I131/ECO!S57))))</f>
        <v>0</v>
      </c>
      <c r="K137" s="74">
        <f>IF($C$3="National Currency",IF(Provisions_DATA!J131=0,0,Provisions_DATA!J131),IF($C$3="Current Exchange rate",IF(Provisions_DATA!J131=0,0,Provisions_DATA!J131/ECO!T22),IF($C$3="Constant Exchange rate",IF(Provisions_DATA!J131=0,0,Provisions_DATA!J131/ECO!T57))))</f>
        <v>0</v>
      </c>
      <c r="L137" s="74">
        <f>IF($C$3="National Currency",IF(Provisions_DATA!K131=0,0,Provisions_DATA!K131),IF($C$3="Current Exchange rate",IF(Provisions_DATA!K131=0,0,Provisions_DATA!K131/ECO!U22),IF($C$3="Constant Exchange rate",IF(Provisions_DATA!K131=0,0,Provisions_DATA!K131/ECO!U57))))</f>
        <v>0</v>
      </c>
      <c r="M137" s="74">
        <f>IF($C$3="National Currency",IF(Provisions_DATA!L131=0,0,Provisions_DATA!L131),IF($C$3="Current Exchange rate",IF(Provisions_DATA!L131=0,0,Provisions_DATA!L131/ECO!V22),IF($C$3="Constant Exchange rate",IF(Provisions_DATA!L131=0,0,Provisions_DATA!L131/ECO!V57))))</f>
        <v>0</v>
      </c>
      <c r="N137" s="74">
        <f>IF($C$3="National Currency",IF(Provisions_DATA!M131=0,0,Provisions_DATA!M131),IF($C$3="Current Exchange rate",IF(Provisions_DATA!M131=0,0,Provisions_DATA!M131/ECO!W22),IF($C$3="Constant Exchange rate",IF(Provisions_DATA!M131=0,0,Provisions_DATA!M131/ECO!W57))))</f>
        <v>0</v>
      </c>
      <c r="O137" s="74">
        <f>IF($C$3="National Currency",IF(Provisions_DATA!N131=0,0,Provisions_DATA!N131),IF($C$3="Current Exchange rate",IF(Provisions_DATA!N131=0,0,Provisions_DATA!N131/ECO!X22),IF($C$3="Constant Exchange rate",IF(Provisions_DATA!N131=0,0,Provisions_DATA!N131/ECO!X57))))</f>
        <v>0</v>
      </c>
      <c r="P137" s="210">
        <f>IF($C$3="National Currency",IF(Provisions_DATA!O131=0,0,Provisions_DATA!O131),IF($C$3="Current Exchange rate",IF(Provisions_DATA!O131=0,0,Provisions_DATA!O131/ECO!Y22),IF($C$3="Constant Exchange rate",IF(Provisions_DATA!O131=0,0,Provisions_DATA!O131/ECO!Y57))))</f>
        <v>0</v>
      </c>
      <c r="Q137" s="77">
        <f t="shared" si="19"/>
        <v>0</v>
      </c>
      <c r="R137" s="77" t="str">
        <f t="shared" si="20"/>
        <v>-</v>
      </c>
      <c r="S137" s="77" t="str">
        <f t="shared" si="21"/>
        <v>-</v>
      </c>
    </row>
    <row r="138" spans="3:19" ht="15" x14ac:dyDescent="0.25">
      <c r="C138" s="242"/>
      <c r="D138" s="243"/>
      <c r="E138" s="72" t="s">
        <v>13</v>
      </c>
      <c r="F138" s="74">
        <f>IF($C$3="National Currency",IF(Provisions_DATA!E132=0,0,Provisions_DATA!E132),IF($C$3="Current Exchange rate",IF(Provisions_DATA!E132=0,0,Provisions_DATA!E132/ECO!O23),IF($C$3="Constant Exchange rate",IF(Provisions_DATA!E132=0,0,Provisions_DATA!E132/ECO!O58))))</f>
        <v>0</v>
      </c>
      <c r="G138" s="74">
        <f>IF($C$3="National Currency",IF(Provisions_DATA!F132=0,0,Provisions_DATA!F132),IF($C$3="Current Exchange rate",IF(Provisions_DATA!F132=0,0,Provisions_DATA!F132/ECO!P23),IF($C$3="Constant Exchange rate",IF(Provisions_DATA!F132=0,0,Provisions_DATA!F132/ECO!P58))))</f>
        <v>0</v>
      </c>
      <c r="H138" s="74">
        <f>IF($C$3="National Currency",IF(Provisions_DATA!G132=0,0,Provisions_DATA!G132),IF($C$3="Current Exchange rate",IF(Provisions_DATA!G132=0,0,Provisions_DATA!G132/ECO!Q23),IF($C$3="Constant Exchange rate",IF(Provisions_DATA!G132=0,0,Provisions_DATA!G132/ECO!Q58))))</f>
        <v>0</v>
      </c>
      <c r="I138" s="74">
        <f>IF($C$3="National Currency",IF(Provisions_DATA!H132=0,0,Provisions_DATA!H132),IF($C$3="Current Exchange rate",IF(Provisions_DATA!H132=0,0,Provisions_DATA!H132/ECO!R23),IF($C$3="Constant Exchange rate",IF(Provisions_DATA!H132=0,0,Provisions_DATA!H132/ECO!R58))))</f>
        <v>0</v>
      </c>
      <c r="J138" s="74">
        <f>IF($C$3="National Currency",IF(Provisions_DATA!I132=0,0,Provisions_DATA!I132),IF($C$3="Current Exchange rate",IF(Provisions_DATA!I132=0,0,Provisions_DATA!I132/ECO!S23),IF($C$3="Constant Exchange rate",IF(Provisions_DATA!I132=0,0,Provisions_DATA!I132/ECO!S58))))</f>
        <v>0</v>
      </c>
      <c r="K138" s="74">
        <f>IF($C$3="National Currency",IF(Provisions_DATA!J132=0,0,Provisions_DATA!J132),IF($C$3="Current Exchange rate",IF(Provisions_DATA!J132=0,0,Provisions_DATA!J132/ECO!T23),IF($C$3="Constant Exchange rate",IF(Provisions_DATA!J132=0,0,Provisions_DATA!J132/ECO!T58))))</f>
        <v>0</v>
      </c>
      <c r="L138" s="74">
        <f>IF($C$3="National Currency",IF(Provisions_DATA!K132=0,0,Provisions_DATA!K132),IF($C$3="Current Exchange rate",IF(Provisions_DATA!K132=0,0,Provisions_DATA!K132/ECO!U23),IF($C$3="Constant Exchange rate",IF(Provisions_DATA!K132=0,0,Provisions_DATA!K132/ECO!U58))))</f>
        <v>0</v>
      </c>
      <c r="M138" s="74">
        <f>IF($C$3="National Currency",IF(Provisions_DATA!L132=0,0,Provisions_DATA!L132),IF($C$3="Current Exchange rate",IF(Provisions_DATA!L132=0,0,Provisions_DATA!L132/ECO!V23),IF($C$3="Constant Exchange rate",IF(Provisions_DATA!L132=0,0,Provisions_DATA!L132/ECO!V58))))</f>
        <v>0</v>
      </c>
      <c r="N138" s="74">
        <f>IF($C$3="National Currency",IF(Provisions_DATA!M132=0,0,Provisions_DATA!M132),IF($C$3="Current Exchange rate",IF(Provisions_DATA!M132=0,0,Provisions_DATA!M132/ECO!W23),IF($C$3="Constant Exchange rate",IF(Provisions_DATA!M132=0,0,Provisions_DATA!M132/ECO!W58))))</f>
        <v>0</v>
      </c>
      <c r="O138" s="74">
        <f>IF($C$3="National Currency",IF(Provisions_DATA!N132=0,0,Provisions_DATA!N132),IF($C$3="Current Exchange rate",IF(Provisions_DATA!N132=0,0,Provisions_DATA!N132/ECO!X23),IF($C$3="Constant Exchange rate",IF(Provisions_DATA!N132=0,0,Provisions_DATA!N132/ECO!X58))))</f>
        <v>0</v>
      </c>
      <c r="P138" s="210">
        <f>IF($C$3="National Currency",IF(Provisions_DATA!O132=0,0,Provisions_DATA!O132),IF($C$3="Current Exchange rate",IF(Provisions_DATA!O132=0,0,Provisions_DATA!O132/ECO!Y23),IF($C$3="Constant Exchange rate",IF(Provisions_DATA!O132=0,0,Provisions_DATA!O132/ECO!Y58))))</f>
        <v>0</v>
      </c>
      <c r="Q138" s="77">
        <f t="shared" si="19"/>
        <v>0</v>
      </c>
      <c r="R138" s="77" t="str">
        <f t="shared" si="20"/>
        <v>-</v>
      </c>
      <c r="S138" s="77" t="str">
        <f t="shared" si="21"/>
        <v>-</v>
      </c>
    </row>
    <row r="139" spans="3:19" ht="15" x14ac:dyDescent="0.25">
      <c r="C139" s="242"/>
      <c r="D139" s="243"/>
      <c r="E139" s="72" t="s">
        <v>14</v>
      </c>
      <c r="F139" s="74">
        <f>IF($C$3="National Currency",IF(Provisions_DATA!E133=0,0,Provisions_DATA!E133),IF($C$3="Current Exchange rate",IF(Provisions_DATA!E133=0,0,Provisions_DATA!E133/ECO!O24),IF($C$3="Constant Exchange rate",IF(Provisions_DATA!E133=0,0,Provisions_DATA!E133/ECO!O59))))</f>
        <v>0</v>
      </c>
      <c r="G139" s="74">
        <f>IF($C$3="National Currency",IF(Provisions_DATA!F133=0,0,Provisions_DATA!F133),IF($C$3="Current Exchange rate",IF(Provisions_DATA!F133=0,0,Provisions_DATA!F133/ECO!P24),IF($C$3="Constant Exchange rate",IF(Provisions_DATA!F133=0,0,Provisions_DATA!F133/ECO!P59))))</f>
        <v>0</v>
      </c>
      <c r="H139" s="74">
        <f>IF($C$3="National Currency",IF(Provisions_DATA!G133=0,0,Provisions_DATA!G133),IF($C$3="Current Exchange rate",IF(Provisions_DATA!G133=0,0,Provisions_DATA!G133/ECO!Q24),IF($C$3="Constant Exchange rate",IF(Provisions_DATA!G133=0,0,Provisions_DATA!G133/ECO!Q59))))</f>
        <v>0</v>
      </c>
      <c r="I139" s="74">
        <f>IF($C$3="National Currency",IF(Provisions_DATA!H133=0,0,Provisions_DATA!H133),IF($C$3="Current Exchange rate",IF(Provisions_DATA!H133=0,0,Provisions_DATA!H133/ECO!R24),IF($C$3="Constant Exchange rate",IF(Provisions_DATA!H133=0,0,Provisions_DATA!H133/ECO!R59))))</f>
        <v>0</v>
      </c>
      <c r="J139" s="74">
        <f>IF($C$3="National Currency",IF(Provisions_DATA!I133=0,0,Provisions_DATA!I133),IF($C$3="Current Exchange rate",IF(Provisions_DATA!I133=0,0,Provisions_DATA!I133/ECO!S24),IF($C$3="Constant Exchange rate",IF(Provisions_DATA!I133=0,0,Provisions_DATA!I133/ECO!S59))))</f>
        <v>0</v>
      </c>
      <c r="K139" s="74">
        <f>IF($C$3="National Currency",IF(Provisions_DATA!J133=0,0,Provisions_DATA!J133),IF($C$3="Current Exchange rate",IF(Provisions_DATA!J133=0,0,Provisions_DATA!J133/ECO!T24),IF($C$3="Constant Exchange rate",IF(Provisions_DATA!J133=0,0,Provisions_DATA!J133/ECO!T59))))</f>
        <v>0</v>
      </c>
      <c r="L139" s="74">
        <f>IF($C$3="National Currency",IF(Provisions_DATA!K133=0,0,Provisions_DATA!K133),IF($C$3="Current Exchange rate",IF(Provisions_DATA!K133=0,0,Provisions_DATA!K133/ECO!U24),IF($C$3="Constant Exchange rate",IF(Provisions_DATA!K133=0,0,Provisions_DATA!K133/ECO!U59))))</f>
        <v>0</v>
      </c>
      <c r="M139" s="74">
        <f>IF($C$3="National Currency",IF(Provisions_DATA!L133=0,0,Provisions_DATA!L133),IF($C$3="Current Exchange rate",IF(Provisions_DATA!L133=0,0,Provisions_DATA!L133/ECO!V24),IF($C$3="Constant Exchange rate",IF(Provisions_DATA!L133=0,0,Provisions_DATA!L133/ECO!V59))))</f>
        <v>0</v>
      </c>
      <c r="N139" s="74">
        <f>IF($C$3="National Currency",IF(Provisions_DATA!M133=0,0,Provisions_DATA!M133),IF($C$3="Current Exchange rate",IF(Provisions_DATA!M133=0,0,Provisions_DATA!M133/ECO!W24),IF($C$3="Constant Exchange rate",IF(Provisions_DATA!M133=0,0,Provisions_DATA!M133/ECO!W59))))</f>
        <v>0</v>
      </c>
      <c r="O139" s="74">
        <f>IF($C$3="National Currency",IF(Provisions_DATA!N133=0,0,Provisions_DATA!N133),IF($C$3="Current Exchange rate",IF(Provisions_DATA!N133=0,0,Provisions_DATA!N133/ECO!X24),IF($C$3="Constant Exchange rate",IF(Provisions_DATA!N133=0,0,Provisions_DATA!N133/ECO!X59))))</f>
        <v>0</v>
      </c>
      <c r="P139" s="210">
        <f>IF($C$3="National Currency",IF(Provisions_DATA!O133=0,0,Provisions_DATA!O133),IF($C$3="Current Exchange rate",IF(Provisions_DATA!O133=0,0,Provisions_DATA!O133/ECO!Y24),IF($C$3="Constant Exchange rate",IF(Provisions_DATA!O133=0,0,Provisions_DATA!O133/ECO!Y59))))</f>
        <v>0</v>
      </c>
      <c r="Q139" s="77">
        <f t="shared" si="19"/>
        <v>0</v>
      </c>
      <c r="R139" s="77" t="str">
        <f t="shared" si="20"/>
        <v>-</v>
      </c>
      <c r="S139" s="77" t="str">
        <f t="shared" si="21"/>
        <v>-</v>
      </c>
    </row>
    <row r="140" spans="3:19" ht="15" x14ac:dyDescent="0.25">
      <c r="C140" s="242"/>
      <c r="D140" s="243"/>
      <c r="E140" s="72" t="s">
        <v>15</v>
      </c>
      <c r="F140" s="74">
        <f>IF($C$3="National Currency",IF(Provisions_DATA!E134=0,0,Provisions_DATA!E134),IF($C$3="Current Exchange rate",IF(Provisions_DATA!E134=0,0,Provisions_DATA!E134/ECO!O25),IF($C$3="Constant Exchange rate",IF(Provisions_DATA!E134=0,0,Provisions_DATA!E134/ECO!O60))))</f>
        <v>0</v>
      </c>
      <c r="G140" s="74">
        <f>IF($C$3="National Currency",IF(Provisions_DATA!F134=0,0,Provisions_DATA!F134),IF($C$3="Current Exchange rate",IF(Provisions_DATA!F134=0,0,Provisions_DATA!F134/ECO!P25),IF($C$3="Constant Exchange rate",IF(Provisions_DATA!F134=0,0,Provisions_DATA!F134/ECO!P60))))</f>
        <v>0</v>
      </c>
      <c r="H140" s="74">
        <f>IF($C$3="National Currency",IF(Provisions_DATA!G134=0,0,Provisions_DATA!G134),IF($C$3="Current Exchange rate",IF(Provisions_DATA!G134=0,0,Provisions_DATA!G134/ECO!Q25),IF($C$3="Constant Exchange rate",IF(Provisions_DATA!G134=0,0,Provisions_DATA!G134/ECO!Q60))))</f>
        <v>0</v>
      </c>
      <c r="I140" s="74">
        <f>IF($C$3="National Currency",IF(Provisions_DATA!H134=0,0,Provisions_DATA!H134),IF($C$3="Current Exchange rate",IF(Provisions_DATA!H134=0,0,Provisions_DATA!H134/ECO!R25),IF($C$3="Constant Exchange rate",IF(Provisions_DATA!H134=0,0,Provisions_DATA!H134/ECO!R60))))</f>
        <v>0</v>
      </c>
      <c r="J140" s="74">
        <f>IF($C$3="National Currency",IF(Provisions_DATA!I134=0,0,Provisions_DATA!I134),IF($C$3="Current Exchange rate",IF(Provisions_DATA!I134=0,0,Provisions_DATA!I134/ECO!S25),IF($C$3="Constant Exchange rate",IF(Provisions_DATA!I134=0,0,Provisions_DATA!I134/ECO!S60))))</f>
        <v>0</v>
      </c>
      <c r="K140" s="74">
        <f>IF($C$3="National Currency",IF(Provisions_DATA!J134=0,0,Provisions_DATA!J134),IF($C$3="Current Exchange rate",IF(Provisions_DATA!J134=0,0,Provisions_DATA!J134/ECO!T25),IF($C$3="Constant Exchange rate",IF(Provisions_DATA!J134=0,0,Provisions_DATA!J134/ECO!T60))))</f>
        <v>0</v>
      </c>
      <c r="L140" s="74">
        <f>IF($C$3="National Currency",IF(Provisions_DATA!K134=0,0,Provisions_DATA!K134),IF($C$3="Current Exchange rate",IF(Provisions_DATA!K134=0,0,Provisions_DATA!K134/ECO!U25),IF($C$3="Constant Exchange rate",IF(Provisions_DATA!K134=0,0,Provisions_DATA!K134/ECO!U60))))</f>
        <v>0</v>
      </c>
      <c r="M140" s="74">
        <f>IF($C$3="National Currency",IF(Provisions_DATA!L134=0,0,Provisions_DATA!L134),IF($C$3="Current Exchange rate",IF(Provisions_DATA!L134=0,0,Provisions_DATA!L134/ECO!V25),IF($C$3="Constant Exchange rate",IF(Provisions_DATA!L134=0,0,Provisions_DATA!L134/ECO!V60))))</f>
        <v>0</v>
      </c>
      <c r="N140" s="74">
        <f>IF($C$3="National Currency",IF(Provisions_DATA!M134=0,0,Provisions_DATA!M134),IF($C$3="Current Exchange rate",IF(Provisions_DATA!M134=0,0,Provisions_DATA!M134/ECO!W25),IF($C$3="Constant Exchange rate",IF(Provisions_DATA!M134=0,0,Provisions_DATA!M134/ECO!W60))))</f>
        <v>0</v>
      </c>
      <c r="O140" s="74">
        <f>IF($C$3="National Currency",IF(Provisions_DATA!N134=0,0,Provisions_DATA!N134),IF($C$3="Current Exchange rate",IF(Provisions_DATA!N134=0,0,Provisions_DATA!N134/ECO!X25),IF($C$3="Constant Exchange rate",IF(Provisions_DATA!N134=0,0,Provisions_DATA!N134/ECO!X60))))</f>
        <v>0</v>
      </c>
      <c r="P140" s="210">
        <f>IF($C$3="National Currency",IF(Provisions_DATA!O134=0,0,Provisions_DATA!O134),IF($C$3="Current Exchange rate",IF(Provisions_DATA!O134=0,0,Provisions_DATA!O134/ECO!Y25),IF($C$3="Constant Exchange rate",IF(Provisions_DATA!O134=0,0,Provisions_DATA!O134/ECO!Y60))))</f>
        <v>0</v>
      </c>
      <c r="Q140" s="77">
        <f t="shared" si="19"/>
        <v>0</v>
      </c>
      <c r="R140" s="77" t="str">
        <f t="shared" si="20"/>
        <v>-</v>
      </c>
      <c r="S140" s="77" t="str">
        <f t="shared" si="21"/>
        <v>-</v>
      </c>
    </row>
    <row r="141" spans="3:19" ht="15" x14ac:dyDescent="0.25">
      <c r="C141" s="242"/>
      <c r="D141" s="243"/>
      <c r="E141" s="72" t="s">
        <v>16</v>
      </c>
      <c r="F141" s="74">
        <f>IF($C$3="National Currency",IF(Provisions_DATA!E135=0,0,Provisions_DATA!E135),IF($C$3="Current Exchange rate",IF(Provisions_DATA!E135=0,0,Provisions_DATA!E135/ECO!O26),IF($C$3="Constant Exchange rate",IF(Provisions_DATA!E135=0,0,Provisions_DATA!E135/ECO!O61))))</f>
        <v>0</v>
      </c>
      <c r="G141" s="74">
        <f>IF($C$3="National Currency",IF(Provisions_DATA!F135=0,0,Provisions_DATA!F135),IF($C$3="Current Exchange rate",IF(Provisions_DATA!F135=0,0,Provisions_DATA!F135/ECO!P26),IF($C$3="Constant Exchange rate",IF(Provisions_DATA!F135=0,0,Provisions_DATA!F135/ECO!P61))))</f>
        <v>0</v>
      </c>
      <c r="H141" s="74">
        <f>IF($C$3="National Currency",IF(Provisions_DATA!G135=0,0,Provisions_DATA!G135),IF($C$3="Current Exchange rate",IF(Provisions_DATA!G135=0,0,Provisions_DATA!G135/ECO!Q26),IF($C$3="Constant Exchange rate",IF(Provisions_DATA!G135=0,0,Provisions_DATA!G135/ECO!Q61))))</f>
        <v>0</v>
      </c>
      <c r="I141" s="74">
        <f>IF($C$3="National Currency",IF(Provisions_DATA!H135=0,0,Provisions_DATA!H135),IF($C$3="Current Exchange rate",IF(Provisions_DATA!H135=0,0,Provisions_DATA!H135/ECO!R26),IF($C$3="Constant Exchange rate",IF(Provisions_DATA!H135=0,0,Provisions_DATA!H135/ECO!R61))))</f>
        <v>0</v>
      </c>
      <c r="J141" s="74">
        <f>IF($C$3="National Currency",IF(Provisions_DATA!I135=0,0,Provisions_DATA!I135),IF($C$3="Current Exchange rate",IF(Provisions_DATA!I135=0,0,Provisions_DATA!I135/ECO!S26),IF($C$3="Constant Exchange rate",IF(Provisions_DATA!I135=0,0,Provisions_DATA!I135/ECO!S61))))</f>
        <v>0</v>
      </c>
      <c r="K141" s="74">
        <f>IF($C$3="National Currency",IF(Provisions_DATA!J135=0,0,Provisions_DATA!J135),IF($C$3="Current Exchange rate",IF(Provisions_DATA!J135=0,0,Provisions_DATA!J135/ECO!T26),IF($C$3="Constant Exchange rate",IF(Provisions_DATA!J135=0,0,Provisions_DATA!J135/ECO!T61))))</f>
        <v>0</v>
      </c>
      <c r="L141" s="74">
        <f>IF($C$3="National Currency",IF(Provisions_DATA!K135=0,0,Provisions_DATA!K135),IF($C$3="Current Exchange rate",IF(Provisions_DATA!K135=0,0,Provisions_DATA!K135/ECO!U26),IF($C$3="Constant Exchange rate",IF(Provisions_DATA!K135=0,0,Provisions_DATA!K135/ECO!U61))))</f>
        <v>0</v>
      </c>
      <c r="M141" s="74">
        <f>IF($C$3="National Currency",IF(Provisions_DATA!L135=0,0,Provisions_DATA!L135),IF($C$3="Current Exchange rate",IF(Provisions_DATA!L135=0,0,Provisions_DATA!L135/ECO!V26),IF($C$3="Constant Exchange rate",IF(Provisions_DATA!L135=0,0,Provisions_DATA!L135/ECO!V61))))</f>
        <v>0</v>
      </c>
      <c r="N141" s="74">
        <f>IF($C$3="National Currency",IF(Provisions_DATA!M135=0,0,Provisions_DATA!M135),IF($C$3="Current Exchange rate",IF(Provisions_DATA!M135=0,0,Provisions_DATA!M135/ECO!W26),IF($C$3="Constant Exchange rate",IF(Provisions_DATA!M135=0,0,Provisions_DATA!M135/ECO!W61))))</f>
        <v>0</v>
      </c>
      <c r="O141" s="74">
        <f>IF($C$3="National Currency",IF(Provisions_DATA!N135=0,0,Provisions_DATA!N135),IF($C$3="Current Exchange rate",IF(Provisions_DATA!N135=0,0,Provisions_DATA!N135/ECO!X26),IF($C$3="Constant Exchange rate",IF(Provisions_DATA!N135=0,0,Provisions_DATA!N135/ECO!X61))))</f>
        <v>0</v>
      </c>
      <c r="P141" s="210">
        <f>IF($C$3="National Currency",IF(Provisions_DATA!O135=0,0,Provisions_DATA!O135),IF($C$3="Current Exchange rate",IF(Provisions_DATA!O135=0,0,Provisions_DATA!O135/ECO!Y26),IF($C$3="Constant Exchange rate",IF(Provisions_DATA!O135=0,0,Provisions_DATA!O135/ECO!Y61))))</f>
        <v>0</v>
      </c>
      <c r="Q141" s="77">
        <f t="shared" si="19"/>
        <v>0</v>
      </c>
      <c r="R141" s="77" t="str">
        <f t="shared" si="20"/>
        <v>-</v>
      </c>
      <c r="S141" s="77" t="str">
        <f t="shared" si="21"/>
        <v>-</v>
      </c>
    </row>
    <row r="142" spans="3:19" ht="15" x14ac:dyDescent="0.25">
      <c r="C142" s="242"/>
      <c r="D142" s="243"/>
      <c r="E142" s="72" t="s">
        <v>17</v>
      </c>
      <c r="F142" s="74">
        <f>IF($C$3="National Currency",IF(Provisions_DATA!E136=0,0,Provisions_DATA!E136),IF($C$3="Current Exchange rate",IF(Provisions_DATA!E136=0,0,Provisions_DATA!E136/ECO!O27),IF($C$3="Constant Exchange rate",IF(Provisions_DATA!E136=0,0,Provisions_DATA!E136/ECO!O62))))</f>
        <v>0</v>
      </c>
      <c r="G142" s="74">
        <f>IF($C$3="National Currency",IF(Provisions_DATA!F136=0,0,Provisions_DATA!F136),IF($C$3="Current Exchange rate",IF(Provisions_DATA!F136=0,0,Provisions_DATA!F136/ECO!P27),IF($C$3="Constant Exchange rate",IF(Provisions_DATA!F136=0,0,Provisions_DATA!F136/ECO!P62))))</f>
        <v>0</v>
      </c>
      <c r="H142" s="74">
        <f>IF($C$3="National Currency",IF(Provisions_DATA!G136=0,0,Provisions_DATA!G136),IF($C$3="Current Exchange rate",IF(Provisions_DATA!G136=0,0,Provisions_DATA!G136/ECO!Q27),IF($C$3="Constant Exchange rate",IF(Provisions_DATA!G136=0,0,Provisions_DATA!G136/ECO!Q62))))</f>
        <v>0</v>
      </c>
      <c r="I142" s="74">
        <f>IF($C$3="National Currency",IF(Provisions_DATA!H136=0,0,Provisions_DATA!H136),IF($C$3="Current Exchange rate",IF(Provisions_DATA!H136=0,0,Provisions_DATA!H136/ECO!R27),IF($C$3="Constant Exchange rate",IF(Provisions_DATA!H136=0,0,Provisions_DATA!H136/ECO!R62))))</f>
        <v>0</v>
      </c>
      <c r="J142" s="74">
        <f>IF($C$3="National Currency",IF(Provisions_DATA!I136=0,0,Provisions_DATA!I136),IF($C$3="Current Exchange rate",IF(Provisions_DATA!I136=0,0,Provisions_DATA!I136/ECO!S27),IF($C$3="Constant Exchange rate",IF(Provisions_DATA!I136=0,0,Provisions_DATA!I136/ECO!S62))))</f>
        <v>0</v>
      </c>
      <c r="K142" s="74">
        <f>IF($C$3="National Currency",IF(Provisions_DATA!J136=0,0,Provisions_DATA!J136),IF($C$3="Current Exchange rate",IF(Provisions_DATA!J136=0,0,Provisions_DATA!J136/ECO!T27),IF($C$3="Constant Exchange rate",IF(Provisions_DATA!J136=0,0,Provisions_DATA!J136/ECO!T62))))</f>
        <v>0</v>
      </c>
      <c r="L142" s="74">
        <f>IF($C$3="National Currency",IF(Provisions_DATA!K136=0,0,Provisions_DATA!K136),IF($C$3="Current Exchange rate",IF(Provisions_DATA!K136=0,0,Provisions_DATA!K136/ECO!U27),IF($C$3="Constant Exchange rate",IF(Provisions_DATA!K136=0,0,Provisions_DATA!K136/ECO!U62))))</f>
        <v>0</v>
      </c>
      <c r="M142" s="74">
        <f>IF($C$3="National Currency",IF(Provisions_DATA!L136=0,0,Provisions_DATA!L136),IF($C$3="Current Exchange rate",IF(Provisions_DATA!L136=0,0,Provisions_DATA!L136/ECO!V27),IF($C$3="Constant Exchange rate",IF(Provisions_DATA!L136=0,0,Provisions_DATA!L136/ECO!V62))))</f>
        <v>0</v>
      </c>
      <c r="N142" s="74">
        <f>IF($C$3="National Currency",IF(Provisions_DATA!M136=0,0,Provisions_DATA!M136),IF($C$3="Current Exchange rate",IF(Provisions_DATA!M136=0,0,Provisions_DATA!M136/ECO!W27),IF($C$3="Constant Exchange rate",IF(Provisions_DATA!M136=0,0,Provisions_DATA!M136/ECO!W62))))</f>
        <v>0</v>
      </c>
      <c r="O142" s="74">
        <f>IF($C$3="National Currency",IF(Provisions_DATA!N136=0,0,Provisions_DATA!N136),IF($C$3="Current Exchange rate",IF(Provisions_DATA!N136=0,0,Provisions_DATA!N136/ECO!X27),IF($C$3="Constant Exchange rate",IF(Provisions_DATA!N136=0,0,Provisions_DATA!N136/ECO!X62))))</f>
        <v>0</v>
      </c>
      <c r="P142" s="210">
        <f>IF($C$3="National Currency",IF(Provisions_DATA!O136=0,0,Provisions_DATA!O136),IF($C$3="Current Exchange rate",IF(Provisions_DATA!O136=0,0,Provisions_DATA!O136/ECO!Y27),IF($C$3="Constant Exchange rate",IF(Provisions_DATA!O136=0,0,Provisions_DATA!O136/ECO!Y62))))</f>
        <v>0</v>
      </c>
      <c r="Q142" s="77">
        <f t="shared" si="19"/>
        <v>0</v>
      </c>
      <c r="R142" s="77" t="str">
        <f t="shared" si="20"/>
        <v>-</v>
      </c>
      <c r="S142" s="77" t="str">
        <f t="shared" si="21"/>
        <v>-</v>
      </c>
    </row>
    <row r="143" spans="3:19" ht="15" x14ac:dyDescent="0.25">
      <c r="C143" s="242"/>
      <c r="D143" s="243"/>
      <c r="E143" s="72" t="s">
        <v>18</v>
      </c>
      <c r="F143" s="74">
        <f>IF($C$3="National Currency",IF(Provisions_DATA!E137=0,0,Provisions_DATA!E137),IF($C$3="Current Exchange rate",IF(Provisions_DATA!E137=0,0,Provisions_DATA!E137/ECO!O28),IF($C$3="Constant Exchange rate",IF(Provisions_DATA!E137=0,0,Provisions_DATA!E137/ECO!O63))))</f>
        <v>0</v>
      </c>
      <c r="G143" s="74">
        <f>IF($C$3="National Currency",IF(Provisions_DATA!F137=0,0,Provisions_DATA!F137),IF($C$3="Current Exchange rate",IF(Provisions_DATA!F137=0,0,Provisions_DATA!F137/ECO!P28),IF($C$3="Constant Exchange rate",IF(Provisions_DATA!F137=0,0,Provisions_DATA!F137/ECO!P63))))</f>
        <v>0</v>
      </c>
      <c r="H143" s="74">
        <f>IF($C$3="National Currency",IF(Provisions_DATA!G137=0,0,Provisions_DATA!G137),IF($C$3="Current Exchange rate",IF(Provisions_DATA!G137=0,0,Provisions_DATA!G137/ECO!Q28),IF($C$3="Constant Exchange rate",IF(Provisions_DATA!G137=0,0,Provisions_DATA!G137/ECO!Q63))))</f>
        <v>0</v>
      </c>
      <c r="I143" s="74">
        <f>IF($C$3="National Currency",IF(Provisions_DATA!H137=0,0,Provisions_DATA!H137),IF($C$3="Current Exchange rate",IF(Provisions_DATA!H137=0,0,Provisions_DATA!H137/ECO!R28),IF($C$3="Constant Exchange rate",IF(Provisions_DATA!H137=0,0,Provisions_DATA!H137/ECO!R63))))</f>
        <v>0</v>
      </c>
      <c r="J143" s="74">
        <f>IF($C$3="National Currency",IF(Provisions_DATA!I137=0,0,Provisions_DATA!I137),IF($C$3="Current Exchange rate",IF(Provisions_DATA!I137=0,0,Provisions_DATA!I137/ECO!S28),IF($C$3="Constant Exchange rate",IF(Provisions_DATA!I137=0,0,Provisions_DATA!I137/ECO!S63))))</f>
        <v>0</v>
      </c>
      <c r="K143" s="74">
        <f>IF($C$3="National Currency",IF(Provisions_DATA!J137=0,0,Provisions_DATA!J137),IF($C$3="Current Exchange rate",IF(Provisions_DATA!J137=0,0,Provisions_DATA!J137/ECO!T28),IF($C$3="Constant Exchange rate",IF(Provisions_DATA!J137=0,0,Provisions_DATA!J137/ECO!T63))))</f>
        <v>0</v>
      </c>
      <c r="L143" s="74">
        <f>IF($C$3="National Currency",IF(Provisions_DATA!K137=0,0,Provisions_DATA!K137),IF($C$3="Current Exchange rate",IF(Provisions_DATA!K137=0,0,Provisions_DATA!K137/ECO!U28),IF($C$3="Constant Exchange rate",IF(Provisions_DATA!K137=0,0,Provisions_DATA!K137/ECO!U63))))</f>
        <v>0</v>
      </c>
      <c r="M143" s="74">
        <f>IF($C$3="National Currency",IF(Provisions_DATA!L137=0,0,Provisions_DATA!L137),IF($C$3="Current Exchange rate",IF(Provisions_DATA!L137=0,0,Provisions_DATA!L137/ECO!V28),IF($C$3="Constant Exchange rate",IF(Provisions_DATA!L137=0,0,Provisions_DATA!L137/ECO!V63))))</f>
        <v>0</v>
      </c>
      <c r="N143" s="74">
        <f>IF($C$3="National Currency",IF(Provisions_DATA!M137=0,0,Provisions_DATA!M137),IF($C$3="Current Exchange rate",IF(Provisions_DATA!M137=0,0,Provisions_DATA!M137/ECO!W28),IF($C$3="Constant Exchange rate",IF(Provisions_DATA!M137=0,0,Provisions_DATA!M137/ECO!W63))))</f>
        <v>0</v>
      </c>
      <c r="O143" s="74">
        <f>IF($C$3="National Currency",IF(Provisions_DATA!N137=0,0,Provisions_DATA!N137),IF($C$3="Current Exchange rate",IF(Provisions_DATA!N137=0,0,Provisions_DATA!N137/ECO!X28),IF($C$3="Constant Exchange rate",IF(Provisions_DATA!N137=0,0,Provisions_DATA!N137/ECO!X63))))</f>
        <v>0</v>
      </c>
      <c r="P143" s="210">
        <f>IF($C$3="National Currency",IF(Provisions_DATA!O137=0,0,Provisions_DATA!O137),IF($C$3="Current Exchange rate",IF(Provisions_DATA!O137=0,0,Provisions_DATA!O137/ECO!Y28),IF($C$3="Constant Exchange rate",IF(Provisions_DATA!O137=0,0,Provisions_DATA!O137/ECO!Y63))))</f>
        <v>0</v>
      </c>
      <c r="Q143" s="77">
        <f t="shared" si="19"/>
        <v>0</v>
      </c>
      <c r="R143" s="77" t="str">
        <f t="shared" si="20"/>
        <v>-</v>
      </c>
      <c r="S143" s="77" t="str">
        <f t="shared" si="21"/>
        <v>-</v>
      </c>
    </row>
    <row r="144" spans="3:19" ht="15" x14ac:dyDescent="0.25">
      <c r="C144" s="242"/>
      <c r="D144" s="243"/>
      <c r="E144" s="72" t="s">
        <v>19</v>
      </c>
      <c r="F144" s="74">
        <f>IF($C$3="National Currency",IF(Provisions_DATA!E138=0,0,Provisions_DATA!E138),IF($C$3="Current Exchange rate",IF(Provisions_DATA!E138=0,0,Provisions_DATA!E138/ECO!O29),IF($C$3="Constant Exchange rate",IF(Provisions_DATA!E138=0,0,Provisions_DATA!E138/ECO!O64))))</f>
        <v>0</v>
      </c>
      <c r="G144" s="74">
        <f>IF($C$3="National Currency",IF(Provisions_DATA!F138=0,0,Provisions_DATA!F138),IF($C$3="Current Exchange rate",IF(Provisions_DATA!F138=0,0,Provisions_DATA!F138/ECO!P29),IF($C$3="Constant Exchange rate",IF(Provisions_DATA!F138=0,0,Provisions_DATA!F138/ECO!P64))))</f>
        <v>0</v>
      </c>
      <c r="H144" s="74">
        <f>IF($C$3="National Currency",IF(Provisions_DATA!G138=0,0,Provisions_DATA!G138),IF($C$3="Current Exchange rate",IF(Provisions_DATA!G138=0,0,Provisions_DATA!G138/ECO!Q29),IF($C$3="Constant Exchange rate",IF(Provisions_DATA!G138=0,0,Provisions_DATA!G138/ECO!Q64))))</f>
        <v>0</v>
      </c>
      <c r="I144" s="74">
        <f>IF($C$3="National Currency",IF(Provisions_DATA!H138=0,0,Provisions_DATA!H138),IF($C$3="Current Exchange rate",IF(Provisions_DATA!H138=0,0,Provisions_DATA!H138/ECO!R29),IF($C$3="Constant Exchange rate",IF(Provisions_DATA!H138=0,0,Provisions_DATA!H138/ECO!R64))))</f>
        <v>0</v>
      </c>
      <c r="J144" s="74">
        <f>IF($C$3="National Currency",IF(Provisions_DATA!I138=0,0,Provisions_DATA!I138),IF($C$3="Current Exchange rate",IF(Provisions_DATA!I138=0,0,Provisions_DATA!I138/ECO!S29),IF($C$3="Constant Exchange rate",IF(Provisions_DATA!I138=0,0,Provisions_DATA!I138/ECO!S64))))</f>
        <v>0</v>
      </c>
      <c r="K144" s="74">
        <f>IF($C$3="National Currency",IF(Provisions_DATA!J138=0,0,Provisions_DATA!J138),IF($C$3="Current Exchange rate",IF(Provisions_DATA!J138=0,0,Provisions_DATA!J138/ECO!T29),IF($C$3="Constant Exchange rate",IF(Provisions_DATA!J138=0,0,Provisions_DATA!J138/ECO!T64))))</f>
        <v>0</v>
      </c>
      <c r="L144" s="74">
        <f>IF($C$3="National Currency",IF(Provisions_DATA!K138=0,0,Provisions_DATA!K138),IF($C$3="Current Exchange rate",IF(Provisions_DATA!K138=0,0,Provisions_DATA!K138/ECO!U29),IF($C$3="Constant Exchange rate",IF(Provisions_DATA!K138=0,0,Provisions_DATA!K138/ECO!U64))))</f>
        <v>0</v>
      </c>
      <c r="M144" s="74">
        <f>IF($C$3="National Currency",IF(Provisions_DATA!L138=0,0,Provisions_DATA!L138),IF($C$3="Current Exchange rate",IF(Provisions_DATA!L138=0,0,Provisions_DATA!L138/ECO!V29),IF($C$3="Constant Exchange rate",IF(Provisions_DATA!L138=0,0,Provisions_DATA!L138/ECO!V64))))</f>
        <v>0</v>
      </c>
      <c r="N144" s="74">
        <f>IF($C$3="National Currency",IF(Provisions_DATA!M138=0,0,Provisions_DATA!M138),IF($C$3="Current Exchange rate",IF(Provisions_DATA!M138=0,0,Provisions_DATA!M138/ECO!W29),IF($C$3="Constant Exchange rate",IF(Provisions_DATA!M138=0,0,Provisions_DATA!M138/ECO!W64))))</f>
        <v>0</v>
      </c>
      <c r="O144" s="74">
        <f>IF($C$3="National Currency",IF(Provisions_DATA!N138=0,0,Provisions_DATA!N138),IF($C$3="Current Exchange rate",IF(Provisions_DATA!N138=0,0,Provisions_DATA!N138/ECO!X29),IF($C$3="Constant Exchange rate",IF(Provisions_DATA!N138=0,0,Provisions_DATA!N138/ECO!X64))))</f>
        <v>0</v>
      </c>
      <c r="P144" s="210">
        <f>IF($C$3="National Currency",IF(Provisions_DATA!O138=0,0,Provisions_DATA!O138),IF($C$3="Current Exchange rate",IF(Provisions_DATA!O138=0,0,Provisions_DATA!O138/ECO!Y29),IF($C$3="Constant Exchange rate",IF(Provisions_DATA!O138=0,0,Provisions_DATA!O138/ECO!Y64))))</f>
        <v>0</v>
      </c>
      <c r="Q144" s="77">
        <f t="shared" si="19"/>
        <v>0</v>
      </c>
      <c r="R144" s="77" t="str">
        <f t="shared" si="20"/>
        <v>-</v>
      </c>
      <c r="S144" s="77" t="str">
        <f t="shared" si="21"/>
        <v>-</v>
      </c>
    </row>
    <row r="145" spans="3:19" ht="15" x14ac:dyDescent="0.25">
      <c r="C145" s="242"/>
      <c r="D145" s="243"/>
      <c r="E145" s="72" t="s">
        <v>20</v>
      </c>
      <c r="F145" s="74">
        <f>IF($C$3="National Currency",IF(Provisions_DATA!E139=0,0,Provisions_DATA!E139),IF($C$3="Current Exchange rate",IF(Provisions_DATA!E139=0,0,Provisions_DATA!E139/ECO!O30),IF($C$3="Constant Exchange rate",IF(Provisions_DATA!E139=0,0,Provisions_DATA!E139/ECO!O65))))</f>
        <v>0</v>
      </c>
      <c r="G145" s="74">
        <f>IF($C$3="National Currency",IF(Provisions_DATA!F139=0,0,Provisions_DATA!F139),IF($C$3="Current Exchange rate",IF(Provisions_DATA!F139=0,0,Provisions_DATA!F139/ECO!P30),IF($C$3="Constant Exchange rate",IF(Provisions_DATA!F139=0,0,Provisions_DATA!F139/ECO!P65))))</f>
        <v>0</v>
      </c>
      <c r="H145" s="74">
        <f>IF($C$3="National Currency",IF(Provisions_DATA!G139=0,0,Provisions_DATA!G139),IF($C$3="Current Exchange rate",IF(Provisions_DATA!G139=0,0,Provisions_DATA!G139/ECO!Q30),IF($C$3="Constant Exchange rate",IF(Provisions_DATA!G139=0,0,Provisions_DATA!G139/ECO!Q65))))</f>
        <v>0</v>
      </c>
      <c r="I145" s="74">
        <f>IF($C$3="National Currency",IF(Provisions_DATA!H139=0,0,Provisions_DATA!H139),IF($C$3="Current Exchange rate",IF(Provisions_DATA!H139=0,0,Provisions_DATA!H139/ECO!R30),IF($C$3="Constant Exchange rate",IF(Provisions_DATA!H139=0,0,Provisions_DATA!H139/ECO!R65))))</f>
        <v>0</v>
      </c>
      <c r="J145" s="74">
        <f>IF($C$3="National Currency",IF(Provisions_DATA!I139=0,0,Provisions_DATA!I139),IF($C$3="Current Exchange rate",IF(Provisions_DATA!I139=0,0,Provisions_DATA!I139/ECO!S30),IF($C$3="Constant Exchange rate",IF(Provisions_DATA!I139=0,0,Provisions_DATA!I139/ECO!S65))))</f>
        <v>0</v>
      </c>
      <c r="K145" s="74">
        <f>IF($C$3="National Currency",IF(Provisions_DATA!J139=0,0,Provisions_DATA!J139),IF($C$3="Current Exchange rate",IF(Provisions_DATA!J139=0,0,Provisions_DATA!J139/ECO!T30),IF($C$3="Constant Exchange rate",IF(Provisions_DATA!J139=0,0,Provisions_DATA!J139/ECO!T65))))</f>
        <v>0</v>
      </c>
      <c r="L145" s="74">
        <f>IF($C$3="National Currency",IF(Provisions_DATA!K139=0,0,Provisions_DATA!K139),IF($C$3="Current Exchange rate",IF(Provisions_DATA!K139=0,0,Provisions_DATA!K139/ECO!U30),IF($C$3="Constant Exchange rate",IF(Provisions_DATA!K139=0,0,Provisions_DATA!K139/ECO!U65))))</f>
        <v>0</v>
      </c>
      <c r="M145" s="74">
        <f>IF($C$3="National Currency",IF(Provisions_DATA!L139=0,0,Provisions_DATA!L139),IF($C$3="Current Exchange rate",IF(Provisions_DATA!L139=0,0,Provisions_DATA!L139/ECO!V30),IF($C$3="Constant Exchange rate",IF(Provisions_DATA!L139=0,0,Provisions_DATA!L139/ECO!V65))))</f>
        <v>0</v>
      </c>
      <c r="N145" s="74">
        <f>IF($C$3="National Currency",IF(Provisions_DATA!M139=0,0,Provisions_DATA!M139),IF($C$3="Current Exchange rate",IF(Provisions_DATA!M139=0,0,Provisions_DATA!M139/ECO!W30),IF($C$3="Constant Exchange rate",IF(Provisions_DATA!M139=0,0,Provisions_DATA!M139/ECO!W65))))</f>
        <v>0</v>
      </c>
      <c r="O145" s="74">
        <f>IF($C$3="National Currency",IF(Provisions_DATA!N139=0,0,Provisions_DATA!N139),IF($C$3="Current Exchange rate",IF(Provisions_DATA!N139=0,0,Provisions_DATA!N139/ECO!X30),IF($C$3="Constant Exchange rate",IF(Provisions_DATA!N139=0,0,Provisions_DATA!N139/ECO!X65))))</f>
        <v>0</v>
      </c>
      <c r="P145" s="210">
        <f>IF($C$3="National Currency",IF(Provisions_DATA!O139=0,0,Provisions_DATA!O139),IF($C$3="Current Exchange rate",IF(Provisions_DATA!O139=0,0,Provisions_DATA!O139/ECO!Y30),IF($C$3="Constant Exchange rate",IF(Provisions_DATA!O139=0,0,Provisions_DATA!O139/ECO!Y65))))</f>
        <v>0</v>
      </c>
      <c r="Q145" s="77">
        <f t="shared" si="19"/>
        <v>0</v>
      </c>
      <c r="R145" s="77" t="str">
        <f t="shared" si="20"/>
        <v>-</v>
      </c>
      <c r="S145" s="77" t="str">
        <f t="shared" si="21"/>
        <v>-</v>
      </c>
    </row>
    <row r="146" spans="3:19" ht="15" x14ac:dyDescent="0.25">
      <c r="C146" s="242"/>
      <c r="D146" s="243"/>
      <c r="E146" s="72" t="s">
        <v>21</v>
      </c>
      <c r="F146" s="74">
        <f>IF($C$3="National Currency",IF(Provisions_DATA!E140=0,0,Provisions_DATA!E140),IF($C$3="Current Exchange rate",IF(Provisions_DATA!E140=0,0,Provisions_DATA!E140/ECO!O31),IF($C$3="Constant Exchange rate",IF(Provisions_DATA!E140=0,0,Provisions_DATA!E140/ECO!O66))))</f>
        <v>3.4940600978336827</v>
      </c>
      <c r="G146" s="74">
        <f>IF($C$3="National Currency",IF(Provisions_DATA!F140=0,0,Provisions_DATA!F140),IF($C$3="Current Exchange rate",IF(Provisions_DATA!F140=0,0,Provisions_DATA!F140/ECO!P31),IF($C$3="Constant Exchange rate",IF(Provisions_DATA!F140=0,0,Provisions_DATA!F140/ECO!P66))))</f>
        <v>1.6112928022361985</v>
      </c>
      <c r="H146" s="74">
        <f>IF($C$3="National Currency",IF(Provisions_DATA!G140=0,0,Provisions_DATA!G140),IF($C$3="Current Exchange rate",IF(Provisions_DATA!G140=0,0,Provisions_DATA!G140/ECO!Q31),IF($C$3="Constant Exchange rate",IF(Provisions_DATA!G140=0,0,Provisions_DATA!G140/ECO!Q66))))</f>
        <v>1.6305613789890518</v>
      </c>
      <c r="I146" s="74">
        <f>IF($C$3="National Currency",IF(Provisions_DATA!H140=0,0,Provisions_DATA!H140),IF($C$3="Current Exchange rate",IF(Provisions_DATA!H140=0,0,Provisions_DATA!H140/ECO!R31),IF($C$3="Constant Exchange rate",IF(Provisions_DATA!H140=0,0,Provisions_DATA!H140/ECO!R66))))</f>
        <v>1.6305613789890518</v>
      </c>
      <c r="J146" s="74">
        <f>IF($C$3="National Currency",IF(Provisions_DATA!I140=0,0,Provisions_DATA!I140),IF($C$3="Current Exchange rate",IF(Provisions_DATA!I140=0,0,Provisions_DATA!I140/ECO!S31),IF($C$3="Constant Exchange rate",IF(Provisions_DATA!I140=0,0,Provisions_DATA!I140/ECO!S66))))</f>
        <v>0.8</v>
      </c>
      <c r="K146" s="74">
        <f>IF($C$3="National Currency",IF(Provisions_DATA!J140=0,0,Provisions_DATA!J140),IF($C$3="Current Exchange rate",IF(Provisions_DATA!J140=0,0,Provisions_DATA!J140/ECO!T31),IF($C$3="Constant Exchange rate",IF(Provisions_DATA!J140=0,0,Provisions_DATA!J140/ECO!T66))))</f>
        <v>0.5</v>
      </c>
      <c r="L146" s="74">
        <f>IF($C$3="National Currency",IF(Provisions_DATA!K140=0,0,Provisions_DATA!K140),IF($C$3="Current Exchange rate",IF(Provisions_DATA!K140=0,0,Provisions_DATA!K140/ECO!U31),IF($C$3="Constant Exchange rate",IF(Provisions_DATA!K140=0,0,Provisions_DATA!K140/ECO!U66))))</f>
        <v>0.6</v>
      </c>
      <c r="M146" s="74">
        <f>IF($C$3="National Currency",IF(Provisions_DATA!L140=0,0,Provisions_DATA!L140),IF($C$3="Current Exchange rate",IF(Provisions_DATA!L140=0,0,Provisions_DATA!L140/ECO!V31),IF($C$3="Constant Exchange rate",IF(Provisions_DATA!L140=0,0,Provisions_DATA!L140/ECO!V66))))</f>
        <v>0.6</v>
      </c>
      <c r="N146" s="74">
        <f>IF($C$3="National Currency",IF(Provisions_DATA!M140=0,0,Provisions_DATA!M140),IF($C$3="Current Exchange rate",IF(Provisions_DATA!M140=0,0,Provisions_DATA!M140/ECO!W31),IF($C$3="Constant Exchange rate",IF(Provisions_DATA!M140=0,0,Provisions_DATA!M140/ECO!W66))))</f>
        <v>0.7</v>
      </c>
      <c r="O146" s="74">
        <f>IF($C$3="National Currency",IF(Provisions_DATA!N140=0,0,Provisions_DATA!N140),IF($C$3="Current Exchange rate",IF(Provisions_DATA!N140=0,0,Provisions_DATA!N140/ECO!X31),IF($C$3="Constant Exchange rate",IF(Provisions_DATA!N140=0,0,Provisions_DATA!N140/ECO!X66))))</f>
        <v>0.8</v>
      </c>
      <c r="P146" s="210">
        <f>IF($C$3="National Currency",IF(Provisions_DATA!O140=0,0,Provisions_DATA!O140),IF($C$3="Current Exchange rate",IF(Provisions_DATA!O140=0,0,Provisions_DATA!O140/ECO!Y31),IF($C$3="Constant Exchange rate",IF(Provisions_DATA!O140=0,0,Provisions_DATA!O140/ECO!Y66))))</f>
        <v>0.7</v>
      </c>
      <c r="Q146" s="77">
        <f t="shared" si="19"/>
        <v>1.2338364805417084E-6</v>
      </c>
      <c r="R146" s="77">
        <f t="shared" si="20"/>
        <v>0.14285714285714302</v>
      </c>
      <c r="S146" s="77">
        <f t="shared" si="21"/>
        <v>-0.77103999999999995</v>
      </c>
    </row>
    <row r="147" spans="3:19" ht="15" x14ac:dyDescent="0.25">
      <c r="C147" s="242"/>
      <c r="D147" s="243"/>
      <c r="E147" s="72" t="s">
        <v>22</v>
      </c>
      <c r="F147" s="74">
        <f>IF($C$3="National Currency",IF(Provisions_DATA!E141=0,0,Provisions_DATA!E141),IF($C$3="Current Exchange rate",IF(Provisions_DATA!E141=0,0,Provisions_DATA!E141/ECO!O32),IF($C$3="Constant Exchange rate",IF(Provisions_DATA!E141=0,0,Provisions_DATA!E141/ECO!O67))))</f>
        <v>88780</v>
      </c>
      <c r="G147" s="74">
        <f>IF($C$3="National Currency",IF(Provisions_DATA!F141=0,0,Provisions_DATA!F141),IF($C$3="Current Exchange rate",IF(Provisions_DATA!F141=0,0,Provisions_DATA!F141/ECO!P32),IF($C$3="Constant Exchange rate",IF(Provisions_DATA!F141=0,0,Provisions_DATA!F141/ECO!P67))))</f>
        <v>91422</v>
      </c>
      <c r="H147" s="74">
        <f>IF($C$3="National Currency",IF(Provisions_DATA!G141=0,0,Provisions_DATA!G141),IF($C$3="Current Exchange rate",IF(Provisions_DATA!G141=0,0,Provisions_DATA!G141/ECO!Q32),IF($C$3="Constant Exchange rate",IF(Provisions_DATA!G141=0,0,Provisions_DATA!G141/ECO!Q67))))</f>
        <v>94255</v>
      </c>
      <c r="I147" s="74">
        <f>IF($C$3="National Currency",IF(Provisions_DATA!H141=0,0,Provisions_DATA!H141),IF($C$3="Current Exchange rate",IF(Provisions_DATA!H141=0,0,Provisions_DATA!H141/ECO!R32),IF($C$3="Constant Exchange rate",IF(Provisions_DATA!H141=0,0,Provisions_DATA!H141/ECO!R67))))</f>
        <v>96745</v>
      </c>
      <c r="J147" s="74">
        <f>IF($C$3="National Currency",IF(Provisions_DATA!I141=0,0,Provisions_DATA!I141),IF($C$3="Current Exchange rate",IF(Provisions_DATA!I141=0,0,Provisions_DATA!I141/ECO!S32),IF($C$3="Constant Exchange rate",IF(Provisions_DATA!I141=0,0,Provisions_DATA!I141/ECO!S67))))</f>
        <v>104257</v>
      </c>
      <c r="K147" s="74">
        <f>IF($C$3="National Currency",IF(Provisions_DATA!J141=0,0,Provisions_DATA!J141),IF($C$3="Current Exchange rate",IF(Provisions_DATA!J141=0,0,Provisions_DATA!J141/ECO!T32),IF($C$3="Constant Exchange rate",IF(Provisions_DATA!J141=0,0,Provisions_DATA!J141/ECO!T67))))</f>
        <v>108650</v>
      </c>
      <c r="L147" s="74">
        <f>IF($C$3="National Currency",IF(Provisions_DATA!K141=0,0,Provisions_DATA!K141),IF($C$3="Current Exchange rate",IF(Provisions_DATA!K141=0,0,Provisions_DATA!K141/ECO!U32),IF($C$3="Constant Exchange rate",IF(Provisions_DATA!K141=0,0,Provisions_DATA!K141/ECO!U67))))</f>
        <v>115041</v>
      </c>
      <c r="M147" s="74">
        <f>IF($C$3="National Currency",IF(Provisions_DATA!L141=0,0,Provisions_DATA!L141),IF($C$3="Current Exchange rate",IF(Provisions_DATA!L141=0,0,Provisions_DATA!L141/ECO!V32),IF($C$3="Constant Exchange rate",IF(Provisions_DATA!L141=0,0,Provisions_DATA!L141/ECO!V67))))</f>
        <v>120811</v>
      </c>
      <c r="N147" s="74">
        <f>IF($C$3="National Currency",IF(Provisions_DATA!M141=0,0,Provisions_DATA!M141),IF($C$3="Current Exchange rate",IF(Provisions_DATA!M141=0,0,Provisions_DATA!M141/ECO!W32),IF($C$3="Constant Exchange rate",IF(Provisions_DATA!M141=0,0,Provisions_DATA!M141/ECO!W67))))</f>
        <v>134528</v>
      </c>
      <c r="O147" s="208">
        <f>IF($C$3="National Currency",IF(Provisions_DATA!N141=0,0,Provisions_DATA!N141),IF($C$3="Current Exchange rate",IF(Provisions_DATA!N141=0,0,Provisions_DATA!N141/ECO!X32),IF($C$3="Constant Exchange rate",IF(Provisions_DATA!N141=0,0,Provisions_DATA!N141/ECO!X67))))</f>
        <v>134528</v>
      </c>
      <c r="P147" s="210">
        <f>IF($C$3="National Currency",IF(Provisions_DATA!O141=0,0,Provisions_DATA!O141),IF($C$3="Current Exchange rate",IF(Provisions_DATA!O141=0,0,Provisions_DATA!O141/ECO!Y32),IF($C$3="Constant Exchange rate",IF(Provisions_DATA!O141=0,0,Provisions_DATA!O141/ECO!Y67))))</f>
        <v>0</v>
      </c>
      <c r="Q147" s="77">
        <f t="shared" si="19"/>
        <v>0.20748194256789368</v>
      </c>
      <c r="R147" s="77">
        <f t="shared" si="20"/>
        <v>0</v>
      </c>
      <c r="S147" s="77">
        <f t="shared" si="21"/>
        <v>0.51529623789141699</v>
      </c>
    </row>
    <row r="148" spans="3:19" ht="15" x14ac:dyDescent="0.25">
      <c r="C148" s="242"/>
      <c r="D148" s="243"/>
      <c r="E148" s="72" t="s">
        <v>23</v>
      </c>
      <c r="F148" s="74">
        <f>IF($C$3="National Currency",IF(Provisions_DATA!E142=0,0,Provisions_DATA!E142),IF($C$3="Current Exchange rate",IF(Provisions_DATA!E142=0,0,Provisions_DATA!E142/ECO!O33),IF($C$3="Constant Exchange rate",IF(Provisions_DATA!E142=0,0,Provisions_DATA!E142/ECO!O68))))</f>
        <v>37910.086264100864</v>
      </c>
      <c r="G148" s="74">
        <f>IF($C$3="National Currency",IF(Provisions_DATA!F142=0,0,Provisions_DATA!F142),IF($C$3="Current Exchange rate",IF(Provisions_DATA!F142=0,0,Provisions_DATA!F142/ECO!P33),IF($C$3="Constant Exchange rate",IF(Provisions_DATA!F142=0,0,Provisions_DATA!F142/ECO!P68))))</f>
        <v>41301.703163017031</v>
      </c>
      <c r="H148" s="74">
        <f>IF($C$3="National Currency",IF(Provisions_DATA!G142=0,0,Provisions_DATA!G142),IF($C$3="Current Exchange rate",IF(Provisions_DATA!G142=0,0,Provisions_DATA!G142/ECO!Q33),IF($C$3="Constant Exchange rate",IF(Provisions_DATA!G142=0,0,Provisions_DATA!G142/ECO!Q68))))</f>
        <v>46112.917496129179</v>
      </c>
      <c r="I148" s="74">
        <f>IF($C$3="National Currency",IF(Provisions_DATA!H142=0,0,Provisions_DATA!H142),IF($C$3="Current Exchange rate",IF(Provisions_DATA!H142=0,0,Provisions_DATA!H142/ECO!R33),IF($C$3="Constant Exchange rate",IF(Provisions_DATA!H142=0,0,Provisions_DATA!H142/ECO!R68))))</f>
        <v>51359.765538597654</v>
      </c>
      <c r="J148" s="74">
        <f>IF($C$3="National Currency",IF(Provisions_DATA!I142=0,0,Provisions_DATA!I142),IF($C$3="Current Exchange rate",IF(Provisions_DATA!I142=0,0,Provisions_DATA!I142/ECO!S33),IF($C$3="Constant Exchange rate",IF(Provisions_DATA!I142=0,0,Provisions_DATA!I142/ECO!S68))))</f>
        <v>54760.008847600089</v>
      </c>
      <c r="K148" s="74">
        <f>IF($C$3="National Currency",IF(Provisions_DATA!J142=0,0,Provisions_DATA!J142),IF($C$3="Current Exchange rate",IF(Provisions_DATA!J142=0,0,Provisions_DATA!J142/ECO!T33),IF($C$3="Constant Exchange rate",IF(Provisions_DATA!J142=0,0,Provisions_DATA!J142/ECO!T68))))</f>
        <v>60219.420482194204</v>
      </c>
      <c r="L148" s="74">
        <f>IF($C$3="National Currency",IF(Provisions_DATA!K142=0,0,Provisions_DATA!K142),IF($C$3="Current Exchange rate",IF(Provisions_DATA!K142=0,0,Provisions_DATA!K142/ECO!U33),IF($C$3="Constant Exchange rate",IF(Provisions_DATA!K142=0,0,Provisions_DATA!K142/ECO!U68))))</f>
        <v>70872.594558725948</v>
      </c>
      <c r="M148" s="74">
        <f>IF($C$3="National Currency",IF(Provisions_DATA!L142=0,0,Provisions_DATA!L142),IF($C$3="Current Exchange rate",IF(Provisions_DATA!L142=0,0,Provisions_DATA!L142/ECO!V33),IF($C$3="Constant Exchange rate",IF(Provisions_DATA!L142=0,0,Provisions_DATA!L142/ECO!V68))))</f>
        <v>76951.780579517814</v>
      </c>
      <c r="N148" s="74">
        <f>IF($C$3="National Currency",IF(Provisions_DATA!M142=0,0,Provisions_DATA!M142),IF($C$3="Current Exchange rate",IF(Provisions_DATA!M142=0,0,Provisions_DATA!M142/ECO!W33),IF($C$3="Constant Exchange rate",IF(Provisions_DATA!M142=0,0,Provisions_DATA!M142/ECO!W68))))</f>
        <v>85091.240875912408</v>
      </c>
      <c r="O148" s="74">
        <f>IF($C$3="National Currency",IF(Provisions_DATA!N142=0,0,Provisions_DATA!N142),IF($C$3="Current Exchange rate",IF(Provisions_DATA!N142=0,0,Provisions_DATA!N142/ECO!X33),IF($C$3="Constant Exchange rate",IF(Provisions_DATA!N142=0,0,Provisions_DATA!N142/ECO!X68))))</f>
        <v>93318.181818181823</v>
      </c>
      <c r="P148" s="210">
        <f>IF($C$3="National Currency",IF(Provisions_DATA!O142=0,0,Provisions_DATA!O142),IF($C$3="Current Exchange rate",IF(Provisions_DATA!O142=0,0,Provisions_DATA!O142/ECO!Y33),IF($C$3="Constant Exchange rate",IF(Provisions_DATA!O142=0,0,Provisions_DATA!O142/ECO!Y68))))</f>
        <v>101577.52709577528</v>
      </c>
      <c r="Q148" s="77">
        <f t="shared" si="19"/>
        <v>0.14392422128137089</v>
      </c>
      <c r="R148" s="77">
        <f t="shared" si="20"/>
        <v>9.6683758017663379E-2</v>
      </c>
      <c r="S148" s="77">
        <f t="shared" si="21"/>
        <v>1.4615660636612668</v>
      </c>
    </row>
    <row r="149" spans="3:19" ht="15" x14ac:dyDescent="0.25">
      <c r="C149" s="242"/>
      <c r="D149" s="243"/>
      <c r="E149" s="72" t="s">
        <v>24</v>
      </c>
      <c r="F149" s="74">
        <f>IF($C$3="National Currency",IF(Provisions_DATA!E143=0,0,Provisions_DATA!E143),IF($C$3="Current Exchange rate",IF(Provisions_DATA!E143=0,0,Provisions_DATA!E143/ECO!O34),IF($C$3="Constant Exchange rate",IF(Provisions_DATA!E143=0,0,Provisions_DATA!E143/ECO!O69))))</f>
        <v>0</v>
      </c>
      <c r="G149" s="74">
        <f>IF($C$3="National Currency",IF(Provisions_DATA!F143=0,0,Provisions_DATA!F143),IF($C$3="Current Exchange rate",IF(Provisions_DATA!F143=0,0,Provisions_DATA!F143/ECO!P34),IF($C$3="Constant Exchange rate",IF(Provisions_DATA!F143=0,0,Provisions_DATA!F143/ECO!P69))))</f>
        <v>0</v>
      </c>
      <c r="H149" s="74">
        <f>IF($C$3="National Currency",IF(Provisions_DATA!G143=0,0,Provisions_DATA!G143),IF($C$3="Current Exchange rate",IF(Provisions_DATA!G143=0,0,Provisions_DATA!G143/ECO!Q34),IF($C$3="Constant Exchange rate",IF(Provisions_DATA!G143=0,0,Provisions_DATA!G143/ECO!Q69))))</f>
        <v>0</v>
      </c>
      <c r="I149" s="74">
        <f>IF($C$3="National Currency",IF(Provisions_DATA!H143=0,0,Provisions_DATA!H143),IF($C$3="Current Exchange rate",IF(Provisions_DATA!H143=0,0,Provisions_DATA!H143/ECO!R34),IF($C$3="Constant Exchange rate",IF(Provisions_DATA!H143=0,0,Provisions_DATA!H143/ECO!R69))))</f>
        <v>0</v>
      </c>
      <c r="J149" s="74">
        <f>IF($C$3="National Currency",IF(Provisions_DATA!I143=0,0,Provisions_DATA!I143),IF($C$3="Current Exchange rate",IF(Provisions_DATA!I143=0,0,Provisions_DATA!I143/ECO!S34),IF($C$3="Constant Exchange rate",IF(Provisions_DATA!I143=0,0,Provisions_DATA!I143/ECO!S69))))</f>
        <v>0</v>
      </c>
      <c r="K149" s="74">
        <f>IF($C$3="National Currency",IF(Provisions_DATA!J143=0,0,Provisions_DATA!J143),IF($C$3="Current Exchange rate",IF(Provisions_DATA!J143=0,0,Provisions_DATA!J143/ECO!T34),IF($C$3="Constant Exchange rate",IF(Provisions_DATA!J143=0,0,Provisions_DATA!J143/ECO!T69))))</f>
        <v>0</v>
      </c>
      <c r="L149" s="74">
        <f>IF($C$3="National Currency",IF(Provisions_DATA!K143=0,0,Provisions_DATA!K143),IF($C$3="Current Exchange rate",IF(Provisions_DATA!K143=0,0,Provisions_DATA!K143/ECO!U34),IF($C$3="Constant Exchange rate",IF(Provisions_DATA!K143=0,0,Provisions_DATA!K143/ECO!U69))))</f>
        <v>0</v>
      </c>
      <c r="M149" s="74">
        <f>IF($C$3="National Currency",IF(Provisions_DATA!L143=0,0,Provisions_DATA!L143),IF($C$3="Current Exchange rate",IF(Provisions_DATA!L143=0,0,Provisions_DATA!L143/ECO!V34),IF($C$3="Constant Exchange rate",IF(Provisions_DATA!L143=0,0,Provisions_DATA!L143/ECO!V69))))</f>
        <v>0</v>
      </c>
      <c r="N149" s="74">
        <f>IF($C$3="National Currency",IF(Provisions_DATA!M143=0,0,Provisions_DATA!M143),IF($C$3="Current Exchange rate",IF(Provisions_DATA!M143=0,0,Provisions_DATA!M143/ECO!W34),IF($C$3="Constant Exchange rate",IF(Provisions_DATA!M143=0,0,Provisions_DATA!M143/ECO!W69))))</f>
        <v>0</v>
      </c>
      <c r="O149" s="74">
        <f>IF($C$3="National Currency",IF(Provisions_DATA!N143=0,0,Provisions_DATA!N143),IF($C$3="Current Exchange rate",IF(Provisions_DATA!N143=0,0,Provisions_DATA!N143/ECO!X34),IF($C$3="Constant Exchange rate",IF(Provisions_DATA!N143=0,0,Provisions_DATA!N143/ECO!X69))))</f>
        <v>0</v>
      </c>
      <c r="P149" s="210">
        <f>IF($C$3="National Currency",IF(Provisions_DATA!O143=0,0,Provisions_DATA!O143),IF($C$3="Current Exchange rate",IF(Provisions_DATA!O143=0,0,Provisions_DATA!O143/ECO!Y34),IF($C$3="Constant Exchange rate",IF(Provisions_DATA!O143=0,0,Provisions_DATA!O143/ECO!Y69))))</f>
        <v>0</v>
      </c>
      <c r="Q149" s="77">
        <f t="shared" si="19"/>
        <v>0</v>
      </c>
      <c r="R149" s="77" t="str">
        <f t="shared" si="20"/>
        <v>-</v>
      </c>
      <c r="S149" s="77" t="str">
        <f t="shared" si="21"/>
        <v>-</v>
      </c>
    </row>
    <row r="150" spans="3:19" ht="15" x14ac:dyDescent="0.25">
      <c r="C150" s="242"/>
      <c r="D150" s="243"/>
      <c r="E150" s="72" t="s">
        <v>25</v>
      </c>
      <c r="F150" s="74">
        <f>IF($C$3="National Currency",IF(Provisions_DATA!E144=0,0,Provisions_DATA!E144),IF($C$3="Current Exchange rate",IF(Provisions_DATA!E144=0,0,Provisions_DATA!E144/ECO!O35),IF($C$3="Constant Exchange rate",IF(Provisions_DATA!E144=0,0,Provisions_DATA!E144/ECO!O70))))</f>
        <v>4487.9359999999997</v>
      </c>
      <c r="G150" s="74">
        <f>IF($C$3="National Currency",IF(Provisions_DATA!F144=0,0,Provisions_DATA!F144),IF($C$3="Current Exchange rate",IF(Provisions_DATA!F144=0,0,Provisions_DATA!F144/ECO!P35),IF($C$3="Constant Exchange rate",IF(Provisions_DATA!F144=0,0,Provisions_DATA!F144/ECO!P70))))</f>
        <v>6708.7670147302633</v>
      </c>
      <c r="H150" s="74">
        <f>IF($C$3="National Currency",IF(Provisions_DATA!G144=0,0,Provisions_DATA!G144),IF($C$3="Current Exchange rate",IF(Provisions_DATA!G144=0,0,Provisions_DATA!G144/ECO!Q35),IF($C$3="Constant Exchange rate",IF(Provisions_DATA!G144=0,0,Provisions_DATA!G144/ECO!Q70))))</f>
        <v>7134.6197336815858</v>
      </c>
      <c r="I150" s="74">
        <f>IF($C$3="National Currency",IF(Provisions_DATA!H144=0,0,Provisions_DATA!H144),IF($C$3="Current Exchange rate",IF(Provisions_DATA!H144=0,0,Provisions_DATA!H144/ECO!R35),IF($C$3="Constant Exchange rate",IF(Provisions_DATA!H144=0,0,Provisions_DATA!H144/ECO!R70))))</f>
        <v>7330.0500048697895</v>
      </c>
      <c r="J150" s="74">
        <f>IF($C$3="National Currency",IF(Provisions_DATA!I144=0,0,Provisions_DATA!I144),IF($C$3="Current Exchange rate",IF(Provisions_DATA!I144=0,0,Provisions_DATA!I144/ECO!S35),IF($C$3="Constant Exchange rate",IF(Provisions_DATA!I144=0,0,Provisions_DATA!I144/ECO!S70))))</f>
        <v>5324.6363082680527</v>
      </c>
      <c r="K150" s="74">
        <f>IF($C$3="National Currency",IF(Provisions_DATA!J144=0,0,Provisions_DATA!J144),IF($C$3="Current Exchange rate",IF(Provisions_DATA!J144=0,0,Provisions_DATA!J144/ECO!T35),IF($C$3="Constant Exchange rate",IF(Provisions_DATA!J144=0,0,Provisions_DATA!J144/ECO!T70))))</f>
        <v>5296.2429087977625</v>
      </c>
      <c r="L150" s="74">
        <f>IF($C$3="National Currency",IF(Provisions_DATA!K144=0,0,Provisions_DATA!K144),IF($C$3="Current Exchange rate",IF(Provisions_DATA!K144=0,0,Provisions_DATA!K144/ECO!U35),IF($C$3="Constant Exchange rate",IF(Provisions_DATA!K144=0,0,Provisions_DATA!K144/ECO!U70))))</f>
        <v>6104.5166664438229</v>
      </c>
      <c r="M150" s="74">
        <f>IF($C$3="National Currency",IF(Provisions_DATA!L144=0,0,Provisions_DATA!L144),IF($C$3="Current Exchange rate",IF(Provisions_DATA!L144=0,0,Provisions_DATA!L144/ECO!V35),IF($C$3="Constant Exchange rate",IF(Provisions_DATA!L144=0,0,Provisions_DATA!L144/ECO!V70))))</f>
        <v>5015.6241614139672</v>
      </c>
      <c r="N150" s="74">
        <f>IF($C$3="National Currency",IF(Provisions_DATA!M144=0,0,Provisions_DATA!M144),IF($C$3="Current Exchange rate",IF(Provisions_DATA!M144=0,0,Provisions_DATA!M144/ECO!W35),IF($C$3="Constant Exchange rate",IF(Provisions_DATA!M144=0,0,Provisions_DATA!M144/ECO!W70))))</f>
        <v>4504.9465533670009</v>
      </c>
      <c r="O150" s="74">
        <f>IF($C$3="National Currency",IF(Provisions_DATA!N144=0,0,Provisions_DATA!N144),IF($C$3="Current Exchange rate",IF(Provisions_DATA!N144=0,0,Provisions_DATA!N144/ECO!X35),IF($C$3="Constant Exchange rate",IF(Provisions_DATA!N144=0,0,Provisions_DATA!N144/ECO!X70))))</f>
        <v>5016.1709053694813</v>
      </c>
      <c r="P150" s="210">
        <f>IF($C$3="National Currency",IF(Provisions_DATA!O144=0,0,Provisions_DATA!O144),IF($C$3="Current Exchange rate",IF(Provisions_DATA!O144=0,0,Provisions_DATA!O144/ECO!Y35),IF($C$3="Constant Exchange rate",IF(Provisions_DATA!O144=0,0,Provisions_DATA!O144/ECO!Y70))))</f>
        <v>7029.821719036293</v>
      </c>
      <c r="Q150" s="77">
        <f t="shared" si="19"/>
        <v>7.7364183195959947E-3</v>
      </c>
      <c r="R150" s="77">
        <f t="shared" si="20"/>
        <v>0.11348066973633486</v>
      </c>
      <c r="S150" s="77">
        <f t="shared" si="21"/>
        <v>0.11770107803887608</v>
      </c>
    </row>
    <row r="151" spans="3:19" ht="15" x14ac:dyDescent="0.25">
      <c r="C151" s="242"/>
      <c r="D151" s="243"/>
      <c r="E151" s="72" t="s">
        <v>26</v>
      </c>
      <c r="F151" s="74">
        <f>IF($C$3="National Currency",IF(Provisions_DATA!E145=0,0,Provisions_DATA!E145),IF($C$3="Current Exchange rate",IF(Provisions_DATA!E145=0,0,Provisions_DATA!E145/ECO!O36),IF($C$3="Constant Exchange rate",IF(Provisions_DATA!E145=0,0,Provisions_DATA!E145/ECO!O71))))</f>
        <v>14.11438832872312</v>
      </c>
      <c r="G151" s="74">
        <f>IF($C$3="National Currency",IF(Provisions_DATA!F145=0,0,Provisions_DATA!F145),IF($C$3="Current Exchange rate",IF(Provisions_DATA!F145=0,0,Provisions_DATA!F145/ECO!P36),IF($C$3="Constant Exchange rate",IF(Provisions_DATA!F145=0,0,Provisions_DATA!F145/ECO!P71))))</f>
        <v>3.7092005368668395</v>
      </c>
      <c r="H151" s="74">
        <f>IF($C$3="National Currency",IF(Provisions_DATA!G145=0,0,Provisions_DATA!G145),IF($C$3="Current Exchange rate",IF(Provisions_DATA!G145=0,0,Provisions_DATA!G145/ECO!Q36),IF($C$3="Constant Exchange rate",IF(Provisions_DATA!G145=0,0,Provisions_DATA!G145/ECO!Q71))))</f>
        <v>1.0887898192104521</v>
      </c>
      <c r="I151" s="208">
        <f>IF($C$3="National Currency",IF(Provisions_DATA!H145=0,0,Provisions_DATA!H145),IF($C$3="Current Exchange rate",IF(Provisions_DATA!H145=0,0,Provisions_DATA!H145/ECO!R36),IF($C$3="Constant Exchange rate",IF(Provisions_DATA!H145=0,0,Provisions_DATA!H145/ECO!R71))))</f>
        <v>6.0030829506485812</v>
      </c>
      <c r="J151" s="208">
        <f>IF($C$3="National Currency",IF(Provisions_DATA!I145=0,0,Provisions_DATA!I145),IF($C$3="Current Exchange rate",IF(Provisions_DATA!I145=0,0,Provisions_DATA!I145/ECO!S36),IF($C$3="Constant Exchange rate",IF(Provisions_DATA!I145=0,0,Provisions_DATA!I145/ECO!S71))))</f>
        <v>10.91737608208671</v>
      </c>
      <c r="K151" s="208">
        <f>IF($C$3="National Currency",IF(Provisions_DATA!J145=0,0,Provisions_DATA!J145),IF($C$3="Current Exchange rate",IF(Provisions_DATA!J145=0,0,Provisions_DATA!J145/ECO!T36),IF($C$3="Constant Exchange rate",IF(Provisions_DATA!J145=0,0,Provisions_DATA!J145/ECO!T71))))</f>
        <v>15.83166921352484</v>
      </c>
      <c r="L151" s="74">
        <f>IF($C$3="National Currency",IF(Provisions_DATA!K145=0,0,Provisions_DATA!K145),IF($C$3="Current Exchange rate",IF(Provisions_DATA!K145=0,0,Provisions_DATA!K145/ECO!U36),IF($C$3="Constant Exchange rate",IF(Provisions_DATA!K145=0,0,Provisions_DATA!K145/ECO!U71))))</f>
        <v>20.745962344962969</v>
      </c>
      <c r="M151" s="74">
        <f>IF($C$3="National Currency",IF(Provisions_DATA!L145=0,0,Provisions_DATA!L145),IF($C$3="Current Exchange rate",IF(Provisions_DATA!L145=0,0,Provisions_DATA!L145/ECO!V36),IF($C$3="Constant Exchange rate",IF(Provisions_DATA!L145=0,0,Provisions_DATA!L145/ECO!V71))))</f>
        <v>4.2384224145623266</v>
      </c>
      <c r="N151" s="74">
        <f>IF($C$3="National Currency",IF(Provisions_DATA!M145=0,0,Provisions_DATA!M145),IF($C$3="Current Exchange rate",IF(Provisions_DATA!M145=0,0,Provisions_DATA!M145/ECO!W36),IF($C$3="Constant Exchange rate",IF(Provisions_DATA!M145=0,0,Provisions_DATA!M145/ECO!W71))))</f>
        <v>0</v>
      </c>
      <c r="O151" s="74">
        <f>IF($C$3="National Currency",IF(Provisions_DATA!N145=0,0,Provisions_DATA!N145),IF($C$3="Current Exchange rate",IF(Provisions_DATA!N145=0,0,Provisions_DATA!N145/ECO!X36),IF($C$3="Constant Exchange rate",IF(Provisions_DATA!N145=0,0,Provisions_DATA!N145/ECO!X71))))</f>
        <v>0</v>
      </c>
      <c r="P151" s="210">
        <f>IF($C$3="National Currency",IF(Provisions_DATA!O145=0,0,Provisions_DATA!O145),IF($C$3="Current Exchange rate",IF(Provisions_DATA!O145=0,0,Provisions_DATA!O145/ECO!Y36),IF($C$3="Constant Exchange rate",IF(Provisions_DATA!O145=0,0,Provisions_DATA!O145/ECO!Y71))))</f>
        <v>0</v>
      </c>
      <c r="Q151" s="77">
        <f t="shared" si="19"/>
        <v>0</v>
      </c>
      <c r="R151" s="77" t="str">
        <f t="shared" si="20"/>
        <v>-</v>
      </c>
      <c r="S151" s="77" t="str">
        <f t="shared" si="21"/>
        <v>-</v>
      </c>
    </row>
    <row r="152" spans="3:19" ht="15" x14ac:dyDescent="0.25">
      <c r="C152" s="242"/>
      <c r="D152" s="243"/>
      <c r="E152" s="72" t="s">
        <v>27</v>
      </c>
      <c r="F152" s="74">
        <f>IF($C$3="National Currency",IF(Provisions_DATA!E146=0,0,Provisions_DATA!E146),IF($C$3="Current Exchange rate",IF(Provisions_DATA!E146=0,0,Provisions_DATA!E146/ECO!O37),IF($C$3="Constant Exchange rate",IF(Provisions_DATA!E146=0,0,Provisions_DATA!E146/ECO!O72))))</f>
        <v>0</v>
      </c>
      <c r="G152" s="74">
        <f>IF($C$3="National Currency",IF(Provisions_DATA!F146=0,0,Provisions_DATA!F146),IF($C$3="Current Exchange rate",IF(Provisions_DATA!F146=0,0,Provisions_DATA!F146/ECO!P37),IF($C$3="Constant Exchange rate",IF(Provisions_DATA!F146=0,0,Provisions_DATA!F146/ECO!P72))))</f>
        <v>0</v>
      </c>
      <c r="H152" s="74">
        <f>IF($C$3="National Currency",IF(Provisions_DATA!G146=0,0,Provisions_DATA!G146),IF($C$3="Current Exchange rate",IF(Provisions_DATA!G146=0,0,Provisions_DATA!G146/ECO!Q37),IF($C$3="Constant Exchange rate",IF(Provisions_DATA!G146=0,0,Provisions_DATA!G146/ECO!Q72))))</f>
        <v>0</v>
      </c>
      <c r="I152" s="74">
        <f>IF($C$3="National Currency",IF(Provisions_DATA!H146=0,0,Provisions_DATA!H146),IF($C$3="Current Exchange rate",IF(Provisions_DATA!H146=0,0,Provisions_DATA!H146/ECO!R37),IF($C$3="Constant Exchange rate",IF(Provisions_DATA!H146=0,0,Provisions_DATA!H146/ECO!R72))))</f>
        <v>0</v>
      </c>
      <c r="J152" s="74">
        <f>IF($C$3="National Currency",IF(Provisions_DATA!I146=0,0,Provisions_DATA!I146),IF($C$3="Current Exchange rate",IF(Provisions_DATA!I146=0,0,Provisions_DATA!I146/ECO!S37),IF($C$3="Constant Exchange rate",IF(Provisions_DATA!I146=0,0,Provisions_DATA!I146/ECO!S72))))</f>
        <v>0</v>
      </c>
      <c r="K152" s="74">
        <f>IF($C$3="National Currency",IF(Provisions_DATA!J146=0,0,Provisions_DATA!J146),IF($C$3="Current Exchange rate",IF(Provisions_DATA!J146=0,0,Provisions_DATA!J146/ECO!T37),IF($C$3="Constant Exchange rate",IF(Provisions_DATA!J146=0,0,Provisions_DATA!J146/ECO!T72))))</f>
        <v>0</v>
      </c>
      <c r="L152" s="74">
        <f>IF($C$3="National Currency",IF(Provisions_DATA!K146=0,0,Provisions_DATA!K146),IF($C$3="Current Exchange rate",IF(Provisions_DATA!K146=0,0,Provisions_DATA!K146/ECO!U37),IF($C$3="Constant Exchange rate",IF(Provisions_DATA!K146=0,0,Provisions_DATA!K146/ECO!U72))))</f>
        <v>0</v>
      </c>
      <c r="M152" s="74">
        <f>IF($C$3="National Currency",IF(Provisions_DATA!L146=0,0,Provisions_DATA!L146),IF($C$3="Current Exchange rate",IF(Provisions_DATA!L146=0,0,Provisions_DATA!L146/ECO!V37),IF($C$3="Constant Exchange rate",IF(Provisions_DATA!L146=0,0,Provisions_DATA!L146/ECO!V72))))</f>
        <v>0</v>
      </c>
      <c r="N152" s="74">
        <f>IF($C$3="National Currency",IF(Provisions_DATA!M146=0,0,Provisions_DATA!M146),IF($C$3="Current Exchange rate",IF(Provisions_DATA!M146=0,0,Provisions_DATA!M146/ECO!W37),IF($C$3="Constant Exchange rate",IF(Provisions_DATA!M146=0,0,Provisions_DATA!M146/ECO!W72))))</f>
        <v>0</v>
      </c>
      <c r="O152" s="74">
        <f>IF($C$3="National Currency",IF(Provisions_DATA!N146=0,0,Provisions_DATA!N146),IF($C$3="Current Exchange rate",IF(Provisions_DATA!N146=0,0,Provisions_DATA!N146/ECO!X37),IF($C$3="Constant Exchange rate",IF(Provisions_DATA!N146=0,0,Provisions_DATA!N146/ECO!X72))))</f>
        <v>0</v>
      </c>
      <c r="P152" s="210">
        <f>IF($C$3="National Currency",IF(Provisions_DATA!O146=0,0,Provisions_DATA!O146),IF($C$3="Current Exchange rate",IF(Provisions_DATA!O146=0,0,Provisions_DATA!O146/ECO!Y37),IF($C$3="Constant Exchange rate",IF(Provisions_DATA!O146=0,0,Provisions_DATA!O146/ECO!Y72))))</f>
        <v>0</v>
      </c>
      <c r="Q152" s="77">
        <f t="shared" si="19"/>
        <v>0</v>
      </c>
      <c r="R152" s="77" t="str">
        <f t="shared" si="20"/>
        <v>-</v>
      </c>
      <c r="S152" s="77" t="str">
        <f t="shared" si="21"/>
        <v>-</v>
      </c>
    </row>
    <row r="153" spans="3:19" ht="15" x14ac:dyDescent="0.25">
      <c r="C153" s="242"/>
      <c r="D153" s="243"/>
      <c r="E153" s="72" t="s">
        <v>28</v>
      </c>
      <c r="F153" s="74">
        <f>IF($C$3="National Currency",IF(Provisions_DATA!E147=0,0,Provisions_DATA!E147),IF($C$3="Current Exchange rate",IF(Provisions_DATA!E147=0,0,Provisions_DATA!E147/ECO!O38),IF($C$3="Constant Exchange rate",IF(Provisions_DATA!E147=0,0,Provisions_DATA!E147/ECO!O73))))</f>
        <v>442.86846937072278</v>
      </c>
      <c r="G153" s="74">
        <f>IF($C$3="National Currency",IF(Provisions_DATA!F147=0,0,Provisions_DATA!F147),IF($C$3="Current Exchange rate",IF(Provisions_DATA!F147=0,0,Provisions_DATA!F147/ECO!P38),IF($C$3="Constant Exchange rate",IF(Provisions_DATA!F147=0,0,Provisions_DATA!F147/ECO!P73))))</f>
        <v>650.20447337673181</v>
      </c>
      <c r="H153" s="74">
        <f>IF($C$3="National Currency",IF(Provisions_DATA!G147=0,0,Provisions_DATA!G147),IF($C$3="Current Exchange rate",IF(Provisions_DATA!G147=0,0,Provisions_DATA!G147/ECO!Q38),IF($C$3="Constant Exchange rate",IF(Provisions_DATA!G147=0,0,Provisions_DATA!G147/ECO!Q73))))</f>
        <v>953.13804039392426</v>
      </c>
      <c r="I153" s="74">
        <f>IF($C$3="National Currency",IF(Provisions_DATA!H147=0,0,Provisions_DATA!H147),IF($C$3="Current Exchange rate",IF(Provisions_DATA!H147=0,0,Provisions_DATA!H147/ECO!R38),IF($C$3="Constant Exchange rate",IF(Provisions_DATA!H147=0,0,Provisions_DATA!H147/ECO!R73))))</f>
        <v>1343</v>
      </c>
      <c r="J153" s="74">
        <f>IF($C$3="National Currency",IF(Provisions_DATA!I147=0,0,Provisions_DATA!I147),IF($C$3="Current Exchange rate",IF(Provisions_DATA!I147=0,0,Provisions_DATA!I147/ECO!S38),IF($C$3="Constant Exchange rate",IF(Provisions_DATA!I147=0,0,Provisions_DATA!I147/ECO!S73))))</f>
        <v>1306</v>
      </c>
      <c r="K153" s="74">
        <f>IF($C$3="National Currency",IF(Provisions_DATA!J147=0,0,Provisions_DATA!J147),IF($C$3="Current Exchange rate",IF(Provisions_DATA!J147=0,0,Provisions_DATA!J147/ECO!T38),IF($C$3="Constant Exchange rate",IF(Provisions_DATA!J147=0,0,Provisions_DATA!J147/ECO!T73))))</f>
        <v>1751</v>
      </c>
      <c r="L153" s="74">
        <f>IF($C$3="National Currency",IF(Provisions_DATA!K147=0,0,Provisions_DATA!K147),IF($C$3="Current Exchange rate",IF(Provisions_DATA!K147=0,0,Provisions_DATA!K147/ECO!U38),IF($C$3="Constant Exchange rate",IF(Provisions_DATA!K147=0,0,Provisions_DATA!K147/ECO!U73))))</f>
        <v>1904</v>
      </c>
      <c r="M153" s="74">
        <f>IF($C$3="National Currency",IF(Provisions_DATA!L147=0,0,Provisions_DATA!L147),IF($C$3="Current Exchange rate",IF(Provisions_DATA!L147=0,0,Provisions_DATA!L147/ECO!V38),IF($C$3="Constant Exchange rate",IF(Provisions_DATA!L147=0,0,Provisions_DATA!L147/ECO!V73))))</f>
        <v>1773</v>
      </c>
      <c r="N153" s="74">
        <f>IF($C$3="National Currency",IF(Provisions_DATA!M147=0,0,Provisions_DATA!M147),IF($C$3="Current Exchange rate",IF(Provisions_DATA!M147=0,0,Provisions_DATA!M147/ECO!W38),IF($C$3="Constant Exchange rate",IF(Provisions_DATA!M147=0,0,Provisions_DATA!M147/ECO!W73))))</f>
        <v>1939</v>
      </c>
      <c r="O153" s="208">
        <f>IF($C$3="National Currency",IF(Provisions_DATA!N147=0,0,Provisions_DATA!N147),IF($C$3="Current Exchange rate",IF(Provisions_DATA!N147=0,0,Provisions_DATA!N147/ECO!X38),IF($C$3="Constant Exchange rate",IF(Provisions_DATA!N147=0,0,Provisions_DATA!N147/ECO!X73))))</f>
        <v>1939</v>
      </c>
      <c r="P153" s="210">
        <f>IF($C$3="National Currency",IF(Provisions_DATA!O147=0,0,Provisions_DATA!O147),IF($C$3="Current Exchange rate",IF(Provisions_DATA!O147=0,0,Provisions_DATA!O147/ECO!Y38),IF($C$3="Constant Exchange rate",IF(Provisions_DATA!O147=0,0,Provisions_DATA!O147/ECO!Y73))))</f>
        <v>0</v>
      </c>
      <c r="Q153" s="77">
        <f t="shared" si="19"/>
        <v>2.9905111697129659E-3</v>
      </c>
      <c r="R153" s="77">
        <f t="shared" si="20"/>
        <v>0</v>
      </c>
      <c r="S153" s="77">
        <f t="shared" si="21"/>
        <v>3.3782751180167532</v>
      </c>
    </row>
    <row r="154" spans="3:19" ht="15" x14ac:dyDescent="0.25">
      <c r="C154" s="242"/>
      <c r="D154" s="243"/>
      <c r="E154" s="72" t="s">
        <v>29</v>
      </c>
      <c r="F154" s="74">
        <f>IF($C$3="National Currency",IF(Provisions_DATA!E148=0,0,Provisions_DATA!E148),IF($C$3="Current Exchange rate",IF(Provisions_DATA!E148=0,0,Provisions_DATA!E148/ECO!O39),IF($C$3="Constant Exchange rate",IF(Provisions_DATA!E148=0,0,Provisions_DATA!E148/ECO!O74))))</f>
        <v>0</v>
      </c>
      <c r="G154" s="74">
        <f>IF($C$3="National Currency",IF(Provisions_DATA!F148=0,0,Provisions_DATA!F148),IF($C$3="Current Exchange rate",IF(Provisions_DATA!F148=0,0,Provisions_DATA!F148/ECO!P39),IF($C$3="Constant Exchange rate",IF(Provisions_DATA!F148=0,0,Provisions_DATA!F148/ECO!P74))))</f>
        <v>0</v>
      </c>
      <c r="H154" s="74">
        <f>IF($C$3="National Currency",IF(Provisions_DATA!G148=0,0,Provisions_DATA!G148),IF($C$3="Current Exchange rate",IF(Provisions_DATA!G148=0,0,Provisions_DATA!G148/ECO!Q39),IF($C$3="Constant Exchange rate",IF(Provisions_DATA!G148=0,0,Provisions_DATA!G148/ECO!Q74))))</f>
        <v>0</v>
      </c>
      <c r="I154" s="74">
        <f>IF($C$3="National Currency",IF(Provisions_DATA!H148=0,0,Provisions_DATA!H148),IF($C$3="Current Exchange rate",IF(Provisions_DATA!H148=0,0,Provisions_DATA!H148/ECO!R39),IF($C$3="Constant Exchange rate",IF(Provisions_DATA!H148=0,0,Provisions_DATA!H148/ECO!R74))))</f>
        <v>0</v>
      </c>
      <c r="J154" s="74">
        <f>IF($C$3="National Currency",IF(Provisions_DATA!I148=0,0,Provisions_DATA!I148),IF($C$3="Current Exchange rate",IF(Provisions_DATA!I148=0,0,Provisions_DATA!I148/ECO!S39),IF($C$3="Constant Exchange rate",IF(Provisions_DATA!I148=0,0,Provisions_DATA!I148/ECO!S74))))</f>
        <v>0</v>
      </c>
      <c r="K154" s="74">
        <f>IF($C$3="National Currency",IF(Provisions_DATA!J148=0,0,Provisions_DATA!J148),IF($C$3="Current Exchange rate",IF(Provisions_DATA!J148=0,0,Provisions_DATA!J148/ECO!T39),IF($C$3="Constant Exchange rate",IF(Provisions_DATA!J148=0,0,Provisions_DATA!J148/ECO!T74))))</f>
        <v>0</v>
      </c>
      <c r="L154" s="74">
        <f>IF($C$3="National Currency",IF(Provisions_DATA!K148=0,0,Provisions_DATA!K148),IF($C$3="Current Exchange rate",IF(Provisions_DATA!K148=0,0,Provisions_DATA!K148/ECO!U39),IF($C$3="Constant Exchange rate",IF(Provisions_DATA!K148=0,0,Provisions_DATA!K148/ECO!U74))))</f>
        <v>0</v>
      </c>
      <c r="M154" s="74">
        <f>IF($C$3="National Currency",IF(Provisions_DATA!L148=0,0,Provisions_DATA!L148),IF($C$3="Current Exchange rate",IF(Provisions_DATA!L148=0,0,Provisions_DATA!L148/ECO!V39),IF($C$3="Constant Exchange rate",IF(Provisions_DATA!L148=0,0,Provisions_DATA!L148/ECO!V74))))</f>
        <v>0</v>
      </c>
      <c r="N154" s="74">
        <f>IF($C$3="National Currency",IF(Provisions_DATA!M148=0,0,Provisions_DATA!M148),IF($C$3="Current Exchange rate",IF(Provisions_DATA!M148=0,0,Provisions_DATA!M148/ECO!W39),IF($C$3="Constant Exchange rate",IF(Provisions_DATA!M148=0,0,Provisions_DATA!M148/ECO!W74))))</f>
        <v>0</v>
      </c>
      <c r="O154" s="74">
        <f>IF($C$3="National Currency",IF(Provisions_DATA!N148=0,0,Provisions_DATA!N148),IF($C$3="Current Exchange rate",IF(Provisions_DATA!N148=0,0,Provisions_DATA!N148/ECO!X39),IF($C$3="Constant Exchange rate",IF(Provisions_DATA!N148=0,0,Provisions_DATA!N148/ECO!X74))))</f>
        <v>0</v>
      </c>
      <c r="P154" s="210">
        <f>IF($C$3="National Currency",IF(Provisions_DATA!O148=0,0,Provisions_DATA!O148),IF($C$3="Current Exchange rate",IF(Provisions_DATA!O148=0,0,Provisions_DATA!O148/ECO!Y39),IF($C$3="Constant Exchange rate",IF(Provisions_DATA!O148=0,0,Provisions_DATA!O148/ECO!Y74))))</f>
        <v>0</v>
      </c>
      <c r="Q154" s="77">
        <f t="shared" si="19"/>
        <v>0</v>
      </c>
      <c r="R154" s="77" t="str">
        <f t="shared" si="20"/>
        <v>-</v>
      </c>
      <c r="S154" s="77" t="str">
        <f t="shared" si="21"/>
        <v>-</v>
      </c>
    </row>
    <row r="155" spans="3:19" ht="15" x14ac:dyDescent="0.25">
      <c r="C155" s="242"/>
      <c r="D155" s="243"/>
      <c r="E155" s="72" t="s">
        <v>30</v>
      </c>
      <c r="F155" s="74">
        <f>IF($C$3="National Currency",IF(Provisions_DATA!E149=0,0,Provisions_DATA!E149),IF($C$3="Current Exchange rate",IF(Provisions_DATA!E149=0,0,Provisions_DATA!E149/ECO!O40),IF($C$3="Constant Exchange rate",IF(Provisions_DATA!E149=0,0,Provisions_DATA!E149/ECO!O75))))</f>
        <v>0</v>
      </c>
      <c r="G155" s="74">
        <f>IF($C$3="National Currency",IF(Provisions_DATA!F149=0,0,Provisions_DATA!F149),IF($C$3="Current Exchange rate",IF(Provisions_DATA!F149=0,0,Provisions_DATA!F149/ECO!P40),IF($C$3="Constant Exchange rate",IF(Provisions_DATA!F149=0,0,Provisions_DATA!F149/ECO!P75))))</f>
        <v>0</v>
      </c>
      <c r="H155" s="74">
        <f>IF($C$3="National Currency",IF(Provisions_DATA!G149=0,0,Provisions_DATA!G149),IF($C$3="Current Exchange rate",IF(Provisions_DATA!G149=0,0,Provisions_DATA!G149/ECO!Q40),IF($C$3="Constant Exchange rate",IF(Provisions_DATA!G149=0,0,Provisions_DATA!G149/ECO!Q75))))</f>
        <v>0</v>
      </c>
      <c r="I155" s="74">
        <f>IF($C$3="National Currency",IF(Provisions_DATA!H149=0,0,Provisions_DATA!H149),IF($C$3="Current Exchange rate",IF(Provisions_DATA!H149=0,0,Provisions_DATA!H149/ECO!R40),IF($C$3="Constant Exchange rate",IF(Provisions_DATA!H149=0,0,Provisions_DATA!H149/ECO!R75))))</f>
        <v>0</v>
      </c>
      <c r="J155" s="74">
        <f>IF($C$3="National Currency",IF(Provisions_DATA!I149=0,0,Provisions_DATA!I149),IF($C$3="Current Exchange rate",IF(Provisions_DATA!I149=0,0,Provisions_DATA!I149/ECO!S40),IF($C$3="Constant Exchange rate",IF(Provisions_DATA!I149=0,0,Provisions_DATA!I149/ECO!S75))))</f>
        <v>0</v>
      </c>
      <c r="K155" s="74">
        <f>IF($C$3="National Currency",IF(Provisions_DATA!J149=0,0,Provisions_DATA!J149),IF($C$3="Current Exchange rate",IF(Provisions_DATA!J149=0,0,Provisions_DATA!J149/ECO!T40),IF($C$3="Constant Exchange rate",IF(Provisions_DATA!J149=0,0,Provisions_DATA!J149/ECO!T75))))</f>
        <v>0</v>
      </c>
      <c r="L155" s="74">
        <f>IF($C$3="National Currency",IF(Provisions_DATA!K149=0,0,Provisions_DATA!K149),IF($C$3="Current Exchange rate",IF(Provisions_DATA!K149=0,0,Provisions_DATA!K149/ECO!U40),IF($C$3="Constant Exchange rate",IF(Provisions_DATA!K149=0,0,Provisions_DATA!K149/ECO!U75))))</f>
        <v>0</v>
      </c>
      <c r="M155" s="74">
        <f>IF($C$3="National Currency",IF(Provisions_DATA!L149=0,0,Provisions_DATA!L149),IF($C$3="Current Exchange rate",IF(Provisions_DATA!L149=0,0,Provisions_DATA!L149/ECO!V40),IF($C$3="Constant Exchange rate",IF(Provisions_DATA!L149=0,0,Provisions_DATA!L149/ECO!V75))))</f>
        <v>0</v>
      </c>
      <c r="N155" s="74">
        <f>IF($C$3="National Currency",IF(Provisions_DATA!M149=0,0,Provisions_DATA!M149),IF($C$3="Current Exchange rate",IF(Provisions_DATA!M149=0,0,Provisions_DATA!M149/ECO!W40),IF($C$3="Constant Exchange rate",IF(Provisions_DATA!M149=0,0,Provisions_DATA!M149/ECO!W75))))</f>
        <v>0</v>
      </c>
      <c r="O155" s="74">
        <f>IF($C$3="National Currency",IF(Provisions_DATA!N149=0,0,Provisions_DATA!N149),IF($C$3="Current Exchange rate",IF(Provisions_DATA!N149=0,0,Provisions_DATA!N149/ECO!X40),IF($C$3="Constant Exchange rate",IF(Provisions_DATA!N149=0,0,Provisions_DATA!N149/ECO!X75))))</f>
        <v>0</v>
      </c>
      <c r="P155" s="210">
        <f>IF($C$3="National Currency",IF(Provisions_DATA!O149=0,0,Provisions_DATA!O149),IF($C$3="Current Exchange rate",IF(Provisions_DATA!O149=0,0,Provisions_DATA!O149/ECO!Y40),IF($C$3="Constant Exchange rate",IF(Provisions_DATA!O149=0,0,Provisions_DATA!O149/ECO!Y75))))</f>
        <v>0</v>
      </c>
      <c r="Q155" s="77">
        <f t="shared" si="19"/>
        <v>0</v>
      </c>
      <c r="R155" s="77" t="str">
        <f t="shared" si="20"/>
        <v>-</v>
      </c>
      <c r="S155" s="77" t="str">
        <f t="shared" si="21"/>
        <v>-</v>
      </c>
    </row>
    <row r="156" spans="3:19" ht="15" x14ac:dyDescent="0.25">
      <c r="C156" s="242"/>
      <c r="D156" s="243"/>
      <c r="E156" s="72" t="s">
        <v>180</v>
      </c>
      <c r="F156" s="75">
        <f>IF($C$3="National Currency",IF(Provisions_DATA!E150=0,0,Provisions_DATA!E150),IF($C$3="Current Exchange rate",IF(Provisions_DATA!E150=0,0,Provisions_DATA!E150/ECO!O41),IF($C$3="Constant Exchange rate",IF(Provisions_DATA!E150=0,0,Provisions_DATA!E150/ECO!O76))))</f>
        <v>0</v>
      </c>
      <c r="G156" s="75">
        <f>IF($C$3="National Currency",IF(Provisions_DATA!F150=0,0,Provisions_DATA!F150),IF($C$3="Current Exchange rate",IF(Provisions_DATA!F150=0,0,Provisions_DATA!F150/ECO!P41),IF($C$3="Constant Exchange rate",IF(Provisions_DATA!F150=0,0,Provisions_DATA!F150/ECO!P76))))</f>
        <v>0</v>
      </c>
      <c r="H156" s="75">
        <f>IF($C$3="National Currency",IF(Provisions_DATA!G150=0,0,Provisions_DATA!G150),IF($C$3="Current Exchange rate",IF(Provisions_DATA!G150=0,0,Provisions_DATA!G150/ECO!Q41),IF($C$3="Constant Exchange rate",IF(Provisions_DATA!G150=0,0,Provisions_DATA!G150/ECO!Q76))))</f>
        <v>0</v>
      </c>
      <c r="I156" s="75">
        <f>IF($C$3="National Currency",IF(Provisions_DATA!H150=0,0,Provisions_DATA!H150),IF($C$3="Current Exchange rate",IF(Provisions_DATA!H150=0,0,Provisions_DATA!H150/ECO!R41),IF($C$3="Constant Exchange rate",IF(Provisions_DATA!H150=0,0,Provisions_DATA!H150/ECO!R76))))</f>
        <v>0</v>
      </c>
      <c r="J156" s="75">
        <f>IF($C$3="National Currency",IF(Provisions_DATA!I150=0,0,Provisions_DATA!I150),IF($C$3="Current Exchange rate",IF(Provisions_DATA!I150=0,0,Provisions_DATA!I150/ECO!S41),IF($C$3="Constant Exchange rate",IF(Provisions_DATA!I150=0,0,Provisions_DATA!I150/ECO!S76))))</f>
        <v>0</v>
      </c>
      <c r="K156" s="75">
        <f>IF($C$3="National Currency",IF(Provisions_DATA!J150=0,0,Provisions_DATA!J150),IF($C$3="Current Exchange rate",IF(Provisions_DATA!J150=0,0,Provisions_DATA!J150/ECO!T41),IF($C$3="Constant Exchange rate",IF(Provisions_DATA!J150=0,0,Provisions_DATA!J150/ECO!T76))))</f>
        <v>0</v>
      </c>
      <c r="L156" s="75">
        <f>IF($C$3="National Currency",IF(Provisions_DATA!K150=0,0,Provisions_DATA!K150),IF($C$3="Current Exchange rate",IF(Provisions_DATA!K150=0,0,Provisions_DATA!K150/ECO!U41),IF($C$3="Constant Exchange rate",IF(Provisions_DATA!K150=0,0,Provisions_DATA!K150/ECO!U76))))</f>
        <v>0</v>
      </c>
      <c r="M156" s="75">
        <f>IF($C$3="National Currency",IF(Provisions_DATA!L150=0,0,Provisions_DATA!L150),IF($C$3="Current Exchange rate",IF(Provisions_DATA!L150=0,0,Provisions_DATA!L150/ECO!V41),IF($C$3="Constant Exchange rate",IF(Provisions_DATA!L150=0,0,Provisions_DATA!L150/ECO!V76))))</f>
        <v>0</v>
      </c>
      <c r="N156" s="75">
        <f>IF($C$3="National Currency",IF(Provisions_DATA!M150=0,0,Provisions_DATA!M150),IF($C$3="Current Exchange rate",IF(Provisions_DATA!M150=0,0,Provisions_DATA!M150/ECO!W41),IF($C$3="Constant Exchange rate",IF(Provisions_DATA!M150=0,0,Provisions_DATA!M150/ECO!W76))))</f>
        <v>0</v>
      </c>
      <c r="O156" s="75">
        <f>IF($C$3="National Currency",IF(Provisions_DATA!N150=0,0,Provisions_DATA!N150),IF($C$3="Current Exchange rate",IF(Provisions_DATA!N150=0,0,Provisions_DATA!N150/ECO!X41),IF($C$3="Constant Exchange rate",IF(Provisions_DATA!N150=0,0,Provisions_DATA!N150/ECO!X76))))</f>
        <v>0</v>
      </c>
      <c r="P156" s="211">
        <f>IF($C$3="National Currency",IF(Provisions_DATA!O150=0,0,Provisions_DATA!O150),IF($C$3="Current Exchange rate",IF(Provisions_DATA!O150=0,0,Provisions_DATA!O150/ECO!Y41),IF($C$3="Constant Exchange rate",IF(Provisions_DATA!O150=0,0,Provisions_DATA!O150/ECO!Y76))))</f>
        <v>0</v>
      </c>
      <c r="Q156" s="77">
        <f t="shared" si="19"/>
        <v>0</v>
      </c>
      <c r="R156" s="77" t="str">
        <f t="shared" si="20"/>
        <v>-</v>
      </c>
      <c r="S156" s="77" t="str">
        <f t="shared" si="21"/>
        <v>-</v>
      </c>
    </row>
    <row r="157" spans="3:19" ht="15.75" thickBot="1" x14ac:dyDescent="0.3">
      <c r="C157" s="246"/>
      <c r="D157" s="247"/>
      <c r="E157" s="78" t="s">
        <v>221</v>
      </c>
      <c r="F157" s="86">
        <f t="shared" ref="F157:O157" si="22">SUM(F125:F156)</f>
        <v>433997.50185441581</v>
      </c>
      <c r="G157" s="86">
        <f t="shared" si="22"/>
        <v>459641.21950065362</v>
      </c>
      <c r="H157" s="86">
        <f t="shared" si="22"/>
        <v>477727.13258418773</v>
      </c>
      <c r="I157" s="86">
        <f t="shared" si="22"/>
        <v>501410.98136924545</v>
      </c>
      <c r="J157" s="86">
        <f t="shared" si="22"/>
        <v>509178.16861430893</v>
      </c>
      <c r="K157" s="86">
        <f t="shared" si="22"/>
        <v>540660.02921177959</v>
      </c>
      <c r="L157" s="86">
        <f t="shared" si="22"/>
        <v>576355.71056790662</v>
      </c>
      <c r="M157" s="86">
        <f t="shared" si="22"/>
        <v>596801.89086753095</v>
      </c>
      <c r="N157" s="86">
        <f t="shared" si="22"/>
        <v>622462.53143584204</v>
      </c>
      <c r="O157" s="86">
        <f t="shared" si="22"/>
        <v>648384.135674741</v>
      </c>
      <c r="P157" s="86" t="s">
        <v>375</v>
      </c>
      <c r="Q157" s="77">
        <f t="shared" si="19"/>
        <v>1</v>
      </c>
    </row>
    <row r="158" spans="3:19" ht="15.75" thickTop="1" x14ac:dyDescent="0.25">
      <c r="C158" s="248"/>
      <c r="D158" s="249"/>
      <c r="E158" s="63" t="s">
        <v>222</v>
      </c>
      <c r="F158" s="93">
        <v>433297.40625</v>
      </c>
      <c r="G158" s="93">
        <v>458449.5625</v>
      </c>
      <c r="H158" s="93">
        <v>476593.03125</v>
      </c>
      <c r="I158" s="93">
        <v>501398.8125</v>
      </c>
      <c r="J158" s="93">
        <v>509159.375</v>
      </c>
      <c r="K158" s="93">
        <v>540637.0625</v>
      </c>
      <c r="L158" s="93">
        <v>576327.75</v>
      </c>
      <c r="M158" s="93">
        <v>596791.5</v>
      </c>
      <c r="N158" s="93">
        <v>622454.3125</v>
      </c>
      <c r="O158" s="93">
        <v>648376</v>
      </c>
      <c r="P158" s="93" t="s">
        <v>375</v>
      </c>
      <c r="Q158" s="77">
        <f t="shared" si="19"/>
        <v>0.99998745238463838</v>
      </c>
      <c r="R158" s="77">
        <f>IF(OR(O158=0, N158=0),"-",O158/N158-1)</f>
        <v>4.164432148584396E-2</v>
      </c>
      <c r="S158" s="77">
        <f>IF(OR(O158=0, F158=0),"-",O158/F158-1)</f>
        <v>0.49637637024281167</v>
      </c>
    </row>
    <row r="159" spans="3:19" ht="15" x14ac:dyDescent="0.25">
      <c r="E159" s="63" t="s">
        <v>223</v>
      </c>
      <c r="F159" s="94"/>
      <c r="G159" s="94">
        <f t="shared" ref="G159:O159" si="23">G158/F158-1</f>
        <v>5.8048250202282325E-2</v>
      </c>
      <c r="H159" s="94">
        <f t="shared" si="23"/>
        <v>3.9575713958719394E-2</v>
      </c>
      <c r="I159" s="94">
        <f t="shared" si="23"/>
        <v>5.2048140915824659E-2</v>
      </c>
      <c r="J159" s="94">
        <f t="shared" si="23"/>
        <v>1.5477823853043082E-2</v>
      </c>
      <c r="K159" s="94">
        <f t="shared" si="23"/>
        <v>6.1822857528647024E-2</v>
      </c>
      <c r="L159" s="94">
        <f t="shared" si="23"/>
        <v>6.6015983689612368E-2</v>
      </c>
      <c r="M159" s="94">
        <f t="shared" si="23"/>
        <v>3.5507139817577693E-2</v>
      </c>
      <c r="N159" s="94">
        <f t="shared" si="23"/>
        <v>4.3001303637870247E-2</v>
      </c>
      <c r="O159" s="95">
        <f t="shared" si="23"/>
        <v>4.164432148584396E-2</v>
      </c>
      <c r="P159" s="95"/>
      <c r="Q159" s="67"/>
      <c r="R159" s="67"/>
      <c r="S159" s="67"/>
    </row>
    <row r="162" spans="3:19" ht="18.75" x14ac:dyDescent="0.15">
      <c r="C162" s="253" t="s">
        <v>347</v>
      </c>
      <c r="D162" s="254"/>
      <c r="E162" s="273" t="s">
        <v>237</v>
      </c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5"/>
    </row>
    <row r="163" spans="3:19" ht="15" x14ac:dyDescent="0.15">
      <c r="C163" s="244" t="s">
        <v>230</v>
      </c>
      <c r="D163" s="245"/>
      <c r="E163" s="50">
        <v>5</v>
      </c>
      <c r="F163" s="51">
        <v>2004</v>
      </c>
      <c r="G163" s="51">
        <f t="shared" ref="G163:P163" si="24">F163+1</f>
        <v>2005</v>
      </c>
      <c r="H163" s="51">
        <f t="shared" si="24"/>
        <v>2006</v>
      </c>
      <c r="I163" s="51">
        <f t="shared" si="24"/>
        <v>2007</v>
      </c>
      <c r="J163" s="51">
        <f t="shared" si="24"/>
        <v>2008</v>
      </c>
      <c r="K163" s="51">
        <f t="shared" si="24"/>
        <v>2009</v>
      </c>
      <c r="L163" s="51">
        <f t="shared" si="24"/>
        <v>2010</v>
      </c>
      <c r="M163" s="51">
        <f t="shared" si="24"/>
        <v>2011</v>
      </c>
      <c r="N163" s="51">
        <f t="shared" si="24"/>
        <v>2012</v>
      </c>
      <c r="O163" s="51">
        <f t="shared" si="24"/>
        <v>2013</v>
      </c>
      <c r="P163" s="51">
        <f t="shared" si="24"/>
        <v>2014</v>
      </c>
      <c r="Q163" s="53" t="s">
        <v>224</v>
      </c>
      <c r="R163" s="54" t="s">
        <v>225</v>
      </c>
      <c r="S163" s="53" t="s">
        <v>281</v>
      </c>
    </row>
    <row r="164" spans="3:19" ht="15" x14ac:dyDescent="0.25">
      <c r="C164" s="242"/>
      <c r="D164" s="243"/>
      <c r="E164" s="72" t="s">
        <v>0</v>
      </c>
      <c r="F164" s="73">
        <f>IF($C$3="National Currency",IF(Provisions_DATA!E156=0,0,Provisions_DATA!E156),IF($C$3="Current Exchange rate",IF(Provisions_DATA!E156=0,0,Provisions_DATA!E156/ECO!O10),IF($C$3="Constant Exchange rate",IF(Provisions_DATA!E156=0,0,Provisions_DATA!E156/ECO!O45))))</f>
        <v>0</v>
      </c>
      <c r="G164" s="73">
        <f>IF($C$3="National Currency",IF(Provisions_DATA!F156=0,0,Provisions_DATA!F156),IF($C$3="Current Exchange rate",IF(Provisions_DATA!F156=0,0,Provisions_DATA!F156/ECO!P10),IF($C$3="Constant Exchange rate",IF(Provisions_DATA!F156=0,0,Provisions_DATA!F156/ECO!P45))))</f>
        <v>0</v>
      </c>
      <c r="H164" s="73">
        <f>IF($C$3="National Currency",IF(Provisions_DATA!G156=0,0,Provisions_DATA!G156),IF($C$3="Current Exchange rate",IF(Provisions_DATA!G156=0,0,Provisions_DATA!G156/ECO!Q10),IF($C$3="Constant Exchange rate",IF(Provisions_DATA!G156=0,0,Provisions_DATA!G156/ECO!Q45))))</f>
        <v>0</v>
      </c>
      <c r="I164" s="73">
        <f>IF($C$3="National Currency",IF(Provisions_DATA!H156=0,0,Provisions_DATA!H156),IF($C$3="Current Exchange rate",IF(Provisions_DATA!H156=0,0,Provisions_DATA!H156/ECO!R10),IF($C$3="Constant Exchange rate",IF(Provisions_DATA!H156=0,0,Provisions_DATA!H156/ECO!R45))))</f>
        <v>0</v>
      </c>
      <c r="J164" s="73">
        <f>IF($C$3="National Currency",IF(Provisions_DATA!I156=0,0,Provisions_DATA!I156),IF($C$3="Current Exchange rate",IF(Provisions_DATA!I156=0,0,Provisions_DATA!I156/ECO!S10),IF($C$3="Constant Exchange rate",IF(Provisions_DATA!I156=0,0,Provisions_DATA!I156/ECO!S45))))</f>
        <v>0</v>
      </c>
      <c r="K164" s="73">
        <f>IF($C$3="National Currency",IF(Provisions_DATA!J156=0,0,Provisions_DATA!J156),IF($C$3="Current Exchange rate",IF(Provisions_DATA!J156=0,0,Provisions_DATA!J156/ECO!T10),IF($C$3="Constant Exchange rate",IF(Provisions_DATA!J156=0,0,Provisions_DATA!J156/ECO!T45))))</f>
        <v>0</v>
      </c>
      <c r="L164" s="73">
        <f>IF($C$3="National Currency",IF(Provisions_DATA!K156=0,0,Provisions_DATA!K156),IF($C$3="Current Exchange rate",IF(Provisions_DATA!K156=0,0,Provisions_DATA!K156/ECO!U10),IF($C$3="Constant Exchange rate",IF(Provisions_DATA!K156=0,0,Provisions_DATA!K156/ECO!U45))))</f>
        <v>0</v>
      </c>
      <c r="M164" s="73">
        <f>IF($C$3="National Currency",IF(Provisions_DATA!L156=0,0,Provisions_DATA!L156),IF($C$3="Current Exchange rate",IF(Provisions_DATA!L156=0,0,Provisions_DATA!L156/ECO!V10),IF($C$3="Constant Exchange rate",IF(Provisions_DATA!L156=0,0,Provisions_DATA!L156/ECO!V45))))</f>
        <v>0</v>
      </c>
      <c r="N164" s="73">
        <f>IF($C$3="National Currency",IF(Provisions_DATA!M156=0,0,Provisions_DATA!M156),IF($C$3="Current Exchange rate",IF(Provisions_DATA!M156=0,0,Provisions_DATA!M156/ECO!W10),IF($C$3="Constant Exchange rate",IF(Provisions_DATA!M156=0,0,Provisions_DATA!M156/ECO!W45))))</f>
        <v>0</v>
      </c>
      <c r="O164" s="73">
        <f>IF($C$3="National Currency",IF(Provisions_DATA!N156=0,0,Provisions_DATA!N156),IF($C$3="Current Exchange rate",IF(Provisions_DATA!N156=0,0,Provisions_DATA!N156/ECO!X10),IF($C$3="Constant Exchange rate",IF(Provisions_DATA!N156=0,0,Provisions_DATA!N156/ECO!X45))))</f>
        <v>0</v>
      </c>
      <c r="P164" s="209">
        <f>IF($C$3="National Currency",IF(Provisions_DATA!O156=0,0,Provisions_DATA!O156),IF($C$3="Current Exchange rate",IF(Provisions_DATA!O156=0,0,Provisions_DATA!O156/ECO!Y10),IF($C$3="Constant Exchange rate",IF(Provisions_DATA!O156=0,0,Provisions_DATA!O156/ECO!Y45))))</f>
        <v>0</v>
      </c>
      <c r="Q164" s="77">
        <f>O164/$O$196</f>
        <v>0</v>
      </c>
      <c r="R164" s="77" t="str">
        <f>IF(OR(O164=0, N164=0),"-",O164/N164-1)</f>
        <v>-</v>
      </c>
      <c r="S164" s="77" t="str">
        <f>IF(OR(O164=0, F164=0),"-",O164/F164-1)</f>
        <v>-</v>
      </c>
    </row>
    <row r="165" spans="3:19" ht="15" x14ac:dyDescent="0.25">
      <c r="C165" s="242"/>
      <c r="D165" s="243"/>
      <c r="E165" s="72" t="s">
        <v>1</v>
      </c>
      <c r="F165" s="74">
        <f>IF($C$3="National Currency",IF(Provisions_DATA!E157=0,0,Provisions_DATA!E157),IF($C$3="Current Exchange rate",IF(Provisions_DATA!E157=0,0,Provisions_DATA!E157/ECO!O11),IF($C$3="Constant Exchange rate",IF(Provisions_DATA!E157=0,0,Provisions_DATA!E157/ECO!O46))))</f>
        <v>88413</v>
      </c>
      <c r="G165" s="74">
        <f>IF($C$3="National Currency",IF(Provisions_DATA!F157=0,0,Provisions_DATA!F157),IF($C$3="Current Exchange rate",IF(Provisions_DATA!F157=0,0,Provisions_DATA!F157/ECO!P11),IF($C$3="Constant Exchange rate",IF(Provisions_DATA!F157=0,0,Provisions_DATA!F157/ECO!P46))))</f>
        <v>103299</v>
      </c>
      <c r="H165" s="74">
        <f>IF($C$3="National Currency",IF(Provisions_DATA!G157=0,0,Provisions_DATA!G157),IF($C$3="Current Exchange rate",IF(Provisions_DATA!G157=0,0,Provisions_DATA!G157/ECO!Q11),IF($C$3="Constant Exchange rate",IF(Provisions_DATA!G157=0,0,Provisions_DATA!G157/ECO!Q46))))</f>
        <v>114969.57647500999</v>
      </c>
      <c r="I165" s="74">
        <f>IF($C$3="National Currency",IF(Provisions_DATA!H157=0,0,Provisions_DATA!H157),IF($C$3="Current Exchange rate",IF(Provisions_DATA!H157=0,0,Provisions_DATA!H157/ECO!R11),IF($C$3="Constant Exchange rate",IF(Provisions_DATA!H157=0,0,Provisions_DATA!H157/ECO!R46))))</f>
        <v>130680.15268108</v>
      </c>
      <c r="J165" s="74">
        <f>IF($C$3="National Currency",IF(Provisions_DATA!I157=0,0,Provisions_DATA!I157),IF($C$3="Current Exchange rate",IF(Provisions_DATA!I157=0,0,Provisions_DATA!I157/ECO!S11),IF($C$3="Constant Exchange rate",IF(Provisions_DATA!I157=0,0,Provisions_DATA!I157/ECO!S46))))</f>
        <v>138512.14204809</v>
      </c>
      <c r="K165" s="74">
        <f>IF($C$3="National Currency",IF(Provisions_DATA!J157=0,0,Provisions_DATA!J157),IF($C$3="Current Exchange rate",IF(Provisions_DATA!J157=0,0,Provisions_DATA!J157/ECO!T11),IF($C$3="Constant Exchange rate",IF(Provisions_DATA!J157=0,0,Provisions_DATA!J157/ECO!T46))))</f>
        <v>148626.13299908003</v>
      </c>
      <c r="L165" s="74">
        <f>IF($C$3="National Currency",IF(Provisions_DATA!K157=0,0,Provisions_DATA!K157),IF($C$3="Current Exchange rate",IF(Provisions_DATA!K157=0,0,Provisions_DATA!K157/ECO!U11),IF($C$3="Constant Exchange rate",IF(Provisions_DATA!K157=0,0,Provisions_DATA!K157/ECO!U46))))</f>
        <v>159900.99624186</v>
      </c>
      <c r="M165" s="74">
        <f>IF($C$3="National Currency",IF(Provisions_DATA!L157=0,0,Provisions_DATA!L157),IF($C$3="Current Exchange rate",IF(Provisions_DATA!L157=0,0,Provisions_DATA!L157/ECO!V11),IF($C$3="Constant Exchange rate",IF(Provisions_DATA!L157=0,0,Provisions_DATA!L157/ECO!V46))))</f>
        <v>166666.90063657</v>
      </c>
      <c r="N165" s="74">
        <f>IF($C$3="National Currency",IF(Provisions_DATA!M157=0,0,Provisions_DATA!M157),IF($C$3="Current Exchange rate",IF(Provisions_DATA!M157=0,0,Provisions_DATA!M157/ECO!W11),IF($C$3="Constant Exchange rate",IF(Provisions_DATA!M157=0,0,Provisions_DATA!M157/ECO!W46))))</f>
        <v>170309.81211159998</v>
      </c>
      <c r="O165" s="74">
        <f>IF($C$3="National Currency",IF(Provisions_DATA!N157=0,0,Provisions_DATA!N157),IF($C$3="Current Exchange rate",IF(Provisions_DATA!N157=0,0,Provisions_DATA!N157/ECO!X11),IF($C$3="Constant Exchange rate",IF(Provisions_DATA!N157=0,0,Provisions_DATA!N157/ECO!X46))))</f>
        <v>170309.81211159998</v>
      </c>
      <c r="P165" s="210">
        <f>IF($C$3="National Currency",IF(Provisions_DATA!O157=0,0,Provisions_DATA!O157),IF($C$3="Current Exchange rate",IF(Provisions_DATA!O157=0,0,Provisions_DATA!O157/ECO!Y11),IF($C$3="Constant Exchange rate",IF(Provisions_DATA!O157=0,0,Provisions_DATA!O157/ECO!Y46))))</f>
        <v>175184.92254402</v>
      </c>
      <c r="Q165" s="77">
        <f t="shared" ref="Q165:Q197" si="25">O165/$O$196</f>
        <v>6.8827464708526881E-2</v>
      </c>
      <c r="R165" s="77">
        <f t="shared" ref="R165:R195" si="26">IF(OR(O165=0, N165=0),"-",O165/N165-1)</f>
        <v>0</v>
      </c>
      <c r="S165" s="77">
        <f t="shared" ref="S165:S195" si="27">IF(OR(O165=0, F165=0),"-",O165/F165-1)</f>
        <v>0.92629830581023143</v>
      </c>
    </row>
    <row r="166" spans="3:19" ht="15" x14ac:dyDescent="0.25">
      <c r="C166" s="242"/>
      <c r="D166" s="243"/>
      <c r="E166" s="72" t="s">
        <v>2</v>
      </c>
      <c r="F166" s="74">
        <f>IF($C$3="National Currency",IF(Provisions_DATA!E158=0,0,Provisions_DATA!E158),IF($C$3="Current Exchange rate",IF(Provisions_DATA!E158=0,0,Provisions_DATA!E158/ECO!O12),IF($C$3="Constant Exchange rate",IF(Provisions_DATA!E158=0,0,Provisions_DATA!E158/ECO!O47))))</f>
        <v>0</v>
      </c>
      <c r="G166" s="74">
        <f>IF($C$3="National Currency",IF(Provisions_DATA!F158=0,0,Provisions_DATA!F158),IF($C$3="Current Exchange rate",IF(Provisions_DATA!F158=0,0,Provisions_DATA!F158/ECO!P12),IF($C$3="Constant Exchange rate",IF(Provisions_DATA!F158=0,0,Provisions_DATA!F158/ECO!P47))))</f>
        <v>0</v>
      </c>
      <c r="H166" s="74">
        <f>IF($C$3="National Currency",IF(Provisions_DATA!G158=0,0,Provisions_DATA!G158),IF($C$3="Current Exchange rate",IF(Provisions_DATA!G158=0,0,Provisions_DATA!G158/ECO!Q12),IF($C$3="Constant Exchange rate",IF(Provisions_DATA!G158=0,0,Provisions_DATA!G158/ECO!Q47))))</f>
        <v>0</v>
      </c>
      <c r="I166" s="74">
        <f>IF($C$3="National Currency",IF(Provisions_DATA!H158=0,0,Provisions_DATA!H158),IF($C$3="Current Exchange rate",IF(Provisions_DATA!H158=0,0,Provisions_DATA!H158/ECO!R12),IF($C$3="Constant Exchange rate",IF(Provisions_DATA!H158=0,0,Provisions_DATA!H158/ECO!R47))))</f>
        <v>138.23989414686608</v>
      </c>
      <c r="J166" s="74">
        <f>IF($C$3="National Currency",IF(Provisions_DATA!I158=0,0,Provisions_DATA!I158),IF($C$3="Current Exchange rate",IF(Provisions_DATA!I158=0,0,Provisions_DATA!I158/ECO!S12),IF($C$3="Constant Exchange rate",IF(Provisions_DATA!I158=0,0,Provisions_DATA!I158/ECO!S47))))</f>
        <v>174.22860800933071</v>
      </c>
      <c r="K166" s="74">
        <f>IF($C$3="National Currency",IF(Provisions_DATA!J158=0,0,Provisions_DATA!J158),IF($C$3="Current Exchange rate",IF(Provisions_DATA!J158=0,0,Provisions_DATA!J158/ECO!T12),IF($C$3="Constant Exchange rate",IF(Provisions_DATA!J158=0,0,Provisions_DATA!J158/ECO!T47))))</f>
        <v>197.5112864736364</v>
      </c>
      <c r="L166" s="74">
        <f>IF($C$3="National Currency",IF(Provisions_DATA!K158=0,0,Provisions_DATA!K158),IF($C$3="Current Exchange rate",IF(Provisions_DATA!K158=0,0,Provisions_DATA!K158/ECO!U12),IF($C$3="Constant Exchange rate",IF(Provisions_DATA!K158=0,0,Provisions_DATA!K158/ECO!U47))))</f>
        <v>192.26955781263729</v>
      </c>
      <c r="M166" s="74">
        <f>IF($C$3="National Currency",IF(Provisions_DATA!L158=0,0,Provisions_DATA!L158),IF($C$3="Current Exchange rate",IF(Provisions_DATA!L158=0,0,Provisions_DATA!L158/ECO!V12),IF($C$3="Constant Exchange rate",IF(Provisions_DATA!L158=0,0,Provisions_DATA!L158/ECO!V47))))</f>
        <v>214.23458431332446</v>
      </c>
      <c r="N166" s="74">
        <f>IF($C$3="National Currency",IF(Provisions_DATA!M158=0,0,Provisions_DATA!M158),IF($C$3="Current Exchange rate",IF(Provisions_DATA!M158=0,0,Provisions_DATA!M158/ECO!W12),IF($C$3="Constant Exchange rate",IF(Provisions_DATA!M158=0,0,Provisions_DATA!M158/ECO!W47))))</f>
        <v>237.24307188874118</v>
      </c>
      <c r="O166" s="208">
        <f>IF($C$3="National Currency",IF(Provisions_DATA!N158=0,0,Provisions_DATA!N158),IF($C$3="Current Exchange rate",IF(Provisions_DATA!N158=0,0,Provisions_DATA!N158/ECO!X12),IF($C$3="Constant Exchange rate",IF(Provisions_DATA!N158=0,0,Provisions_DATA!N158/ECO!X47))))</f>
        <v>237.24307188874118</v>
      </c>
      <c r="P166" s="210">
        <f>IF($C$3="National Currency",IF(Provisions_DATA!O158=0,0,Provisions_DATA!O158),IF($C$3="Current Exchange rate",IF(Provisions_DATA!O158=0,0,Provisions_DATA!O158/ECO!Y12),IF($C$3="Constant Exchange rate",IF(Provisions_DATA!O158=0,0,Provisions_DATA!O158/ECO!Y47))))</f>
        <v>0</v>
      </c>
      <c r="Q166" s="77">
        <f t="shared" si="25"/>
        <v>9.5877265997245881E-5</v>
      </c>
      <c r="R166" s="77">
        <f t="shared" si="26"/>
        <v>0</v>
      </c>
      <c r="S166" s="77" t="str">
        <f t="shared" si="27"/>
        <v>-</v>
      </c>
    </row>
    <row r="167" spans="3:19" ht="15" x14ac:dyDescent="0.25">
      <c r="C167" s="242"/>
      <c r="D167" s="243"/>
      <c r="E167" s="72" t="s">
        <v>3</v>
      </c>
      <c r="F167" s="74">
        <f>IF($C$3="National Currency",IF(Provisions_DATA!E159=0,0,Provisions_DATA!E159),IF($C$3="Current Exchange rate",IF(Provisions_DATA!E159=0,0,Provisions_DATA!E159/ECO!O13),IF($C$3="Constant Exchange rate",IF(Provisions_DATA!E159=0,0,Provisions_DATA!E159/ECO!O48))))</f>
        <v>179049.18330006656</v>
      </c>
      <c r="G167" s="74">
        <f>IF($C$3="National Currency",IF(Provisions_DATA!F159=0,0,Provisions_DATA!F159),IF($C$3="Current Exchange rate",IF(Provisions_DATA!F159=0,0,Provisions_DATA!F159/ECO!P13),IF($C$3="Constant Exchange rate",IF(Provisions_DATA!F159=0,0,Provisions_DATA!F159/ECO!P48))))</f>
        <v>179864.4145043247</v>
      </c>
      <c r="H167" s="74">
        <f>IF($C$3="National Currency",IF(Provisions_DATA!G159=0,0,Provisions_DATA!G159),IF($C$3="Current Exchange rate",IF(Provisions_DATA!G159=0,0,Provisions_DATA!G159/ECO!Q13),IF($C$3="Constant Exchange rate",IF(Provisions_DATA!G159=0,0,Provisions_DATA!G159/ECO!Q48))))</f>
        <v>179226.18596141052</v>
      </c>
      <c r="I167" s="74">
        <f>IF($C$3="National Currency",IF(Provisions_DATA!H159=0,0,Provisions_DATA!H159),IF($C$3="Current Exchange rate",IF(Provisions_DATA!H159=0,0,Provisions_DATA!H159/ECO!R13),IF($C$3="Constant Exchange rate",IF(Provisions_DATA!H159=0,0,Provisions_DATA!H159/ECO!R48))))</f>
        <v>178385.91234198271</v>
      </c>
      <c r="J167" s="74">
        <f>IF($C$3="National Currency",IF(Provisions_DATA!I159=0,0,Provisions_DATA!I159),IF($C$3="Current Exchange rate",IF(Provisions_DATA!I159=0,0,Provisions_DATA!I159/ECO!S13),IF($C$3="Constant Exchange rate",IF(Provisions_DATA!I159=0,0,Provisions_DATA!I159/ECO!S48))))</f>
        <v>175132.62369011977</v>
      </c>
      <c r="K167" s="74">
        <f>IF($C$3="National Currency",IF(Provisions_DATA!J159=0,0,Provisions_DATA!J159),IF($C$3="Current Exchange rate",IF(Provisions_DATA!J159=0,0,Provisions_DATA!J159/ECO!T13),IF($C$3="Constant Exchange rate",IF(Provisions_DATA!J159=0,0,Provisions_DATA!J159/ECO!T48))))</f>
        <v>176480.24220143049</v>
      </c>
      <c r="L167" s="74">
        <f>IF($C$3="National Currency",IF(Provisions_DATA!K159=0,0,Provisions_DATA!K159),IF($C$3="Current Exchange rate",IF(Provisions_DATA!K159=0,0,Provisions_DATA!K159/ECO!U13),IF($C$3="Constant Exchange rate",IF(Provisions_DATA!K159=0,0,Provisions_DATA!K159/ECO!U48))))</f>
        <v>181113.48694278111</v>
      </c>
      <c r="M167" s="74">
        <f>IF($C$3="National Currency",IF(Provisions_DATA!L159=0,0,Provisions_DATA!L159),IF($C$3="Current Exchange rate",IF(Provisions_DATA!L159=0,0,Provisions_DATA!L159/ECO!V13),IF($C$3="Constant Exchange rate",IF(Provisions_DATA!L159=0,0,Provisions_DATA!L159/ECO!V48))))</f>
        <v>185249.54587159015</v>
      </c>
      <c r="N167" s="74">
        <f>IF($C$3="National Currency",IF(Provisions_DATA!M159=0,0,Provisions_DATA!M159),IF($C$3="Current Exchange rate",IF(Provisions_DATA!M159=0,0,Provisions_DATA!M159/ECO!W13),IF($C$3="Constant Exchange rate",IF(Provisions_DATA!M159=0,0,Provisions_DATA!M159/ECO!W48))))</f>
        <v>193095.64605871591</v>
      </c>
      <c r="O167" s="74">
        <f>IF($C$3="National Currency",IF(Provisions_DATA!N159=0,0,Provisions_DATA!N159),IF($C$3="Current Exchange rate",IF(Provisions_DATA!N159=0,0,Provisions_DATA!N159/ECO!X13),IF($C$3="Constant Exchange rate",IF(Provisions_DATA!N159=0,0,Provisions_DATA!N159/ECO!X48))))</f>
        <v>199972.63506570194</v>
      </c>
      <c r="P167" s="210">
        <f>IF($C$3="National Currency",IF(Provisions_DATA!O159=0,0,Provisions_DATA!O159),IF($C$3="Current Exchange rate",IF(Provisions_DATA!O159=0,0,Provisions_DATA!O159/ECO!Y13),IF($C$3="Constant Exchange rate",IF(Provisions_DATA!O159=0,0,Provisions_DATA!O159/ECO!Y48))))</f>
        <v>207583.59493263473</v>
      </c>
      <c r="Q167" s="77">
        <f t="shared" si="25"/>
        <v>8.0815129275327718E-2</v>
      </c>
      <c r="R167" s="77">
        <f t="shared" si="26"/>
        <v>3.5614417763178752E-2</v>
      </c>
      <c r="S167" s="77">
        <f t="shared" si="27"/>
        <v>0.11685868307240477</v>
      </c>
    </row>
    <row r="168" spans="3:19" ht="15" x14ac:dyDescent="0.25">
      <c r="C168" s="242"/>
      <c r="D168" s="243"/>
      <c r="E168" s="72" t="s">
        <v>4</v>
      </c>
      <c r="F168" s="74">
        <f>IF($C$3="National Currency",IF(Provisions_DATA!E160=0,0,Provisions_DATA!E160),IF($C$3="Current Exchange rate",IF(Provisions_DATA!E160=0,0,Provisions_DATA!E160/ECO!O14),IF($C$3="Constant Exchange rate",IF(Provisions_DATA!E160=0,0,Provisions_DATA!E160/ECO!O49))))</f>
        <v>718.15735400505616</v>
      </c>
      <c r="G168" s="74">
        <f>IF($C$3="National Currency",IF(Provisions_DATA!F160=0,0,Provisions_DATA!F160),IF($C$3="Current Exchange rate",IF(Provisions_DATA!F160=0,0,Provisions_DATA!F160/ECO!P14),IF($C$3="Constant Exchange rate",IF(Provisions_DATA!F160=0,0,Provisions_DATA!F160/ECO!P49))))</f>
        <v>808.65685796504329</v>
      </c>
      <c r="H168" s="74">
        <f>IF($C$3="National Currency",IF(Provisions_DATA!G160=0,0,Provisions_DATA!G160),IF($C$3="Current Exchange rate",IF(Provisions_DATA!G160=0,0,Provisions_DATA!G160/ECO!Q14),IF($C$3="Constant Exchange rate",IF(Provisions_DATA!G160=0,0,Provisions_DATA!G160/ECO!Q49))))</f>
        <v>855.36627936374612</v>
      </c>
      <c r="I168" s="74">
        <f>IF($C$3="National Currency",IF(Provisions_DATA!H160=0,0,Provisions_DATA!H160),IF($C$3="Current Exchange rate",IF(Provisions_DATA!H160=0,0,Provisions_DATA!H160/ECO!R14),IF($C$3="Constant Exchange rate",IF(Provisions_DATA!H160=0,0,Provisions_DATA!H160/ECO!R49))))</f>
        <v>864.0734234774219</v>
      </c>
      <c r="J168" s="74">
        <f>IF($C$3="National Currency",IF(Provisions_DATA!I160=0,0,Provisions_DATA!I160),IF($C$3="Current Exchange rate",IF(Provisions_DATA!I160=0,0,Provisions_DATA!I160/ECO!S14),IF($C$3="Constant Exchange rate",IF(Provisions_DATA!I160=0,0,Provisions_DATA!I160/ECO!S49))))</f>
        <v>559</v>
      </c>
      <c r="K168" s="74">
        <f>IF($C$3="National Currency",IF(Provisions_DATA!J160=0,0,Provisions_DATA!J160),IF($C$3="Current Exchange rate",IF(Provisions_DATA!J160=0,0,Provisions_DATA!J160/ECO!T14),IF($C$3="Constant Exchange rate",IF(Provisions_DATA!J160=0,0,Provisions_DATA!J160/ECO!T49))))</f>
        <v>460</v>
      </c>
      <c r="L168" s="74">
        <f>IF($C$3="National Currency",IF(Provisions_DATA!K160=0,0,Provisions_DATA!K160),IF($C$3="Current Exchange rate",IF(Provisions_DATA!K160=0,0,Provisions_DATA!K160/ECO!U14),IF($C$3="Constant Exchange rate",IF(Provisions_DATA!K160=0,0,Provisions_DATA!K160/ECO!U49))))</f>
        <v>439</v>
      </c>
      <c r="M168" s="74">
        <f>IF($C$3="National Currency",IF(Provisions_DATA!L160=0,0,Provisions_DATA!L160),IF($C$3="Current Exchange rate",IF(Provisions_DATA!L160=0,0,Provisions_DATA!L160/ECO!V14),IF($C$3="Constant Exchange rate",IF(Provisions_DATA!L160=0,0,Provisions_DATA!L160/ECO!V49))))</f>
        <v>447</v>
      </c>
      <c r="N168" s="74">
        <f>IF($C$3="National Currency",IF(Provisions_DATA!M160=0,0,Provisions_DATA!M160),IF($C$3="Current Exchange rate",IF(Provisions_DATA!M160=0,0,Provisions_DATA!M160/ECO!W14),IF($C$3="Constant Exchange rate",IF(Provisions_DATA!M160=0,0,Provisions_DATA!M160/ECO!W49))))</f>
        <v>0</v>
      </c>
      <c r="O168" s="74">
        <f>IF($C$3="National Currency",IF(Provisions_DATA!N160=0,0,Provisions_DATA!N160),IF($C$3="Current Exchange rate",IF(Provisions_DATA!N160=0,0,Provisions_DATA!N160/ECO!X14),IF($C$3="Constant Exchange rate",IF(Provisions_DATA!N160=0,0,Provisions_DATA!N160/ECO!X49))))</f>
        <v>0</v>
      </c>
      <c r="P168" s="210">
        <f>IF($C$3="National Currency",IF(Provisions_DATA!O160=0,0,Provisions_DATA!O160),IF($C$3="Current Exchange rate",IF(Provisions_DATA!O160=0,0,Provisions_DATA!O160/ECO!Y14),IF($C$3="Constant Exchange rate",IF(Provisions_DATA!O160=0,0,Provisions_DATA!O160/ECO!Y49))))</f>
        <v>0</v>
      </c>
      <c r="Q168" s="77">
        <f t="shared" si="25"/>
        <v>0</v>
      </c>
      <c r="R168" s="77" t="str">
        <f t="shared" si="26"/>
        <v>-</v>
      </c>
      <c r="S168" s="77" t="str">
        <f t="shared" si="27"/>
        <v>-</v>
      </c>
    </row>
    <row r="169" spans="3:19" ht="15" x14ac:dyDescent="0.25">
      <c r="C169" s="242"/>
      <c r="D169" s="243"/>
      <c r="E169" s="72" t="s">
        <v>5</v>
      </c>
      <c r="F169" s="74">
        <f>IF($C$3="National Currency",IF(Provisions_DATA!E161=0,0,Provisions_DATA!E161),IF($C$3="Current Exchange rate",IF(Provisions_DATA!E161=0,0,Provisions_DATA!E161/ECO!O15),IF($C$3="Constant Exchange rate",IF(Provisions_DATA!E161=0,0,Provisions_DATA!E161/ECO!O50))))</f>
        <v>4181.9831620695868</v>
      </c>
      <c r="G169" s="74">
        <f>IF($C$3="National Currency",IF(Provisions_DATA!F161=0,0,Provisions_DATA!F161),IF($C$3="Current Exchange rate",IF(Provisions_DATA!F161=0,0,Provisions_DATA!F161/ECO!P15),IF($C$3="Constant Exchange rate",IF(Provisions_DATA!F161=0,0,Provisions_DATA!F161/ECO!P50))))</f>
        <v>4837.6308635298365</v>
      </c>
      <c r="H169" s="74">
        <f>IF($C$3="National Currency",IF(Provisions_DATA!G161=0,0,Provisions_DATA!G161),IF($C$3="Current Exchange rate",IF(Provisions_DATA!G161=0,0,Provisions_DATA!G161/ECO!Q15),IF($C$3="Constant Exchange rate",IF(Provisions_DATA!G161=0,0,Provisions_DATA!G161/ECO!Q50))))</f>
        <v>5284.0880836488186</v>
      </c>
      <c r="I169" s="74">
        <f>IF($C$3="National Currency",IF(Provisions_DATA!H161=0,0,Provisions_DATA!H161),IF($C$3="Current Exchange rate",IF(Provisions_DATA!H161=0,0,Provisions_DATA!H161/ECO!R15),IF($C$3="Constant Exchange rate",IF(Provisions_DATA!H161=0,0,Provisions_DATA!H161/ECO!R50))))</f>
        <v>5487.5287542815931</v>
      </c>
      <c r="J169" s="74">
        <f>IF($C$3="National Currency",IF(Provisions_DATA!I161=0,0,Provisions_DATA!I161),IF($C$3="Current Exchange rate",IF(Provisions_DATA!I161=0,0,Provisions_DATA!I161/ECO!S15),IF($C$3="Constant Exchange rate",IF(Provisions_DATA!I161=0,0,Provisions_DATA!I161/ECO!S50))))</f>
        <v>5654.8043987741121</v>
      </c>
      <c r="K169" s="74">
        <f>IF($C$3="National Currency",IF(Provisions_DATA!J161=0,0,Provisions_DATA!J161),IF($C$3="Current Exchange rate",IF(Provisions_DATA!J161=0,0,Provisions_DATA!J161/ECO!T15),IF($C$3="Constant Exchange rate",IF(Provisions_DATA!J161=0,0,Provisions_DATA!J161/ECO!T50))))</f>
        <v>5816.4052641067246</v>
      </c>
      <c r="L169" s="74">
        <f>IF($C$3="National Currency",IF(Provisions_DATA!K161=0,0,Provisions_DATA!K161),IF($C$3="Current Exchange rate",IF(Provisions_DATA!K161=0,0,Provisions_DATA!K161/ECO!U15),IF($C$3="Constant Exchange rate",IF(Provisions_DATA!K161=0,0,Provisions_DATA!K161/ECO!U50))))</f>
        <v>6117.8294573643416</v>
      </c>
      <c r="M169" s="74">
        <f>IF($C$3="National Currency",IF(Provisions_DATA!L161=0,0,Provisions_DATA!L161),IF($C$3="Current Exchange rate",IF(Provisions_DATA!L161=0,0,Provisions_DATA!L161/ECO!V15),IF($C$3="Constant Exchange rate",IF(Provisions_DATA!L161=0,0,Provisions_DATA!L161/ECO!V50))))</f>
        <v>6919.3437894357312</v>
      </c>
      <c r="N169" s="74">
        <f>IF($C$3="National Currency",IF(Provisions_DATA!M161=0,0,Provisions_DATA!M161),IF($C$3="Current Exchange rate",IF(Provisions_DATA!M161=0,0,Provisions_DATA!M161/ECO!W15),IF($C$3="Constant Exchange rate",IF(Provisions_DATA!M161=0,0,Provisions_DATA!M161/ECO!W50))))</f>
        <v>7102.2174148188215</v>
      </c>
      <c r="O169" s="74">
        <f>IF($C$3="National Currency",IF(Provisions_DATA!N161=0,0,Provisions_DATA!N161),IF($C$3="Current Exchange rate",IF(Provisions_DATA!N161=0,0,Provisions_DATA!N161/ECO!X15),IF($C$3="Constant Exchange rate",IF(Provisions_DATA!N161=0,0,Provisions_DATA!N161/ECO!X50))))</f>
        <v>7139.1743284658378</v>
      </c>
      <c r="P169" s="210">
        <f>IF($C$3="National Currency",IF(Provisions_DATA!O161=0,0,Provisions_DATA!O161),IF($C$3="Current Exchange rate",IF(Provisions_DATA!O161=0,0,Provisions_DATA!O161/ECO!Y15),IF($C$3="Constant Exchange rate",IF(Provisions_DATA!O161=0,0,Provisions_DATA!O161/ECO!Y50))))</f>
        <v>7279.7548224265374</v>
      </c>
      <c r="Q169" s="77">
        <f t="shared" si="25"/>
        <v>2.8851612426095546E-3</v>
      </c>
      <c r="R169" s="77">
        <f t="shared" si="26"/>
        <v>5.2035739669000769E-3</v>
      </c>
      <c r="S169" s="77">
        <f t="shared" si="27"/>
        <v>0.70712651194243237</v>
      </c>
    </row>
    <row r="170" spans="3:19" ht="15" x14ac:dyDescent="0.25">
      <c r="C170" s="242"/>
      <c r="D170" s="243"/>
      <c r="E170" s="72" t="s">
        <v>6</v>
      </c>
      <c r="F170" s="74">
        <f>IF($C$3="National Currency",IF(Provisions_DATA!E162=0,0,Provisions_DATA!E162),IF($C$3="Current Exchange rate",IF(Provisions_DATA!E162=0,0,Provisions_DATA!E162/ECO!O16),IF($C$3="Constant Exchange rate",IF(Provisions_DATA!E162=0,0,Provisions_DATA!E162/ECO!O51))))</f>
        <v>0</v>
      </c>
      <c r="G170" s="74">
        <f>IF($C$3="National Currency",IF(Provisions_DATA!F162=0,0,Provisions_DATA!F162),IF($C$3="Current Exchange rate",IF(Provisions_DATA!F162=0,0,Provisions_DATA!F162/ECO!P16),IF($C$3="Constant Exchange rate",IF(Provisions_DATA!F162=0,0,Provisions_DATA!F162/ECO!P51))))</f>
        <v>0</v>
      </c>
      <c r="H170" s="74">
        <f>IF($C$3="National Currency",IF(Provisions_DATA!G162=0,0,Provisions_DATA!G162),IF($C$3="Current Exchange rate",IF(Provisions_DATA!G162=0,0,Provisions_DATA!G162/ECO!Q16),IF($C$3="Constant Exchange rate",IF(Provisions_DATA!G162=0,0,Provisions_DATA!G162/ECO!Q51))))</f>
        <v>0</v>
      </c>
      <c r="I170" s="74">
        <f>IF($C$3="National Currency",IF(Provisions_DATA!H162=0,0,Provisions_DATA!H162),IF($C$3="Current Exchange rate",IF(Provisions_DATA!H162=0,0,Provisions_DATA!H162/ECO!R16),IF($C$3="Constant Exchange rate",IF(Provisions_DATA!H162=0,0,Provisions_DATA!H162/ECO!R51))))</f>
        <v>0</v>
      </c>
      <c r="J170" s="74">
        <f>IF($C$3="National Currency",IF(Provisions_DATA!I162=0,0,Provisions_DATA!I162),IF($C$3="Current Exchange rate",IF(Provisions_DATA!I162=0,0,Provisions_DATA!I162/ECO!S16),IF($C$3="Constant Exchange rate",IF(Provisions_DATA!I162=0,0,Provisions_DATA!I162/ECO!S51))))</f>
        <v>0</v>
      </c>
      <c r="K170" s="74">
        <f>IF($C$3="National Currency",IF(Provisions_DATA!J162=0,0,Provisions_DATA!J162),IF($C$3="Current Exchange rate",IF(Provisions_DATA!J162=0,0,Provisions_DATA!J162/ECO!T16),IF($C$3="Constant Exchange rate",IF(Provisions_DATA!J162=0,0,Provisions_DATA!J162/ECO!T51))))</f>
        <v>0</v>
      </c>
      <c r="L170" s="74">
        <f>IF($C$3="National Currency",IF(Provisions_DATA!K162=0,0,Provisions_DATA!K162),IF($C$3="Current Exchange rate",IF(Provisions_DATA!K162=0,0,Provisions_DATA!K162/ECO!U16),IF($C$3="Constant Exchange rate",IF(Provisions_DATA!K162=0,0,Provisions_DATA!K162/ECO!U51))))</f>
        <v>0</v>
      </c>
      <c r="M170" s="74">
        <f>IF($C$3="National Currency",IF(Provisions_DATA!L162=0,0,Provisions_DATA!L162),IF($C$3="Current Exchange rate",IF(Provisions_DATA!L162=0,0,Provisions_DATA!L162/ECO!V16),IF($C$3="Constant Exchange rate",IF(Provisions_DATA!L162=0,0,Provisions_DATA!L162/ECO!V51))))</f>
        <v>0</v>
      </c>
      <c r="N170" s="74">
        <f>IF($C$3="National Currency",IF(Provisions_DATA!M162=0,0,Provisions_DATA!M162),IF($C$3="Current Exchange rate",IF(Provisions_DATA!M162=0,0,Provisions_DATA!M162/ECO!W16),IF($C$3="Constant Exchange rate",IF(Provisions_DATA!M162=0,0,Provisions_DATA!M162/ECO!W51))))</f>
        <v>0</v>
      </c>
      <c r="O170" s="74">
        <f>IF($C$3="National Currency",IF(Provisions_DATA!N162=0,0,Provisions_DATA!N162),IF($C$3="Current Exchange rate",IF(Provisions_DATA!N162=0,0,Provisions_DATA!N162/ECO!X16),IF($C$3="Constant Exchange rate",IF(Provisions_DATA!N162=0,0,Provisions_DATA!N162/ECO!X51))))</f>
        <v>0</v>
      </c>
      <c r="P170" s="210">
        <f>IF($C$3="National Currency",IF(Provisions_DATA!O162=0,0,Provisions_DATA!O162),IF($C$3="Current Exchange rate",IF(Provisions_DATA!O162=0,0,Provisions_DATA!O162/ECO!Y16),IF($C$3="Constant Exchange rate",IF(Provisions_DATA!O162=0,0,Provisions_DATA!O162/ECO!Y51))))</f>
        <v>0</v>
      </c>
      <c r="Q170" s="77">
        <f t="shared" si="25"/>
        <v>0</v>
      </c>
      <c r="R170" s="77" t="str">
        <f t="shared" si="26"/>
        <v>-</v>
      </c>
      <c r="S170" s="77" t="str">
        <f t="shared" si="27"/>
        <v>-</v>
      </c>
    </row>
    <row r="171" spans="3:19" ht="15" x14ac:dyDescent="0.25">
      <c r="C171" s="242"/>
      <c r="D171" s="243"/>
      <c r="E171" s="72" t="s">
        <v>7</v>
      </c>
      <c r="F171" s="74">
        <f>IF($C$3="National Currency",IF(Provisions_DATA!E163=0,0,Provisions_DATA!E163),IF($C$3="Current Exchange rate",IF(Provisions_DATA!E163=0,0,Provisions_DATA!E163/ECO!O17),IF($C$3="Constant Exchange rate",IF(Provisions_DATA!E163=0,0,Provisions_DATA!E163/ECO!O52))))</f>
        <v>0</v>
      </c>
      <c r="G171" s="74">
        <f>IF($C$3="National Currency",IF(Provisions_DATA!F163=0,0,Provisions_DATA!F163),IF($C$3="Current Exchange rate",IF(Provisions_DATA!F163=0,0,Provisions_DATA!F163/ECO!P17),IF($C$3="Constant Exchange rate",IF(Provisions_DATA!F163=0,0,Provisions_DATA!F163/ECO!P52))))</f>
        <v>0</v>
      </c>
      <c r="H171" s="74">
        <f>IF($C$3="National Currency",IF(Provisions_DATA!G163=0,0,Provisions_DATA!G163),IF($C$3="Current Exchange rate",IF(Provisions_DATA!G163=0,0,Provisions_DATA!G163/ECO!Q17),IF($C$3="Constant Exchange rate",IF(Provisions_DATA!G163=0,0,Provisions_DATA!G163/ECO!Q52))))</f>
        <v>0</v>
      </c>
      <c r="I171" s="74">
        <f>IF($C$3="National Currency",IF(Provisions_DATA!H163=0,0,Provisions_DATA!H163),IF($C$3="Current Exchange rate",IF(Provisions_DATA!H163=0,0,Provisions_DATA!H163/ECO!R17),IF($C$3="Constant Exchange rate",IF(Provisions_DATA!H163=0,0,Provisions_DATA!H163/ECO!R52))))</f>
        <v>0</v>
      </c>
      <c r="J171" s="74">
        <f>IF($C$3="National Currency",IF(Provisions_DATA!I163=0,0,Provisions_DATA!I163),IF($C$3="Current Exchange rate",IF(Provisions_DATA!I163=0,0,Provisions_DATA!I163/ECO!S17),IF($C$3="Constant Exchange rate",IF(Provisions_DATA!I163=0,0,Provisions_DATA!I163/ECO!S52))))</f>
        <v>0</v>
      </c>
      <c r="K171" s="74">
        <f>IF($C$3="National Currency",IF(Provisions_DATA!J163=0,0,Provisions_DATA!J163),IF($C$3="Current Exchange rate",IF(Provisions_DATA!J163=0,0,Provisions_DATA!J163/ECO!T17),IF($C$3="Constant Exchange rate",IF(Provisions_DATA!J163=0,0,Provisions_DATA!J163/ECO!T52))))</f>
        <v>0</v>
      </c>
      <c r="L171" s="74">
        <f>IF($C$3="National Currency",IF(Provisions_DATA!K163=0,0,Provisions_DATA!K163),IF($C$3="Current Exchange rate",IF(Provisions_DATA!K163=0,0,Provisions_DATA!K163/ECO!U17),IF($C$3="Constant Exchange rate",IF(Provisions_DATA!K163=0,0,Provisions_DATA!K163/ECO!U52))))</f>
        <v>0</v>
      </c>
      <c r="M171" s="74">
        <f>IF($C$3="National Currency",IF(Provisions_DATA!L163=0,0,Provisions_DATA!L163),IF($C$3="Current Exchange rate",IF(Provisions_DATA!L163=0,0,Provisions_DATA!L163/ECO!V17),IF($C$3="Constant Exchange rate",IF(Provisions_DATA!L163=0,0,Provisions_DATA!L163/ECO!V52))))</f>
        <v>0</v>
      </c>
      <c r="N171" s="74">
        <f>IF($C$3="National Currency",IF(Provisions_DATA!M163=0,0,Provisions_DATA!M163),IF($C$3="Current Exchange rate",IF(Provisions_DATA!M163=0,0,Provisions_DATA!M163/ECO!W17),IF($C$3="Constant Exchange rate",IF(Provisions_DATA!M163=0,0,Provisions_DATA!M163/ECO!W52))))</f>
        <v>0</v>
      </c>
      <c r="O171" s="74">
        <f>IF($C$3="National Currency",IF(Provisions_DATA!N163=0,0,Provisions_DATA!N163),IF($C$3="Current Exchange rate",IF(Provisions_DATA!N163=0,0,Provisions_DATA!N163/ECO!X17),IF($C$3="Constant Exchange rate",IF(Provisions_DATA!N163=0,0,Provisions_DATA!N163/ECO!X52))))</f>
        <v>0</v>
      </c>
      <c r="P171" s="210">
        <f>IF($C$3="National Currency",IF(Provisions_DATA!O163=0,0,Provisions_DATA!O163),IF($C$3="Current Exchange rate",IF(Provisions_DATA!O163=0,0,Provisions_DATA!O163/ECO!Y17),IF($C$3="Constant Exchange rate",IF(Provisions_DATA!O163=0,0,Provisions_DATA!O163/ECO!Y52))))</f>
        <v>0</v>
      </c>
      <c r="Q171" s="77">
        <f t="shared" si="25"/>
        <v>0</v>
      </c>
      <c r="R171" s="77" t="str">
        <f t="shared" si="26"/>
        <v>-</v>
      </c>
      <c r="S171" s="77" t="str">
        <f t="shared" si="27"/>
        <v>-</v>
      </c>
    </row>
    <row r="172" spans="3:19" ht="15" x14ac:dyDescent="0.25">
      <c r="C172" s="242"/>
      <c r="D172" s="243"/>
      <c r="E172" s="72" t="s">
        <v>8</v>
      </c>
      <c r="F172" s="74">
        <f>IF($C$3="National Currency",IF(Provisions_DATA!E164=0,0,Provisions_DATA!E164),IF($C$3="Current Exchange rate",IF(Provisions_DATA!E164=0,0,Provisions_DATA!E164/ECO!O18),IF($C$3="Constant Exchange rate",IF(Provisions_DATA!E164=0,0,Provisions_DATA!E164/ECO!O53))))</f>
        <v>96.091163575473274</v>
      </c>
      <c r="G172" s="74">
        <f>IF($C$3="National Currency",IF(Provisions_DATA!F164=0,0,Provisions_DATA!F164),IF($C$3="Current Exchange rate",IF(Provisions_DATA!F164=0,0,Provisions_DATA!F164/ECO!P18),IF($C$3="Constant Exchange rate",IF(Provisions_DATA!F164=0,0,Provisions_DATA!F164/ECO!P53))))</f>
        <v>122.78705916940422</v>
      </c>
      <c r="H172" s="74">
        <f>IF($C$3="National Currency",IF(Provisions_DATA!G164=0,0,Provisions_DATA!G164),IF($C$3="Current Exchange rate",IF(Provisions_DATA!G164=0,0,Provisions_DATA!G164/ECO!Q18),IF($C$3="Constant Exchange rate",IF(Provisions_DATA!G164=0,0,Provisions_DATA!G164/ECO!Q53))))</f>
        <v>149.04835555328313</v>
      </c>
      <c r="I172" s="74">
        <f>IF($C$3="National Currency",IF(Provisions_DATA!H164=0,0,Provisions_DATA!H164),IF($C$3="Current Exchange rate",IF(Provisions_DATA!H164=0,0,Provisions_DATA!H164/ECO!R18),IF($C$3="Constant Exchange rate",IF(Provisions_DATA!H164=0,0,Provisions_DATA!H164/ECO!R53))))</f>
        <v>187.40959697314429</v>
      </c>
      <c r="J172" s="74">
        <f>IF($C$3="National Currency",IF(Provisions_DATA!I164=0,0,Provisions_DATA!I164),IF($C$3="Current Exchange rate",IF(Provisions_DATA!I164=0,0,Provisions_DATA!I164/ECO!S18),IF($C$3="Constant Exchange rate",IF(Provisions_DATA!I164=0,0,Provisions_DATA!I164/ECO!S53))))</f>
        <v>196.5051384965424</v>
      </c>
      <c r="K172" s="74">
        <f>IF($C$3="National Currency",IF(Provisions_DATA!J164=0,0,Provisions_DATA!J164),IF($C$3="Current Exchange rate",IF(Provisions_DATA!J164=0,0,Provisions_DATA!J164/ECO!T18),IF($C$3="Constant Exchange rate",IF(Provisions_DATA!J164=0,0,Provisions_DATA!J164/ECO!T53))))</f>
        <v>322.58874132399376</v>
      </c>
      <c r="L172" s="74">
        <f>IF($C$3="National Currency",IF(Provisions_DATA!K164=0,0,Provisions_DATA!K164),IF($C$3="Current Exchange rate",IF(Provisions_DATA!K164=0,0,Provisions_DATA!K164/ECO!U18),IF($C$3="Constant Exchange rate",IF(Provisions_DATA!K164=0,0,Provisions_DATA!K164/ECO!U53))))</f>
        <v>339.86616900796338</v>
      </c>
      <c r="M172" s="74">
        <f>IF($C$3="National Currency",IF(Provisions_DATA!L164=0,0,Provisions_DATA!L164),IF($C$3="Current Exchange rate",IF(Provisions_DATA!L164=0,0,Provisions_DATA!L164/ECO!V18),IF($C$3="Constant Exchange rate",IF(Provisions_DATA!L164=0,0,Provisions_DATA!L164/ECO!V53))))</f>
        <v>265.39999999999998</v>
      </c>
      <c r="N172" s="74">
        <f>IF($C$3="National Currency",IF(Provisions_DATA!M164=0,0,Provisions_DATA!M164),IF($C$3="Current Exchange rate",IF(Provisions_DATA!M164=0,0,Provisions_DATA!M164/ECO!W18),IF($C$3="Constant Exchange rate",IF(Provisions_DATA!M164=0,0,Provisions_DATA!M164/ECO!W53))))</f>
        <v>259.85999999999996</v>
      </c>
      <c r="O172" s="74">
        <f>IF($C$3="National Currency",IF(Provisions_DATA!N164=0,0,Provisions_DATA!N164),IF($C$3="Current Exchange rate",IF(Provisions_DATA!N164=0,0,Provisions_DATA!N164/ECO!X18),IF($C$3="Constant Exchange rate",IF(Provisions_DATA!N164=0,0,Provisions_DATA!N164/ECO!X53))))</f>
        <v>274.3</v>
      </c>
      <c r="P172" s="210">
        <f>IF($C$3="National Currency",IF(Provisions_DATA!O164=0,0,Provisions_DATA!O164),IF($C$3="Current Exchange rate",IF(Provisions_DATA!O164=0,0,Provisions_DATA!O164/ECO!Y18),IF($C$3="Constant Exchange rate",IF(Provisions_DATA!O164=0,0,Provisions_DATA!O164/ECO!Y53))))</f>
        <v>0</v>
      </c>
      <c r="Q172" s="77">
        <f t="shared" si="25"/>
        <v>1.1085311724246234E-4</v>
      </c>
      <c r="R172" s="77">
        <f t="shared" si="26"/>
        <v>5.5568382975448527E-2</v>
      </c>
      <c r="S172" s="77">
        <f t="shared" si="27"/>
        <v>1.8545808979048886</v>
      </c>
    </row>
    <row r="173" spans="3:19" ht="15" x14ac:dyDescent="0.25">
      <c r="C173" s="242"/>
      <c r="D173" s="243"/>
      <c r="E173" s="72" t="s">
        <v>9</v>
      </c>
      <c r="F173" s="74">
        <f>IF($C$3="National Currency",IF(Provisions_DATA!E165=0,0,Provisions_DATA!E165),IF($C$3="Current Exchange rate",IF(Provisions_DATA!E165=0,0,Provisions_DATA!E165/ECO!O19),IF($C$3="Constant Exchange rate",IF(Provisions_DATA!E165=0,0,Provisions_DATA!E165/ECO!O54))))</f>
        <v>107371.91305378001</v>
      </c>
      <c r="G173" s="74">
        <f>IF($C$3="National Currency",IF(Provisions_DATA!F165=0,0,Provisions_DATA!F165),IF($C$3="Current Exchange rate",IF(Provisions_DATA!F165=0,0,Provisions_DATA!F165/ECO!P19),IF($C$3="Constant Exchange rate",IF(Provisions_DATA!F165=0,0,Provisions_DATA!F165/ECO!P54))))</f>
        <v>114272.90555002</v>
      </c>
      <c r="H173" s="74">
        <f>IF($C$3="National Currency",IF(Provisions_DATA!G165=0,0,Provisions_DATA!G165),IF($C$3="Current Exchange rate",IF(Provisions_DATA!G165=0,0,Provisions_DATA!G165/ECO!Q19),IF($C$3="Constant Exchange rate",IF(Provisions_DATA!G165=0,0,Provisions_DATA!G165/ECO!Q54))))</f>
        <v>107149.88122748378</v>
      </c>
      <c r="I173" s="74">
        <f>IF($C$3="National Currency",IF(Provisions_DATA!H165=0,0,Provisions_DATA!H165),IF($C$3="Current Exchange rate",IF(Provisions_DATA!H165=0,0,Provisions_DATA!H165/ECO!R19),IF($C$3="Constant Exchange rate",IF(Provisions_DATA!H165=0,0,Provisions_DATA!H165/ECO!R54))))</f>
        <v>108460.64142555677</v>
      </c>
      <c r="J173" s="74">
        <f>IF($C$3="National Currency",IF(Provisions_DATA!I165=0,0,Provisions_DATA!I165),IF($C$3="Current Exchange rate",IF(Provisions_DATA!I165=0,0,Provisions_DATA!I165/ECO!S19),IF($C$3="Constant Exchange rate",IF(Provisions_DATA!I165=0,0,Provisions_DATA!I165/ECO!S54))))</f>
        <v>109008.6056564579</v>
      </c>
      <c r="K173" s="74">
        <f>IF($C$3="National Currency",IF(Provisions_DATA!J165=0,0,Provisions_DATA!J165),IF($C$3="Current Exchange rate",IF(Provisions_DATA!J165=0,0,Provisions_DATA!J165/ECO!T19),IF($C$3="Constant Exchange rate",IF(Provisions_DATA!J165=0,0,Provisions_DATA!J165/ECO!T54))))</f>
        <v>111925.51889531252</v>
      </c>
      <c r="L173" s="74">
        <f>IF($C$3="National Currency",IF(Provisions_DATA!K165=0,0,Provisions_DATA!K165),IF($C$3="Current Exchange rate",IF(Provisions_DATA!K165=0,0,Provisions_DATA!K165/ECO!U19),IF($C$3="Constant Exchange rate",IF(Provisions_DATA!K165=0,0,Provisions_DATA!K165/ECO!U54))))</f>
        <v>114931.64043532879</v>
      </c>
      <c r="M173" s="74">
        <f>IF($C$3="National Currency",IF(Provisions_DATA!L165=0,0,Provisions_DATA!L165),IF($C$3="Current Exchange rate",IF(Provisions_DATA!L165=0,0,Provisions_DATA!L165/ECO!V19),IF($C$3="Constant Exchange rate",IF(Provisions_DATA!L165=0,0,Provisions_DATA!L165/ECO!V54))))</f>
        <v>121344.65700587464</v>
      </c>
      <c r="N173" s="74">
        <f>IF($C$3="National Currency",IF(Provisions_DATA!M165=0,0,Provisions_DATA!M165),IF($C$3="Current Exchange rate",IF(Provisions_DATA!M165=0,0,Provisions_DATA!M165/ECO!W19),IF($C$3="Constant Exchange rate",IF(Provisions_DATA!M165=0,0,Provisions_DATA!M165/ECO!W54))))</f>
        <v>122473.35180571754</v>
      </c>
      <c r="O173" s="74">
        <f>IF($C$3="National Currency",IF(Provisions_DATA!N165=0,0,Provisions_DATA!N165),IF($C$3="Current Exchange rate",IF(Provisions_DATA!N165=0,0,Provisions_DATA!N165/ECO!X19),IF($C$3="Constant Exchange rate",IF(Provisions_DATA!N165=0,0,Provisions_DATA!N165/ECO!X54))))</f>
        <v>127052.10178263205</v>
      </c>
      <c r="P173" s="210">
        <f>IF($C$3="National Currency",IF(Provisions_DATA!O165=0,0,Provisions_DATA!O165),IF($C$3="Current Exchange rate",IF(Provisions_DATA!O165=0,0,Provisions_DATA!O165/ECO!Y19),IF($C$3="Constant Exchange rate",IF(Provisions_DATA!O165=0,0,Provisions_DATA!O165/ECO!Y54))))</f>
        <v>146511.61141182581</v>
      </c>
      <c r="Q173" s="77">
        <f t="shared" si="25"/>
        <v>5.1345685507879574E-2</v>
      </c>
      <c r="R173" s="77">
        <f t="shared" si="26"/>
        <v>3.7385683574479911E-2</v>
      </c>
      <c r="S173" s="77">
        <f t="shared" si="27"/>
        <v>0.1832899141789035</v>
      </c>
    </row>
    <row r="174" spans="3:19" ht="15" x14ac:dyDescent="0.25">
      <c r="C174" s="242"/>
      <c r="D174" s="243"/>
      <c r="E174" s="72" t="s">
        <v>10</v>
      </c>
      <c r="F174" s="74">
        <f>IF($C$3="National Currency",IF(Provisions_DATA!E166=0,0,Provisions_DATA!E166),IF($C$3="Current Exchange rate",IF(Provisions_DATA!E166=0,0,Provisions_DATA!E166/ECO!O20),IF($C$3="Constant Exchange rate",IF(Provisions_DATA!E166=0,0,Provisions_DATA!E166/ECO!O55))))</f>
        <v>74225</v>
      </c>
      <c r="G174" s="74">
        <f>IF($C$3="National Currency",IF(Provisions_DATA!F166=0,0,Provisions_DATA!F166),IF($C$3="Current Exchange rate",IF(Provisions_DATA!F166=0,0,Provisions_DATA!F166/ECO!P20),IF($C$3="Constant Exchange rate",IF(Provisions_DATA!F166=0,0,Provisions_DATA!F166/ECO!P55))))</f>
        <v>82486</v>
      </c>
      <c r="H174" s="74">
        <f>IF($C$3="National Currency",IF(Provisions_DATA!G166=0,0,Provisions_DATA!G166),IF($C$3="Current Exchange rate",IF(Provisions_DATA!G166=0,0,Provisions_DATA!G166/ECO!Q20),IF($C$3="Constant Exchange rate",IF(Provisions_DATA!G166=0,0,Provisions_DATA!G166/ECO!Q55))))</f>
        <v>87318</v>
      </c>
      <c r="I174" s="74">
        <f>IF($C$3="National Currency",IF(Provisions_DATA!H166=0,0,Provisions_DATA!H166),IF($C$3="Current Exchange rate",IF(Provisions_DATA!H166=0,0,Provisions_DATA!H166/ECO!R20),IF($C$3="Constant Exchange rate",IF(Provisions_DATA!H166=0,0,Provisions_DATA!H166/ECO!R55))))</f>
        <v>92546</v>
      </c>
      <c r="J174" s="74">
        <f>IF($C$3="National Currency",IF(Provisions_DATA!I166=0,0,Provisions_DATA!I166),IF($C$3="Current Exchange rate",IF(Provisions_DATA!I166=0,0,Provisions_DATA!I166/ECO!S20),IF($C$3="Constant Exchange rate",IF(Provisions_DATA!I166=0,0,Provisions_DATA!I166/ECO!S55))))</f>
        <v>87108</v>
      </c>
      <c r="K174" s="74">
        <f>IF($C$3="National Currency",IF(Provisions_DATA!J166=0,0,Provisions_DATA!J166),IF($C$3="Current Exchange rate",IF(Provisions_DATA!J166=0,0,Provisions_DATA!J166/ECO!T20),IF($C$3="Constant Exchange rate",IF(Provisions_DATA!J166=0,0,Provisions_DATA!J166/ECO!T55))))</f>
        <v>93523</v>
      </c>
      <c r="L174" s="74">
        <f>IF($C$3="National Currency",IF(Provisions_DATA!K166=0,0,Provisions_DATA!K166),IF($C$3="Current Exchange rate",IF(Provisions_DATA!K166=0,0,Provisions_DATA!K166/ECO!U20),IF($C$3="Constant Exchange rate",IF(Provisions_DATA!K166=0,0,Provisions_DATA!K166/ECO!U55))))</f>
        <v>97878</v>
      </c>
      <c r="M174" s="74">
        <f>IF($C$3="National Currency",IF(Provisions_DATA!L166=0,0,Provisions_DATA!L166),IF($C$3="Current Exchange rate",IF(Provisions_DATA!L166=0,0,Provisions_DATA!L166/ECO!V20),IF($C$3="Constant Exchange rate",IF(Provisions_DATA!L166=0,0,Provisions_DATA!L166/ECO!V55))))</f>
        <v>96567</v>
      </c>
      <c r="N174" s="74">
        <f>IF($C$3="National Currency",IF(Provisions_DATA!M166=0,0,Provisions_DATA!M166),IF($C$3="Current Exchange rate",IF(Provisions_DATA!M166=0,0,Provisions_DATA!M166/ECO!W20),IF($C$3="Constant Exchange rate",IF(Provisions_DATA!M166=0,0,Provisions_DATA!M166/ECO!W55))))</f>
        <v>98439</v>
      </c>
      <c r="O174" s="74">
        <f>IF($C$3="National Currency",IF(Provisions_DATA!N166=0,0,Provisions_DATA!N166),IF($C$3="Current Exchange rate",IF(Provisions_DATA!N166=0,0,Provisions_DATA!N166/ECO!X20),IF($C$3="Constant Exchange rate",IF(Provisions_DATA!N166=0,0,Provisions_DATA!N166/ECO!X55))))</f>
        <v>101578</v>
      </c>
      <c r="P174" s="210">
        <f>IF($C$3="National Currency",IF(Provisions_DATA!O166=0,0,Provisions_DATA!O166),IF($C$3="Current Exchange rate",IF(Provisions_DATA!O166=0,0,Provisions_DATA!O166/ECO!Y20),IF($C$3="Constant Exchange rate",IF(Provisions_DATA!O166=0,0,Provisions_DATA!O166/ECO!Y55))))</f>
        <v>104495</v>
      </c>
      <c r="Q174" s="77">
        <f t="shared" si="25"/>
        <v>4.1050812771618081E-2</v>
      </c>
      <c r="R174" s="77">
        <f t="shared" si="26"/>
        <v>3.1887768059407406E-2</v>
      </c>
      <c r="S174" s="77">
        <f t="shared" si="27"/>
        <v>0.36851465139777706</v>
      </c>
    </row>
    <row r="175" spans="3:19" ht="15" x14ac:dyDescent="0.25">
      <c r="C175" s="242"/>
      <c r="D175" s="243"/>
      <c r="E175" s="72" t="s">
        <v>11</v>
      </c>
      <c r="F175" s="74">
        <f>IF($C$3="National Currency",IF(Provisions_DATA!E167=0,0,Provisions_DATA!E167),IF($C$3="Current Exchange rate",IF(Provisions_DATA!E167=0,0,Provisions_DATA!E167/ECO!O21),IF($C$3="Constant Exchange rate",IF(Provisions_DATA!E167=0,0,Provisions_DATA!E167/ECO!O56))))</f>
        <v>698830</v>
      </c>
      <c r="G175" s="74">
        <f>IF($C$3="National Currency",IF(Provisions_DATA!F167=0,0,Provisions_DATA!F167),IF($C$3="Current Exchange rate",IF(Provisions_DATA!F167=0,0,Provisions_DATA!F167/ECO!P21),IF($C$3="Constant Exchange rate",IF(Provisions_DATA!F167=0,0,Provisions_DATA!F167/ECO!P56))))</f>
        <v>758660</v>
      </c>
      <c r="H175" s="74">
        <f>IF($C$3="National Currency",IF(Provisions_DATA!G167=0,0,Provisions_DATA!G167),IF($C$3="Current Exchange rate",IF(Provisions_DATA!G167=0,0,Provisions_DATA!G167/ECO!Q21),IF($C$3="Constant Exchange rate",IF(Provisions_DATA!G167=0,0,Provisions_DATA!G167/ECO!Q56))))</f>
        <v>819355</v>
      </c>
      <c r="I175" s="74">
        <f>IF($C$3="National Currency",IF(Provisions_DATA!H167=0,0,Provisions_DATA!H167),IF($C$3="Current Exchange rate",IF(Provisions_DATA!H167=0,0,Provisions_DATA!H167/ECO!R21),IF($C$3="Constant Exchange rate",IF(Provisions_DATA!H167=0,0,Provisions_DATA!H167/ECO!R56))))</f>
        <v>880836</v>
      </c>
      <c r="J175" s="74">
        <f>IF($C$3="National Currency",IF(Provisions_DATA!I167=0,0,Provisions_DATA!I167),IF($C$3="Current Exchange rate",IF(Provisions_DATA!I167=0,0,Provisions_DATA!I167/ECO!S21),IF($C$3="Constant Exchange rate",IF(Provisions_DATA!I167=0,0,Provisions_DATA!I167/ECO!S56))))</f>
        <v>943255</v>
      </c>
      <c r="K175" s="74">
        <f>IF($C$3="National Currency",IF(Provisions_DATA!J167=0,0,Provisions_DATA!J167),IF($C$3="Current Exchange rate",IF(Provisions_DATA!J167=0,0,Provisions_DATA!J167/ECO!T21),IF($C$3="Constant Exchange rate",IF(Provisions_DATA!J167=0,0,Provisions_DATA!J167/ECO!T56))))</f>
        <v>1022233</v>
      </c>
      <c r="L175" s="74">
        <f>IF($C$3="National Currency",IF(Provisions_DATA!K167=0,0,Provisions_DATA!K167),IF($C$3="Current Exchange rate",IF(Provisions_DATA!K167=0,0,Provisions_DATA!K167/ECO!U21),IF($C$3="Constant Exchange rate",IF(Provisions_DATA!K167=0,0,Provisions_DATA!K167/ECO!U56))))</f>
        <v>1098366</v>
      </c>
      <c r="M175" s="74">
        <f>IF($C$3="National Currency",IF(Provisions_DATA!L167=0,0,Provisions_DATA!L167),IF($C$3="Current Exchange rate",IF(Provisions_DATA!L167=0,0,Provisions_DATA!L167/ECO!V21),IF($C$3="Constant Exchange rate",IF(Provisions_DATA!L167=0,0,Provisions_DATA!L167/ECO!V56))))</f>
        <v>1132624.4931800554</v>
      </c>
      <c r="N175" s="74">
        <f>IF($C$3="National Currency",IF(Provisions_DATA!M167=0,0,Provisions_DATA!M167),IF($C$3="Current Exchange rate",IF(Provisions_DATA!M167=0,0,Provisions_DATA!M167/ECO!W21),IF($C$3="Constant Exchange rate",IF(Provisions_DATA!M167=0,0,Provisions_DATA!M167/ECO!W56))))</f>
        <v>1161015</v>
      </c>
      <c r="O175" s="74">
        <f>IF($C$3="National Currency",IF(Provisions_DATA!N167=0,0,Provisions_DATA!N167),IF($C$3="Current Exchange rate",IF(Provisions_DATA!N167=0,0,Provisions_DATA!N167/ECO!X21),IF($C$3="Constant Exchange rate",IF(Provisions_DATA!N167=0,0,Provisions_DATA!N167/ECO!X56))))</f>
        <v>1194608</v>
      </c>
      <c r="P175" s="210">
        <f>IF($C$3="National Currency",IF(Provisions_DATA!O167=0,0,Provisions_DATA!O167),IF($C$3="Current Exchange rate",IF(Provisions_DATA!O167=0,0,Provisions_DATA!O167/ECO!Y21),IF($C$3="Constant Exchange rate",IF(Provisions_DATA!O167=0,0,Provisions_DATA!O167/ECO!Y56))))</f>
        <v>0</v>
      </c>
      <c r="Q175" s="77">
        <f t="shared" si="25"/>
        <v>0.48277805571557947</v>
      </c>
      <c r="R175" s="77">
        <f t="shared" si="26"/>
        <v>2.8934165363927233E-2</v>
      </c>
      <c r="S175" s="77">
        <f t="shared" si="27"/>
        <v>0.70944006410715055</v>
      </c>
    </row>
    <row r="176" spans="3:19" ht="15" x14ac:dyDescent="0.25">
      <c r="C176" s="242"/>
      <c r="D176" s="243"/>
      <c r="E176" s="72" t="s">
        <v>12</v>
      </c>
      <c r="F176" s="74">
        <f>IF($C$3="National Currency",IF(Provisions_DATA!E168=0,0,Provisions_DATA!E168),IF($C$3="Current Exchange rate",IF(Provisions_DATA!E168=0,0,Provisions_DATA!E168/ECO!O22),IF($C$3="Constant Exchange rate",IF(Provisions_DATA!E168=0,0,Provisions_DATA!E168/ECO!O57))))</f>
        <v>0</v>
      </c>
      <c r="G176" s="74">
        <f>IF($C$3="National Currency",IF(Provisions_DATA!F168=0,0,Provisions_DATA!F168),IF($C$3="Current Exchange rate",IF(Provisions_DATA!F168=0,0,Provisions_DATA!F168/ECO!P22),IF($C$3="Constant Exchange rate",IF(Provisions_DATA!F168=0,0,Provisions_DATA!F168/ECO!P57))))</f>
        <v>0</v>
      </c>
      <c r="H176" s="74">
        <f>IF($C$3="National Currency",IF(Provisions_DATA!G168=0,0,Provisions_DATA!G168),IF($C$3="Current Exchange rate",IF(Provisions_DATA!G168=0,0,Provisions_DATA!G168/ECO!Q22),IF($C$3="Constant Exchange rate",IF(Provisions_DATA!G168=0,0,Provisions_DATA!G168/ECO!Q57))))</f>
        <v>0</v>
      </c>
      <c r="I176" s="74">
        <f>IF($C$3="National Currency",IF(Provisions_DATA!H168=0,0,Provisions_DATA!H168),IF($C$3="Current Exchange rate",IF(Provisions_DATA!H168=0,0,Provisions_DATA!H168/ECO!R22),IF($C$3="Constant Exchange rate",IF(Provisions_DATA!H168=0,0,Provisions_DATA!H168/ECO!R57))))</f>
        <v>0</v>
      </c>
      <c r="J176" s="74">
        <f>IF($C$3="National Currency",IF(Provisions_DATA!I168=0,0,Provisions_DATA!I168),IF($C$3="Current Exchange rate",IF(Provisions_DATA!I168=0,0,Provisions_DATA!I168/ECO!S22),IF($C$3="Constant Exchange rate",IF(Provisions_DATA!I168=0,0,Provisions_DATA!I168/ECO!S57))))</f>
        <v>0</v>
      </c>
      <c r="K176" s="74">
        <f>IF($C$3="National Currency",IF(Provisions_DATA!J168=0,0,Provisions_DATA!J168),IF($C$3="Current Exchange rate",IF(Provisions_DATA!J168=0,0,Provisions_DATA!J168/ECO!T22),IF($C$3="Constant Exchange rate",IF(Provisions_DATA!J168=0,0,Provisions_DATA!J168/ECO!T57))))</f>
        <v>0</v>
      </c>
      <c r="L176" s="74">
        <f>IF($C$3="National Currency",IF(Provisions_DATA!K168=0,0,Provisions_DATA!K168),IF($C$3="Current Exchange rate",IF(Provisions_DATA!K168=0,0,Provisions_DATA!K168/ECO!U22),IF($C$3="Constant Exchange rate",IF(Provisions_DATA!K168=0,0,Provisions_DATA!K168/ECO!U57))))</f>
        <v>0</v>
      </c>
      <c r="M176" s="74">
        <f>IF($C$3="National Currency",IF(Provisions_DATA!L168=0,0,Provisions_DATA!L168),IF($C$3="Current Exchange rate",IF(Provisions_DATA!L168=0,0,Provisions_DATA!L168/ECO!V22),IF($C$3="Constant Exchange rate",IF(Provisions_DATA!L168=0,0,Provisions_DATA!L168/ECO!V57))))</f>
        <v>0</v>
      </c>
      <c r="N176" s="74">
        <f>IF($C$3="National Currency",IF(Provisions_DATA!M168=0,0,Provisions_DATA!M168),IF($C$3="Current Exchange rate",IF(Provisions_DATA!M168=0,0,Provisions_DATA!M168/ECO!W22),IF($C$3="Constant Exchange rate",IF(Provisions_DATA!M168=0,0,Provisions_DATA!M168/ECO!W57))))</f>
        <v>6292</v>
      </c>
      <c r="O176" s="74">
        <f>IF($C$3="National Currency",IF(Provisions_DATA!N168=0,0,Provisions_DATA!N168),IF($C$3="Current Exchange rate",IF(Provisions_DATA!N168=0,0,Provisions_DATA!N168/ECO!X22),IF($C$3="Constant Exchange rate",IF(Provisions_DATA!N168=0,0,Provisions_DATA!N168/ECO!X57))))</f>
        <v>6080</v>
      </c>
      <c r="P176" s="210">
        <f>IF($C$3="National Currency",IF(Provisions_DATA!O168=0,0,Provisions_DATA!O168),IF($C$3="Current Exchange rate",IF(Provisions_DATA!O168=0,0,Provisions_DATA!O168/ECO!Y22),IF($C$3="Constant Exchange rate",IF(Provisions_DATA!O168=0,0,Provisions_DATA!O168/ECO!Y57))))</f>
        <v>0</v>
      </c>
      <c r="Q176" s="77">
        <f t="shared" si="25"/>
        <v>2.4571161240764527E-3</v>
      </c>
      <c r="R176" s="77">
        <f t="shared" si="26"/>
        <v>-3.3693579148124653E-2</v>
      </c>
      <c r="S176" s="77" t="str">
        <f t="shared" si="27"/>
        <v>-</v>
      </c>
    </row>
    <row r="177" spans="3:19" ht="15" x14ac:dyDescent="0.25">
      <c r="C177" s="242"/>
      <c r="D177" s="243"/>
      <c r="E177" s="72" t="s">
        <v>13</v>
      </c>
      <c r="F177" s="74">
        <f>IF($C$3="National Currency",IF(Provisions_DATA!E169=0,0,Provisions_DATA!E169),IF($C$3="Current Exchange rate",IF(Provisions_DATA!E169=0,0,Provisions_DATA!E169/ECO!O23),IF($C$3="Constant Exchange rate",IF(Provisions_DATA!E169=0,0,Provisions_DATA!E169/ECO!O58))))</f>
        <v>0</v>
      </c>
      <c r="G177" s="74">
        <f>IF($C$3="National Currency",IF(Provisions_DATA!F169=0,0,Provisions_DATA!F169),IF($C$3="Current Exchange rate",IF(Provisions_DATA!F169=0,0,Provisions_DATA!F169/ECO!P23),IF($C$3="Constant Exchange rate",IF(Provisions_DATA!F169=0,0,Provisions_DATA!F169/ECO!P58))))</f>
        <v>0</v>
      </c>
      <c r="H177" s="74">
        <f>IF($C$3="National Currency",IF(Provisions_DATA!G169=0,0,Provisions_DATA!G169),IF($C$3="Current Exchange rate",IF(Provisions_DATA!G169=0,0,Provisions_DATA!G169/ECO!Q23),IF($C$3="Constant Exchange rate",IF(Provisions_DATA!G169=0,0,Provisions_DATA!G169/ECO!Q58))))</f>
        <v>911.98746408984061</v>
      </c>
      <c r="I177" s="74">
        <f>IF($C$3="National Currency",IF(Provisions_DATA!H169=0,0,Provisions_DATA!H169),IF($C$3="Current Exchange rate",IF(Provisions_DATA!H169=0,0,Provisions_DATA!H169/ECO!R23),IF($C$3="Constant Exchange rate",IF(Provisions_DATA!H169=0,0,Provisions_DATA!H169/ECO!R58))))</f>
        <v>1074.6931313658918</v>
      </c>
      <c r="J177" s="74">
        <f>IF($C$3="National Currency",IF(Provisions_DATA!I169=0,0,Provisions_DATA!I169),IF($C$3="Current Exchange rate",IF(Provisions_DATA!I169=0,0,Provisions_DATA!I169/ECO!S23),IF($C$3="Constant Exchange rate",IF(Provisions_DATA!I169=0,0,Provisions_DATA!I169/ECO!S58))))</f>
        <v>1227.4745364324888</v>
      </c>
      <c r="K177" s="74">
        <f>IF($C$3="National Currency",IF(Provisions_DATA!J169=0,0,Provisions_DATA!J169),IF($C$3="Current Exchange rate",IF(Provisions_DATA!J169=0,0,Provisions_DATA!J169/ECO!T23),IF($C$3="Constant Exchange rate",IF(Provisions_DATA!J169=0,0,Provisions_DATA!J169/ECO!T58))))</f>
        <v>1374.2491512144163</v>
      </c>
      <c r="L177" s="74">
        <f>IF($C$3="National Currency",IF(Provisions_DATA!K169=0,0,Provisions_DATA!K169),IF($C$3="Current Exchange rate",IF(Provisions_DATA!K169=0,0,Provisions_DATA!K169/ECO!U23),IF($C$3="Constant Exchange rate",IF(Provisions_DATA!K169=0,0,Provisions_DATA!K169/ECO!U58))))</f>
        <v>1520.6320188038651</v>
      </c>
      <c r="M177" s="74">
        <f>IF($C$3="National Currency",IF(Provisions_DATA!L169=0,0,Provisions_DATA!L169),IF($C$3="Current Exchange rate",IF(Provisions_DATA!L169=0,0,Provisions_DATA!L169/ECO!V23),IF($C$3="Constant Exchange rate",IF(Provisions_DATA!L169=0,0,Provisions_DATA!L169/ECO!V58))))</f>
        <v>1646.9051971794202</v>
      </c>
      <c r="N177" s="74">
        <f>IF($C$3="National Currency",IF(Provisions_DATA!M169=0,0,Provisions_DATA!M169),IF($C$3="Current Exchange rate",IF(Provisions_DATA!M169=0,0,Provisions_DATA!M169/ECO!W23),IF($C$3="Constant Exchange rate",IF(Provisions_DATA!M169=0,0,Provisions_DATA!M169/ECO!W58))))</f>
        <v>1744.8419952990337</v>
      </c>
      <c r="O177" s="74">
        <f>IF($C$3="National Currency",IF(Provisions_DATA!N169=0,0,Provisions_DATA!N169),IF($C$3="Current Exchange rate",IF(Provisions_DATA!N169=0,0,Provisions_DATA!N169/ECO!X23),IF($C$3="Constant Exchange rate",IF(Provisions_DATA!N169=0,0,Provisions_DATA!N169/ECO!X58))))</f>
        <v>1857.27343954035</v>
      </c>
      <c r="P177" s="210">
        <f>IF($C$3="National Currency",IF(Provisions_DATA!O169=0,0,Provisions_DATA!O169),IF($C$3="Current Exchange rate",IF(Provisions_DATA!O169=0,0,Provisions_DATA!O169/ECO!Y23),IF($C$3="Constant Exchange rate",IF(Provisions_DATA!O169=0,0,Provisions_DATA!O169/ECO!Y58))))</f>
        <v>0</v>
      </c>
      <c r="Q177" s="77">
        <f t="shared" si="25"/>
        <v>7.5058166366998795E-4</v>
      </c>
      <c r="R177" s="77">
        <f t="shared" si="26"/>
        <v>6.4436461607543682E-2</v>
      </c>
      <c r="S177" s="77" t="str">
        <f t="shared" si="27"/>
        <v>-</v>
      </c>
    </row>
    <row r="178" spans="3:19" ht="15" x14ac:dyDescent="0.25">
      <c r="C178" s="242"/>
      <c r="D178" s="243"/>
      <c r="E178" s="72" t="s">
        <v>14</v>
      </c>
      <c r="F178" s="74">
        <f>IF($C$3="National Currency",IF(Provisions_DATA!E170=0,0,Provisions_DATA!E170),IF($C$3="Current Exchange rate",IF(Provisions_DATA!E170=0,0,Provisions_DATA!E170/ECO!O24),IF($C$3="Constant Exchange rate",IF(Provisions_DATA!E170=0,0,Provisions_DATA!E170/ECO!O59))))</f>
        <v>0</v>
      </c>
      <c r="G178" s="74">
        <f>IF($C$3="National Currency",IF(Provisions_DATA!F170=0,0,Provisions_DATA!F170),IF($C$3="Current Exchange rate",IF(Provisions_DATA!F170=0,0,Provisions_DATA!F170/ECO!P24),IF($C$3="Constant Exchange rate",IF(Provisions_DATA!F170=0,0,Provisions_DATA!F170/ECO!P59))))</f>
        <v>0</v>
      </c>
      <c r="H178" s="74">
        <f>IF($C$3="National Currency",IF(Provisions_DATA!G170=0,0,Provisions_DATA!G170),IF($C$3="Current Exchange rate",IF(Provisions_DATA!G170=0,0,Provisions_DATA!G170/ECO!Q24),IF($C$3="Constant Exchange rate",IF(Provisions_DATA!G170=0,0,Provisions_DATA!G170/ECO!Q59))))</f>
        <v>0</v>
      </c>
      <c r="I178" s="74">
        <f>IF($C$3="National Currency",IF(Provisions_DATA!H170=0,0,Provisions_DATA!H170),IF($C$3="Current Exchange rate",IF(Provisions_DATA!H170=0,0,Provisions_DATA!H170/ECO!R24),IF($C$3="Constant Exchange rate",IF(Provisions_DATA!H170=0,0,Provisions_DATA!H170/ECO!R59))))</f>
        <v>0</v>
      </c>
      <c r="J178" s="74">
        <f>IF($C$3="National Currency",IF(Provisions_DATA!I170=0,0,Provisions_DATA!I170),IF($C$3="Current Exchange rate",IF(Provisions_DATA!I170=0,0,Provisions_DATA!I170/ECO!S24),IF($C$3="Constant Exchange rate",IF(Provisions_DATA!I170=0,0,Provisions_DATA!I170/ECO!S59))))</f>
        <v>2193.43981745579</v>
      </c>
      <c r="K178" s="74">
        <f>IF($C$3="National Currency",IF(Provisions_DATA!J170=0,0,Provisions_DATA!J170),IF($C$3="Current Exchange rate",IF(Provisions_DATA!J170=0,0,Provisions_DATA!J170/ECO!T24),IF($C$3="Constant Exchange rate",IF(Provisions_DATA!J170=0,0,Provisions_DATA!J170/ECO!T59))))</f>
        <v>2108.9529061291751</v>
      </c>
      <c r="L178" s="74">
        <f>IF($C$3="National Currency",IF(Provisions_DATA!K170=0,0,Provisions_DATA!K170),IF($C$3="Current Exchange rate",IF(Provisions_DATA!K170=0,0,Provisions_DATA!K170/ECO!U24),IF($C$3="Constant Exchange rate",IF(Provisions_DATA!K170=0,0,Provisions_DATA!K170/ECO!U59))))</f>
        <v>2097.379096152627</v>
      </c>
      <c r="M178" s="74">
        <f>IF($C$3="National Currency",IF(Provisions_DATA!L170=0,0,Provisions_DATA!L170),IF($C$3="Current Exchange rate",IF(Provisions_DATA!L170=0,0,Provisions_DATA!L170/ECO!V24),IF($C$3="Constant Exchange rate",IF(Provisions_DATA!L170=0,0,Provisions_DATA!L170/ECO!V59))))</f>
        <v>2020.2256449261581</v>
      </c>
      <c r="N178" s="74">
        <f>IF($C$3="National Currency",IF(Provisions_DATA!M170=0,0,Provisions_DATA!M170),IF($C$3="Current Exchange rate",IF(Provisions_DATA!M170=0,0,Provisions_DATA!M170/ECO!W24),IF($C$3="Constant Exchange rate",IF(Provisions_DATA!M170=0,0,Provisions_DATA!M170/ECO!W59))))</f>
        <v>1873.3631235342586</v>
      </c>
      <c r="O178" s="74">
        <f>IF($C$3="National Currency",IF(Provisions_DATA!N170=0,0,Provisions_DATA!N170),IF($C$3="Current Exchange rate",IF(Provisions_DATA!N170=0,0,Provisions_DATA!N170/ECO!X24),IF($C$3="Constant Exchange rate",IF(Provisions_DATA!N170=0,0,Provisions_DATA!N170/ECO!X59))))</f>
        <v>1895.3476579831399</v>
      </c>
      <c r="P178" s="210">
        <f>IF($C$3="National Currency",IF(Provisions_DATA!O170=0,0,Provisions_DATA!O170),IF($C$3="Current Exchange rate",IF(Provisions_DATA!O170=0,0,Provisions_DATA!O170/ECO!Y24),IF($C$3="Constant Exchange rate",IF(Provisions_DATA!O170=0,0,Provisions_DATA!O170/ECO!Y59))))</f>
        <v>0</v>
      </c>
      <c r="Q178" s="77">
        <f t="shared" si="25"/>
        <v>7.6596863341462415E-4</v>
      </c>
      <c r="R178" s="77">
        <f t="shared" si="26"/>
        <v>1.1735329991659826E-2</v>
      </c>
      <c r="S178" s="77" t="str">
        <f t="shared" si="27"/>
        <v>-</v>
      </c>
    </row>
    <row r="179" spans="3:19" ht="15" x14ac:dyDescent="0.25">
      <c r="C179" s="242"/>
      <c r="D179" s="243"/>
      <c r="E179" s="72" t="s">
        <v>15</v>
      </c>
      <c r="F179" s="74">
        <f>IF($C$3="National Currency",IF(Provisions_DATA!E171=0,0,Provisions_DATA!E171),IF($C$3="Current Exchange rate",IF(Provisions_DATA!E171=0,0,Provisions_DATA!E171/ECO!O25),IF($C$3="Constant Exchange rate",IF(Provisions_DATA!E171=0,0,Provisions_DATA!E171/ECO!O60))))</f>
        <v>0</v>
      </c>
      <c r="G179" s="74">
        <f>IF($C$3="National Currency",IF(Provisions_DATA!F171=0,0,Provisions_DATA!F171),IF($C$3="Current Exchange rate",IF(Provisions_DATA!F171=0,0,Provisions_DATA!F171/ECO!P25),IF($C$3="Constant Exchange rate",IF(Provisions_DATA!F171=0,0,Provisions_DATA!F171/ECO!P60))))</f>
        <v>0</v>
      </c>
      <c r="H179" s="74">
        <f>IF($C$3="National Currency",IF(Provisions_DATA!G171=0,0,Provisions_DATA!G171),IF($C$3="Current Exchange rate",IF(Provisions_DATA!G171=0,0,Provisions_DATA!G171/ECO!Q25),IF($C$3="Constant Exchange rate",IF(Provisions_DATA!G171=0,0,Provisions_DATA!G171/ECO!Q60))))</f>
        <v>0</v>
      </c>
      <c r="I179" s="74">
        <f>IF($C$3="National Currency",IF(Provisions_DATA!H171=0,0,Provisions_DATA!H171),IF($C$3="Current Exchange rate",IF(Provisions_DATA!H171=0,0,Provisions_DATA!H171/ECO!R25),IF($C$3="Constant Exchange rate",IF(Provisions_DATA!H171=0,0,Provisions_DATA!H171/ECO!R60))))</f>
        <v>0</v>
      </c>
      <c r="J179" s="74">
        <f>IF($C$3="National Currency",IF(Provisions_DATA!I171=0,0,Provisions_DATA!I171),IF($C$3="Current Exchange rate",IF(Provisions_DATA!I171=0,0,Provisions_DATA!I171/ECO!S25),IF($C$3="Constant Exchange rate",IF(Provisions_DATA!I171=0,0,Provisions_DATA!I171/ECO!S60))))</f>
        <v>0</v>
      </c>
      <c r="K179" s="74">
        <f>IF($C$3="National Currency",IF(Provisions_DATA!J171=0,0,Provisions_DATA!J171),IF($C$3="Current Exchange rate",IF(Provisions_DATA!J171=0,0,Provisions_DATA!J171/ECO!T25),IF($C$3="Constant Exchange rate",IF(Provisions_DATA!J171=0,0,Provisions_DATA!J171/ECO!T60))))</f>
        <v>0</v>
      </c>
      <c r="L179" s="74">
        <f>IF($C$3="National Currency",IF(Provisions_DATA!K171=0,0,Provisions_DATA!K171),IF($C$3="Current Exchange rate",IF(Provisions_DATA!K171=0,0,Provisions_DATA!K171/ECO!U25),IF($C$3="Constant Exchange rate",IF(Provisions_DATA!K171=0,0,Provisions_DATA!K171/ECO!U60))))</f>
        <v>0</v>
      </c>
      <c r="M179" s="74">
        <f>IF($C$3="National Currency",IF(Provisions_DATA!L171=0,0,Provisions_DATA!L171),IF($C$3="Current Exchange rate",IF(Provisions_DATA!L171=0,0,Provisions_DATA!L171/ECO!V25),IF($C$3="Constant Exchange rate",IF(Provisions_DATA!L171=0,0,Provisions_DATA!L171/ECO!V60))))</f>
        <v>0</v>
      </c>
      <c r="N179" s="74">
        <f>IF($C$3="National Currency",IF(Provisions_DATA!M171=0,0,Provisions_DATA!M171),IF($C$3="Current Exchange rate",IF(Provisions_DATA!M171=0,0,Provisions_DATA!M171/ECO!W25),IF($C$3="Constant Exchange rate",IF(Provisions_DATA!M171=0,0,Provisions_DATA!M171/ECO!W60))))</f>
        <v>0</v>
      </c>
      <c r="O179" s="74">
        <f>IF($C$3="National Currency",IF(Provisions_DATA!N171=0,0,Provisions_DATA!N171),IF($C$3="Current Exchange rate",IF(Provisions_DATA!N171=0,0,Provisions_DATA!N171/ECO!X25),IF($C$3="Constant Exchange rate",IF(Provisions_DATA!N171=0,0,Provisions_DATA!N171/ECO!X60))))</f>
        <v>0</v>
      </c>
      <c r="P179" s="210">
        <f>IF($C$3="National Currency",IF(Provisions_DATA!O171=0,0,Provisions_DATA!O171),IF($C$3="Current Exchange rate",IF(Provisions_DATA!O171=0,0,Provisions_DATA!O171/ECO!Y25),IF($C$3="Constant Exchange rate",IF(Provisions_DATA!O171=0,0,Provisions_DATA!O171/ECO!Y60))))</f>
        <v>0</v>
      </c>
      <c r="Q179" s="77">
        <f t="shared" si="25"/>
        <v>0</v>
      </c>
      <c r="R179" s="77" t="str">
        <f t="shared" si="26"/>
        <v>-</v>
      </c>
      <c r="S179" s="77" t="str">
        <f t="shared" si="27"/>
        <v>-</v>
      </c>
    </row>
    <row r="180" spans="3:19" ht="15" x14ac:dyDescent="0.25">
      <c r="C180" s="242"/>
      <c r="D180" s="243"/>
      <c r="E180" s="72" t="s">
        <v>16</v>
      </c>
      <c r="F180" s="74">
        <f>IF($C$3="National Currency",IF(Provisions_DATA!E172=0,0,Provisions_DATA!E172),IF($C$3="Current Exchange rate",IF(Provisions_DATA!E172=0,0,Provisions_DATA!E172/ECO!O26),IF($C$3="Constant Exchange rate",IF(Provisions_DATA!E172=0,0,Provisions_DATA!E172/ECO!O61))))</f>
        <v>0</v>
      </c>
      <c r="G180" s="74">
        <f>IF($C$3="National Currency",IF(Provisions_DATA!F172=0,0,Provisions_DATA!F172),IF($C$3="Current Exchange rate",IF(Provisions_DATA!F172=0,0,Provisions_DATA!F172/ECO!P26),IF($C$3="Constant Exchange rate",IF(Provisions_DATA!F172=0,0,Provisions_DATA!F172/ECO!P61))))</f>
        <v>0</v>
      </c>
      <c r="H180" s="74">
        <f>IF($C$3="National Currency",IF(Provisions_DATA!G172=0,0,Provisions_DATA!G172),IF($C$3="Current Exchange rate",IF(Provisions_DATA!G172=0,0,Provisions_DATA!G172/ECO!Q26),IF($C$3="Constant Exchange rate",IF(Provisions_DATA!G172=0,0,Provisions_DATA!G172/ECO!Q61))))</f>
        <v>0</v>
      </c>
      <c r="I180" s="74">
        <f>IF($C$3="National Currency",IF(Provisions_DATA!H172=0,0,Provisions_DATA!H172),IF($C$3="Current Exchange rate",IF(Provisions_DATA!H172=0,0,Provisions_DATA!H172/ECO!R26),IF($C$3="Constant Exchange rate",IF(Provisions_DATA!H172=0,0,Provisions_DATA!H172/ECO!R61))))</f>
        <v>0</v>
      </c>
      <c r="J180" s="74">
        <f>IF($C$3="National Currency",IF(Provisions_DATA!I172=0,0,Provisions_DATA!I172),IF($C$3="Current Exchange rate",IF(Provisions_DATA!I172=0,0,Provisions_DATA!I172/ECO!S26),IF($C$3="Constant Exchange rate",IF(Provisions_DATA!I172=0,0,Provisions_DATA!I172/ECO!S61))))</f>
        <v>0</v>
      </c>
      <c r="K180" s="74">
        <f>IF($C$3="National Currency",IF(Provisions_DATA!J172=0,0,Provisions_DATA!J172),IF($C$3="Current Exchange rate",IF(Provisions_DATA!J172=0,0,Provisions_DATA!J172/ECO!T26),IF($C$3="Constant Exchange rate",IF(Provisions_DATA!J172=0,0,Provisions_DATA!J172/ECO!T61))))</f>
        <v>0</v>
      </c>
      <c r="L180" s="74">
        <f>IF($C$3="National Currency",IF(Provisions_DATA!K172=0,0,Provisions_DATA!K172),IF($C$3="Current Exchange rate",IF(Provisions_DATA!K172=0,0,Provisions_DATA!K172/ECO!U26),IF($C$3="Constant Exchange rate",IF(Provisions_DATA!K172=0,0,Provisions_DATA!K172/ECO!U61))))</f>
        <v>0</v>
      </c>
      <c r="M180" s="74">
        <f>IF($C$3="National Currency",IF(Provisions_DATA!L172=0,0,Provisions_DATA!L172),IF($C$3="Current Exchange rate",IF(Provisions_DATA!L172=0,0,Provisions_DATA!L172/ECO!V26),IF($C$3="Constant Exchange rate",IF(Provisions_DATA!L172=0,0,Provisions_DATA!L172/ECO!V61))))</f>
        <v>0</v>
      </c>
      <c r="N180" s="74">
        <f>IF($C$3="National Currency",IF(Provisions_DATA!M172=0,0,Provisions_DATA!M172),IF($C$3="Current Exchange rate",IF(Provisions_DATA!M172=0,0,Provisions_DATA!M172/ECO!W26),IF($C$3="Constant Exchange rate",IF(Provisions_DATA!M172=0,0,Provisions_DATA!M172/ECO!W61))))</f>
        <v>0</v>
      </c>
      <c r="O180" s="74">
        <f>IF($C$3="National Currency",IF(Provisions_DATA!N172=0,0,Provisions_DATA!N172),IF($C$3="Current Exchange rate",IF(Provisions_DATA!N172=0,0,Provisions_DATA!N172/ECO!X26),IF($C$3="Constant Exchange rate",IF(Provisions_DATA!N172=0,0,Provisions_DATA!N172/ECO!X61))))</f>
        <v>0</v>
      </c>
      <c r="P180" s="210">
        <f>IF($C$3="National Currency",IF(Provisions_DATA!O172=0,0,Provisions_DATA!O172),IF($C$3="Current Exchange rate",IF(Provisions_DATA!O172=0,0,Provisions_DATA!O172/ECO!Y26),IF($C$3="Constant Exchange rate",IF(Provisions_DATA!O172=0,0,Provisions_DATA!O172/ECO!Y61))))</f>
        <v>0</v>
      </c>
      <c r="Q180" s="77">
        <f t="shared" si="25"/>
        <v>0</v>
      </c>
      <c r="R180" s="77" t="str">
        <f t="shared" si="26"/>
        <v>-</v>
      </c>
      <c r="S180" s="77" t="str">
        <f t="shared" si="27"/>
        <v>-</v>
      </c>
    </row>
    <row r="181" spans="3:19" ht="15" x14ac:dyDescent="0.25">
      <c r="C181" s="242"/>
      <c r="D181" s="243"/>
      <c r="E181" s="72" t="s">
        <v>17</v>
      </c>
      <c r="F181" s="74">
        <f>IF($C$3="National Currency",IF(Provisions_DATA!E173=0,0,Provisions_DATA!E173),IF($C$3="Current Exchange rate",IF(Provisions_DATA!E173=0,0,Provisions_DATA!E173/ECO!O27),IF($C$3="Constant Exchange rate",IF(Provisions_DATA!E173=0,0,Provisions_DATA!E173/ECO!O62))))</f>
        <v>191632</v>
      </c>
      <c r="G181" s="74">
        <f>IF($C$3="National Currency",IF(Provisions_DATA!F173=0,0,Provisions_DATA!F173),IF($C$3="Current Exchange rate",IF(Provisions_DATA!F173=0,0,Provisions_DATA!F173/ECO!P27),IF($C$3="Constant Exchange rate",IF(Provisions_DATA!F173=0,0,Provisions_DATA!F173/ECO!P62))))</f>
        <v>220360</v>
      </c>
      <c r="H181" s="74">
        <f>IF($C$3="National Currency",IF(Provisions_DATA!G173=0,0,Provisions_DATA!G173),IF($C$3="Current Exchange rate",IF(Provisions_DATA!G173=0,0,Provisions_DATA!G173/ECO!Q27),IF($C$3="Constant Exchange rate",IF(Provisions_DATA!G173=0,0,Provisions_DATA!G173/ECO!Q62))))</f>
        <v>234190</v>
      </c>
      <c r="I181" s="74">
        <f>IF($C$3="National Currency",IF(Provisions_DATA!H173=0,0,Provisions_DATA!H173),IF($C$3="Current Exchange rate",IF(Provisions_DATA!H173=0,0,Provisions_DATA!H173/ECO!R27),IF($C$3="Constant Exchange rate",IF(Provisions_DATA!H173=0,0,Provisions_DATA!H173/ECO!R62))))</f>
        <v>226048</v>
      </c>
      <c r="J181" s="74">
        <f>IF($C$3="National Currency",IF(Provisions_DATA!I173=0,0,Provisions_DATA!I173),IF($C$3="Current Exchange rate",IF(Provisions_DATA!I173=0,0,Provisions_DATA!I173/ECO!S27),IF($C$3="Constant Exchange rate",IF(Provisions_DATA!I173=0,0,Provisions_DATA!I173/ECO!S62))))</f>
        <v>224076.23700000002</v>
      </c>
      <c r="K181" s="74">
        <f>IF($C$3="National Currency",IF(Provisions_DATA!J173=0,0,Provisions_DATA!J173),IF($C$3="Current Exchange rate",IF(Provisions_DATA!J173=0,0,Provisions_DATA!J173/ECO!T27),IF($C$3="Constant Exchange rate",IF(Provisions_DATA!J173=0,0,Provisions_DATA!J173/ECO!T62))))</f>
        <v>266820</v>
      </c>
      <c r="L181" s="74">
        <f>IF($C$3="National Currency",IF(Provisions_DATA!K173=0,0,Provisions_DATA!K173),IF($C$3="Current Exchange rate",IF(Provisions_DATA!K173=0,0,Provisions_DATA!K173/ECO!U27),IF($C$3="Constant Exchange rate",IF(Provisions_DATA!K173=0,0,Provisions_DATA!K173/ECO!U62))))</f>
        <v>304790</v>
      </c>
      <c r="M181" s="74">
        <f>IF($C$3="National Currency",IF(Provisions_DATA!L173=0,0,Provisions_DATA!L173),IF($C$3="Current Exchange rate",IF(Provisions_DATA!L173=0,0,Provisions_DATA!L173/ECO!V27),IF($C$3="Constant Exchange rate",IF(Provisions_DATA!L173=0,0,Provisions_DATA!L173/ECO!V62))))</f>
        <v>321364</v>
      </c>
      <c r="N181" s="74">
        <f>IF($C$3="National Currency",IF(Provisions_DATA!M173=0,0,Provisions_DATA!M173),IF($C$3="Current Exchange rate",IF(Provisions_DATA!M173=0,0,Provisions_DATA!M173/ECO!W27),IF($C$3="Constant Exchange rate",IF(Provisions_DATA!M173=0,0,Provisions_DATA!M173/ECO!W62))))</f>
        <v>333829</v>
      </c>
      <c r="O181" s="74">
        <f>IF($C$3="National Currency",IF(Provisions_DATA!N173=0,0,Provisions_DATA!N173),IF($C$3="Current Exchange rate",IF(Provisions_DATA!N173=0,0,Provisions_DATA!N173/ECO!X27),IF($C$3="Constant Exchange rate",IF(Provisions_DATA!N173=0,0,Provisions_DATA!N173/ECO!X62))))</f>
        <v>365205</v>
      </c>
      <c r="P181" s="210">
        <f>IF($C$3="National Currency",IF(Provisions_DATA!O173=0,0,Provisions_DATA!O173),IF($C$3="Current Exchange rate",IF(Provisions_DATA!O173=0,0,Provisions_DATA!O173/ECO!Y27),IF($C$3="Constant Exchange rate",IF(Provisions_DATA!O173=0,0,Provisions_DATA!O173/ECO!Y62))))</f>
        <v>418281</v>
      </c>
      <c r="Q181" s="77">
        <f t="shared" si="25"/>
        <v>0.14759064047587844</v>
      </c>
      <c r="R181" s="77">
        <f t="shared" si="26"/>
        <v>9.3988239487881486E-2</v>
      </c>
      <c r="S181" s="77">
        <f t="shared" si="27"/>
        <v>0.9057620856641897</v>
      </c>
    </row>
    <row r="182" spans="3:19" ht="15" x14ac:dyDescent="0.25">
      <c r="C182" s="242"/>
      <c r="D182" s="243"/>
      <c r="E182" s="72" t="s">
        <v>18</v>
      </c>
      <c r="F182" s="74">
        <f>IF($C$3="National Currency",IF(Provisions_DATA!E174=0,0,Provisions_DATA!E174),IF($C$3="Current Exchange rate",IF(Provisions_DATA!E174=0,0,Provisions_DATA!E174/ECO!O28),IF($C$3="Constant Exchange rate",IF(Provisions_DATA!E174=0,0,Provisions_DATA!E174/ECO!O63))))</f>
        <v>0</v>
      </c>
      <c r="G182" s="74">
        <f>IF($C$3="National Currency",IF(Provisions_DATA!F174=0,0,Provisions_DATA!F174),IF($C$3="Current Exchange rate",IF(Provisions_DATA!F174=0,0,Provisions_DATA!F174/ECO!P28),IF($C$3="Constant Exchange rate",IF(Provisions_DATA!F174=0,0,Provisions_DATA!F174/ECO!P63))))</f>
        <v>0</v>
      </c>
      <c r="H182" s="74">
        <f>IF($C$3="National Currency",IF(Provisions_DATA!G174=0,0,Provisions_DATA!G174),IF($C$3="Current Exchange rate",IF(Provisions_DATA!G174=0,0,Provisions_DATA!G174/ECO!Q28),IF($C$3="Constant Exchange rate",IF(Provisions_DATA!G174=0,0,Provisions_DATA!G174/ECO!Q63))))</f>
        <v>0</v>
      </c>
      <c r="I182" s="74">
        <f>IF($C$3="National Currency",IF(Provisions_DATA!H174=0,0,Provisions_DATA!H174),IF($C$3="Current Exchange rate",IF(Provisions_DATA!H174=0,0,Provisions_DATA!H174/ECO!R28),IF($C$3="Constant Exchange rate",IF(Provisions_DATA!H174=0,0,Provisions_DATA!H174/ECO!R63))))</f>
        <v>0</v>
      </c>
      <c r="J182" s="74">
        <f>IF($C$3="National Currency",IF(Provisions_DATA!I174=0,0,Provisions_DATA!I174),IF($C$3="Current Exchange rate",IF(Provisions_DATA!I174=0,0,Provisions_DATA!I174/ECO!S28),IF($C$3="Constant Exchange rate",IF(Provisions_DATA!I174=0,0,Provisions_DATA!I174/ECO!S63))))</f>
        <v>0</v>
      </c>
      <c r="K182" s="74">
        <f>IF($C$3="National Currency",IF(Provisions_DATA!J174=0,0,Provisions_DATA!J174),IF($C$3="Current Exchange rate",IF(Provisions_DATA!J174=0,0,Provisions_DATA!J174/ECO!T28),IF($C$3="Constant Exchange rate",IF(Provisions_DATA!J174=0,0,Provisions_DATA!J174/ECO!T63))))</f>
        <v>0</v>
      </c>
      <c r="L182" s="74">
        <f>IF($C$3="National Currency",IF(Provisions_DATA!K174=0,0,Provisions_DATA!K174),IF($C$3="Current Exchange rate",IF(Provisions_DATA!K174=0,0,Provisions_DATA!K174/ECO!U28),IF($C$3="Constant Exchange rate",IF(Provisions_DATA!K174=0,0,Provisions_DATA!K174/ECO!U63))))</f>
        <v>0</v>
      </c>
      <c r="M182" s="74">
        <f>IF($C$3="National Currency",IF(Provisions_DATA!L174=0,0,Provisions_DATA!L174),IF($C$3="Current Exchange rate",IF(Provisions_DATA!L174=0,0,Provisions_DATA!L174/ECO!V28),IF($C$3="Constant Exchange rate",IF(Provisions_DATA!L174=0,0,Provisions_DATA!L174/ECO!V63))))</f>
        <v>0</v>
      </c>
      <c r="N182" s="74">
        <f>IF($C$3="National Currency",IF(Provisions_DATA!M174=0,0,Provisions_DATA!M174),IF($C$3="Current Exchange rate",IF(Provisions_DATA!M174=0,0,Provisions_DATA!M174/ECO!W28),IF($C$3="Constant Exchange rate",IF(Provisions_DATA!M174=0,0,Provisions_DATA!M174/ECO!W63))))</f>
        <v>0</v>
      </c>
      <c r="O182" s="74">
        <f>IF($C$3="National Currency",IF(Provisions_DATA!N174=0,0,Provisions_DATA!N174),IF($C$3="Current Exchange rate",IF(Provisions_DATA!N174=0,0,Provisions_DATA!N174/ECO!X28),IF($C$3="Constant Exchange rate",IF(Provisions_DATA!N174=0,0,Provisions_DATA!N174/ECO!X63))))</f>
        <v>0</v>
      </c>
      <c r="P182" s="210">
        <f>IF($C$3="National Currency",IF(Provisions_DATA!O174=0,0,Provisions_DATA!O174),IF($C$3="Current Exchange rate",IF(Provisions_DATA!O174=0,0,Provisions_DATA!O174/ECO!Y28),IF($C$3="Constant Exchange rate",IF(Provisions_DATA!O174=0,0,Provisions_DATA!O174/ECO!Y63))))</f>
        <v>0</v>
      </c>
      <c r="Q182" s="77">
        <f t="shared" si="25"/>
        <v>0</v>
      </c>
      <c r="R182" s="77" t="str">
        <f t="shared" si="26"/>
        <v>-</v>
      </c>
      <c r="S182" s="77" t="str">
        <f t="shared" si="27"/>
        <v>-</v>
      </c>
    </row>
    <row r="183" spans="3:19" ht="15" x14ac:dyDescent="0.25">
      <c r="C183" s="242"/>
      <c r="D183" s="243"/>
      <c r="E183" s="72" t="s">
        <v>19</v>
      </c>
      <c r="F183" s="74">
        <f>IF($C$3="National Currency",IF(Provisions_DATA!E175=0,0,Provisions_DATA!E175),IF($C$3="Current Exchange rate",IF(Provisions_DATA!E175=0,0,Provisions_DATA!E175/ECO!O29),IF($C$3="Constant Exchange rate",IF(Provisions_DATA!E175=0,0,Provisions_DATA!E175/ECO!O64))))</f>
        <v>0</v>
      </c>
      <c r="G183" s="74">
        <f>IF($C$3="National Currency",IF(Provisions_DATA!F175=0,0,Provisions_DATA!F175),IF($C$3="Current Exchange rate",IF(Provisions_DATA!F175=0,0,Provisions_DATA!F175/ECO!P29),IF($C$3="Constant Exchange rate",IF(Provisions_DATA!F175=0,0,Provisions_DATA!F175/ECO!P64))))</f>
        <v>0</v>
      </c>
      <c r="H183" s="74">
        <f>IF($C$3="National Currency",IF(Provisions_DATA!G175=0,0,Provisions_DATA!G175),IF($C$3="Current Exchange rate",IF(Provisions_DATA!G175=0,0,Provisions_DATA!G175/ECO!Q29),IF($C$3="Constant Exchange rate",IF(Provisions_DATA!G175=0,0,Provisions_DATA!G175/ECO!Q64))))</f>
        <v>0</v>
      </c>
      <c r="I183" s="74">
        <f>IF($C$3="National Currency",IF(Provisions_DATA!H175=0,0,Provisions_DATA!H175),IF($C$3="Current Exchange rate",IF(Provisions_DATA!H175=0,0,Provisions_DATA!H175/ECO!R29),IF($C$3="Constant Exchange rate",IF(Provisions_DATA!H175=0,0,Provisions_DATA!H175/ECO!R64))))</f>
        <v>0</v>
      </c>
      <c r="J183" s="74">
        <f>IF($C$3="National Currency",IF(Provisions_DATA!I175=0,0,Provisions_DATA!I175),IF($C$3="Current Exchange rate",IF(Provisions_DATA!I175=0,0,Provisions_DATA!I175/ECO!S29),IF($C$3="Constant Exchange rate",IF(Provisions_DATA!I175=0,0,Provisions_DATA!I175/ECO!S64))))</f>
        <v>0</v>
      </c>
      <c r="K183" s="74">
        <f>IF($C$3="National Currency",IF(Provisions_DATA!J175=0,0,Provisions_DATA!J175),IF($C$3="Current Exchange rate",IF(Provisions_DATA!J175=0,0,Provisions_DATA!J175/ECO!T29),IF($C$3="Constant Exchange rate",IF(Provisions_DATA!J175=0,0,Provisions_DATA!J175/ECO!T64))))</f>
        <v>0</v>
      </c>
      <c r="L183" s="74">
        <f>IF($C$3="National Currency",IF(Provisions_DATA!K175=0,0,Provisions_DATA!K175),IF($C$3="Current Exchange rate",IF(Provisions_DATA!K175=0,0,Provisions_DATA!K175/ECO!U29),IF($C$3="Constant Exchange rate",IF(Provisions_DATA!K175=0,0,Provisions_DATA!K175/ECO!U64))))</f>
        <v>0</v>
      </c>
      <c r="M183" s="74">
        <f>IF($C$3="National Currency",IF(Provisions_DATA!L175=0,0,Provisions_DATA!L175),IF($C$3="Current Exchange rate",IF(Provisions_DATA!L175=0,0,Provisions_DATA!L175/ECO!V29),IF($C$3="Constant Exchange rate",IF(Provisions_DATA!L175=0,0,Provisions_DATA!L175/ECO!V64))))</f>
        <v>0</v>
      </c>
      <c r="N183" s="74">
        <f>IF($C$3="National Currency",IF(Provisions_DATA!M175=0,0,Provisions_DATA!M175),IF($C$3="Current Exchange rate",IF(Provisions_DATA!M175=0,0,Provisions_DATA!M175/ECO!W29),IF($C$3="Constant Exchange rate",IF(Provisions_DATA!M175=0,0,Provisions_DATA!M175/ECO!W64))))</f>
        <v>0</v>
      </c>
      <c r="O183" s="74">
        <f>IF($C$3="National Currency",IF(Provisions_DATA!N175=0,0,Provisions_DATA!N175),IF($C$3="Current Exchange rate",IF(Provisions_DATA!N175=0,0,Provisions_DATA!N175/ECO!X29),IF($C$3="Constant Exchange rate",IF(Provisions_DATA!N175=0,0,Provisions_DATA!N175/ECO!X64))))</f>
        <v>0</v>
      </c>
      <c r="P183" s="210">
        <f>IF($C$3="National Currency",IF(Provisions_DATA!O175=0,0,Provisions_DATA!O175),IF($C$3="Current Exchange rate",IF(Provisions_DATA!O175=0,0,Provisions_DATA!O175/ECO!Y29),IF($C$3="Constant Exchange rate",IF(Provisions_DATA!O175=0,0,Provisions_DATA!O175/ECO!Y64))))</f>
        <v>0</v>
      </c>
      <c r="Q183" s="77">
        <f t="shared" si="25"/>
        <v>0</v>
      </c>
      <c r="R183" s="77" t="str">
        <f t="shared" si="26"/>
        <v>-</v>
      </c>
      <c r="S183" s="77" t="str">
        <f t="shared" si="27"/>
        <v>-</v>
      </c>
    </row>
    <row r="184" spans="3:19" ht="15" x14ac:dyDescent="0.25">
      <c r="C184" s="242"/>
      <c r="D184" s="243"/>
      <c r="E184" s="72" t="s">
        <v>20</v>
      </c>
      <c r="F184" s="74">
        <f>IF($C$3="National Currency",IF(Provisions_DATA!E176=0,0,Provisions_DATA!E176),IF($C$3="Current Exchange rate",IF(Provisions_DATA!E176=0,0,Provisions_DATA!E176/ECO!O30),IF($C$3="Constant Exchange rate",IF(Provisions_DATA!E176=0,0,Provisions_DATA!E176/ECO!O65))))</f>
        <v>0</v>
      </c>
      <c r="G184" s="74">
        <f>IF($C$3="National Currency",IF(Provisions_DATA!F176=0,0,Provisions_DATA!F176),IF($C$3="Current Exchange rate",IF(Provisions_DATA!F176=0,0,Provisions_DATA!F176/ECO!P30),IF($C$3="Constant Exchange rate",IF(Provisions_DATA!F176=0,0,Provisions_DATA!F176/ECO!P65))))</f>
        <v>0</v>
      </c>
      <c r="H184" s="74">
        <f>IF($C$3="National Currency",IF(Provisions_DATA!G176=0,0,Provisions_DATA!G176),IF($C$3="Current Exchange rate",IF(Provisions_DATA!G176=0,0,Provisions_DATA!G176/ECO!Q30),IF($C$3="Constant Exchange rate",IF(Provisions_DATA!G176=0,0,Provisions_DATA!G176/ECO!Q65))))</f>
        <v>0</v>
      </c>
      <c r="I184" s="74">
        <f>IF($C$3="National Currency",IF(Provisions_DATA!H176=0,0,Provisions_DATA!H176),IF($C$3="Current Exchange rate",IF(Provisions_DATA!H176=0,0,Provisions_DATA!H176/ECO!R30),IF($C$3="Constant Exchange rate",IF(Provisions_DATA!H176=0,0,Provisions_DATA!H176/ECO!R65))))</f>
        <v>0</v>
      </c>
      <c r="J184" s="74">
        <f>IF($C$3="National Currency",IF(Provisions_DATA!I176=0,0,Provisions_DATA!I176),IF($C$3="Current Exchange rate",IF(Provisions_DATA!I176=0,0,Provisions_DATA!I176/ECO!S30),IF($C$3="Constant Exchange rate",IF(Provisions_DATA!I176=0,0,Provisions_DATA!I176/ECO!S65))))</f>
        <v>0</v>
      </c>
      <c r="K184" s="74">
        <f>IF($C$3="National Currency",IF(Provisions_DATA!J176=0,0,Provisions_DATA!J176),IF($C$3="Current Exchange rate",IF(Provisions_DATA!J176=0,0,Provisions_DATA!J176/ECO!T30),IF($C$3="Constant Exchange rate",IF(Provisions_DATA!J176=0,0,Provisions_DATA!J176/ECO!T65))))</f>
        <v>0</v>
      </c>
      <c r="L184" s="74">
        <f>IF($C$3="National Currency",IF(Provisions_DATA!K176=0,0,Provisions_DATA!K176),IF($C$3="Current Exchange rate",IF(Provisions_DATA!K176=0,0,Provisions_DATA!K176/ECO!U30),IF($C$3="Constant Exchange rate",IF(Provisions_DATA!K176=0,0,Provisions_DATA!K176/ECO!U65))))</f>
        <v>0</v>
      </c>
      <c r="M184" s="74">
        <f>IF($C$3="National Currency",IF(Provisions_DATA!L176=0,0,Provisions_DATA!L176),IF($C$3="Current Exchange rate",IF(Provisions_DATA!L176=0,0,Provisions_DATA!L176/ECO!V30),IF($C$3="Constant Exchange rate",IF(Provisions_DATA!L176=0,0,Provisions_DATA!L176/ECO!V65))))</f>
        <v>0</v>
      </c>
      <c r="N184" s="74">
        <f>IF($C$3="National Currency",IF(Provisions_DATA!M176=0,0,Provisions_DATA!M176),IF($C$3="Current Exchange rate",IF(Provisions_DATA!M176=0,0,Provisions_DATA!M176/ECO!W30),IF($C$3="Constant Exchange rate",IF(Provisions_DATA!M176=0,0,Provisions_DATA!M176/ECO!W65))))</f>
        <v>0</v>
      </c>
      <c r="O184" s="74">
        <f>IF($C$3="National Currency",IF(Provisions_DATA!N176=0,0,Provisions_DATA!N176),IF($C$3="Current Exchange rate",IF(Provisions_DATA!N176=0,0,Provisions_DATA!N176/ECO!X30),IF($C$3="Constant Exchange rate",IF(Provisions_DATA!N176=0,0,Provisions_DATA!N176/ECO!X65))))</f>
        <v>0</v>
      </c>
      <c r="P184" s="210">
        <f>IF($C$3="National Currency",IF(Provisions_DATA!O176=0,0,Provisions_DATA!O176),IF($C$3="Current Exchange rate",IF(Provisions_DATA!O176=0,0,Provisions_DATA!O176/ECO!Y30),IF($C$3="Constant Exchange rate",IF(Provisions_DATA!O176=0,0,Provisions_DATA!O176/ECO!Y65))))</f>
        <v>0</v>
      </c>
      <c r="Q184" s="77">
        <f t="shared" si="25"/>
        <v>0</v>
      </c>
      <c r="R184" s="77" t="str">
        <f t="shared" si="26"/>
        <v>-</v>
      </c>
      <c r="S184" s="77" t="str">
        <f t="shared" si="27"/>
        <v>-</v>
      </c>
    </row>
    <row r="185" spans="3:19" ht="15" x14ac:dyDescent="0.25">
      <c r="C185" s="242"/>
      <c r="D185" s="243"/>
      <c r="E185" s="72" t="s">
        <v>21</v>
      </c>
      <c r="F185" s="74">
        <f>IF($C$3="National Currency",IF(Provisions_DATA!E177=0,0,Provisions_DATA!E177),IF($C$3="Current Exchange rate",IF(Provisions_DATA!E177=0,0,Provisions_DATA!E177/ECO!O31),IF($C$3="Constant Exchange rate",IF(Provisions_DATA!E177=0,0,Provisions_DATA!E177/ECO!O66))))</f>
        <v>1113.906359189378</v>
      </c>
      <c r="G185" s="74">
        <f>IF($C$3="National Currency",IF(Provisions_DATA!F177=0,0,Provisions_DATA!F177),IF($C$3="Current Exchange rate",IF(Provisions_DATA!F177=0,0,Provisions_DATA!F177/ECO!P31),IF($C$3="Constant Exchange rate",IF(Provisions_DATA!F177=0,0,Provisions_DATA!F177/ECO!P66))))</f>
        <v>1416.957838341486</v>
      </c>
      <c r="H185" s="74">
        <f>IF($C$3="National Currency",IF(Provisions_DATA!G177=0,0,Provisions_DATA!G177),IF($C$3="Current Exchange rate",IF(Provisions_DATA!G177=0,0,Provisions_DATA!G177/ECO!Q31),IF($C$3="Constant Exchange rate",IF(Provisions_DATA!G177=0,0,Provisions_DATA!G177/ECO!Q66))))</f>
        <v>1667.5984160260889</v>
      </c>
      <c r="I185" s="74">
        <f>IF($C$3="National Currency",IF(Provisions_DATA!H177=0,0,Provisions_DATA!H177),IF($C$3="Current Exchange rate",IF(Provisions_DATA!H177=0,0,Provisions_DATA!H177/ECO!R31),IF($C$3="Constant Exchange rate",IF(Provisions_DATA!H177=0,0,Provisions_DATA!H177/ECO!R66))))</f>
        <v>1986.7225716282319</v>
      </c>
      <c r="J185" s="74">
        <f>IF($C$3="National Currency",IF(Provisions_DATA!I177=0,0,Provisions_DATA!I177),IF($C$3="Current Exchange rate",IF(Provisions_DATA!I177=0,0,Provisions_DATA!I177/ECO!S31),IF($C$3="Constant Exchange rate",IF(Provisions_DATA!I177=0,0,Provisions_DATA!I177/ECO!S66))))</f>
        <v>924.8</v>
      </c>
      <c r="K185" s="74">
        <f>IF($C$3="National Currency",IF(Provisions_DATA!J177=0,0,Provisions_DATA!J177),IF($C$3="Current Exchange rate",IF(Provisions_DATA!J177=0,0,Provisions_DATA!J177/ECO!T31),IF($C$3="Constant Exchange rate",IF(Provisions_DATA!J177=0,0,Provisions_DATA!J177/ECO!T66))))</f>
        <v>1059.3</v>
      </c>
      <c r="L185" s="74">
        <f>IF($C$3="National Currency",IF(Provisions_DATA!K177=0,0,Provisions_DATA!K177),IF($C$3="Current Exchange rate",IF(Provisions_DATA!K177=0,0,Provisions_DATA!K177/ECO!U31),IF($C$3="Constant Exchange rate",IF(Provisions_DATA!K177=0,0,Provisions_DATA!K177/ECO!U66))))</f>
        <v>1201.7</v>
      </c>
      <c r="M185" s="74">
        <f>IF($C$3="National Currency",IF(Provisions_DATA!L177=0,0,Provisions_DATA!L177),IF($C$3="Current Exchange rate",IF(Provisions_DATA!L177=0,0,Provisions_DATA!L177/ECO!V31),IF($C$3="Constant Exchange rate",IF(Provisions_DATA!L177=0,0,Provisions_DATA!L177/ECO!V66))))</f>
        <v>1285.4000000000001</v>
      </c>
      <c r="N185" s="74">
        <f>IF($C$3="National Currency",IF(Provisions_DATA!M177=0,0,Provisions_DATA!M177),IF($C$3="Current Exchange rate",IF(Provisions_DATA!M177=0,0,Provisions_DATA!M177/ECO!W31),IF($C$3="Constant Exchange rate",IF(Provisions_DATA!M177=0,0,Provisions_DATA!M177/ECO!W66))))</f>
        <v>1371.9</v>
      </c>
      <c r="O185" s="74">
        <f>IF($C$3="National Currency",IF(Provisions_DATA!N177=0,0,Provisions_DATA!N177),IF($C$3="Current Exchange rate",IF(Provisions_DATA!N177=0,0,Provisions_DATA!N177/ECO!X31),IF($C$3="Constant Exchange rate",IF(Provisions_DATA!N177=0,0,Provisions_DATA!N177/ECO!X66))))</f>
        <v>1471.7</v>
      </c>
      <c r="P185" s="210">
        <f>IF($C$3="National Currency",IF(Provisions_DATA!O177=0,0,Provisions_DATA!O177),IF($C$3="Current Exchange rate",IF(Provisions_DATA!O177=0,0,Provisions_DATA!O177/ECO!Y31),IF($C$3="Constant Exchange rate",IF(Provisions_DATA!O177=0,0,Provisions_DATA!O177/ECO!Y66))))</f>
        <v>1647.4</v>
      </c>
      <c r="Q185" s="77">
        <f t="shared" si="25"/>
        <v>5.94759506546598E-4</v>
      </c>
      <c r="R185" s="77">
        <f t="shared" si="26"/>
        <v>7.2745826955317394E-2</v>
      </c>
      <c r="S185" s="77">
        <f t="shared" si="27"/>
        <v>0.3212062107904643</v>
      </c>
    </row>
    <row r="186" spans="3:19" ht="15" x14ac:dyDescent="0.25">
      <c r="C186" s="242"/>
      <c r="D186" s="243"/>
      <c r="E186" s="72" t="s">
        <v>22</v>
      </c>
      <c r="F186" s="74">
        <f>IF($C$3="National Currency",IF(Provisions_DATA!E178=0,0,Provisions_DATA!E178),IF($C$3="Current Exchange rate",IF(Provisions_DATA!E178=0,0,Provisions_DATA!E178/ECO!O32),IF($C$3="Constant Exchange rate",IF(Provisions_DATA!E178=0,0,Provisions_DATA!E178/ECO!O67))))</f>
        <v>131468</v>
      </c>
      <c r="G186" s="74">
        <f>IF($C$3="National Currency",IF(Provisions_DATA!F178=0,0,Provisions_DATA!F178),IF($C$3="Current Exchange rate",IF(Provisions_DATA!F178=0,0,Provisions_DATA!F178/ECO!P32),IF($C$3="Constant Exchange rate",IF(Provisions_DATA!F178=0,0,Provisions_DATA!F178/ECO!P67))))</f>
        <v>138466</v>
      </c>
      <c r="H186" s="74">
        <f>IF($C$3="National Currency",IF(Provisions_DATA!G178=0,0,Provisions_DATA!G178),IF($C$3="Current Exchange rate",IF(Provisions_DATA!G178=0,0,Provisions_DATA!G178/ECO!Q32),IF($C$3="Constant Exchange rate",IF(Provisions_DATA!G178=0,0,Provisions_DATA!G178/ECO!Q67))))</f>
        <v>142744</v>
      </c>
      <c r="I186" s="74">
        <f>IF($C$3="National Currency",IF(Provisions_DATA!H178=0,0,Provisions_DATA!H178),IF($C$3="Current Exchange rate",IF(Provisions_DATA!H178=0,0,Provisions_DATA!H178/ECO!R32),IF($C$3="Constant Exchange rate",IF(Provisions_DATA!H178=0,0,Provisions_DATA!H178/ECO!R67))))</f>
        <v>146248</v>
      </c>
      <c r="J186" s="74">
        <f>IF($C$3="National Currency",IF(Provisions_DATA!I178=0,0,Provisions_DATA!I178),IF($C$3="Current Exchange rate",IF(Provisions_DATA!I178=0,0,Provisions_DATA!I178/ECO!S32),IF($C$3="Constant Exchange rate",IF(Provisions_DATA!I178=0,0,Provisions_DATA!I178/ECO!S67))))</f>
        <v>152667</v>
      </c>
      <c r="K186" s="74">
        <f>IF($C$3="National Currency",IF(Provisions_DATA!J178=0,0,Provisions_DATA!J178),IF($C$3="Current Exchange rate",IF(Provisions_DATA!J178=0,0,Provisions_DATA!J178/ECO!T32),IF($C$3="Constant Exchange rate",IF(Provisions_DATA!J178=0,0,Provisions_DATA!J178/ECO!T67))))</f>
        <v>152991</v>
      </c>
      <c r="L186" s="74">
        <f>IF($C$3="National Currency",IF(Provisions_DATA!K178=0,0,Provisions_DATA!K178),IF($C$3="Current Exchange rate",IF(Provisions_DATA!K178=0,0,Provisions_DATA!K178/ECO!U32),IF($C$3="Constant Exchange rate",IF(Provisions_DATA!K178=0,0,Provisions_DATA!K178/ECO!U67))))</f>
        <v>156979</v>
      </c>
      <c r="M186" s="74">
        <f>IF($C$3="National Currency",IF(Provisions_DATA!L178=0,0,Provisions_DATA!L178),IF($C$3="Current Exchange rate",IF(Provisions_DATA!L178=0,0,Provisions_DATA!L178/ECO!V32),IF($C$3="Constant Exchange rate",IF(Provisions_DATA!L178=0,0,Provisions_DATA!L178/ECO!V67))))</f>
        <v>154615</v>
      </c>
      <c r="N186" s="74">
        <f>IF($C$3="National Currency",IF(Provisions_DATA!M178=0,0,Provisions_DATA!M178),IF($C$3="Current Exchange rate",IF(Provisions_DATA!M178=0,0,Provisions_DATA!M178/ECO!W32),IF($C$3="Constant Exchange rate",IF(Provisions_DATA!M178=0,0,Provisions_DATA!M178/ECO!W67))))</f>
        <v>161318</v>
      </c>
      <c r="O186" s="74">
        <f>IF($C$3="National Currency",IF(Provisions_DATA!N178=0,0,Provisions_DATA!N178),IF($C$3="Current Exchange rate",IF(Provisions_DATA!N178=0,0,Provisions_DATA!N178/ECO!X32),IF($C$3="Constant Exchange rate",IF(Provisions_DATA!N178=0,0,Provisions_DATA!N178/ECO!X67))))</f>
        <v>187250</v>
      </c>
      <c r="P186" s="210">
        <f>IF($C$3="National Currency",IF(Provisions_DATA!O178=0,0,Provisions_DATA!O178),IF($C$3="Current Exchange rate",IF(Provisions_DATA!O178=0,0,Provisions_DATA!O178/ECO!Y32),IF($C$3="Constant Exchange rate",IF(Provisions_DATA!O178=0,0,Provisions_DATA!O178/ECO!Y67))))</f>
        <v>224767</v>
      </c>
      <c r="Q186" s="77">
        <f t="shared" si="25"/>
        <v>7.5673518788374305E-2</v>
      </c>
      <c r="R186" s="77">
        <f t="shared" si="26"/>
        <v>0.16075081516011847</v>
      </c>
      <c r="S186" s="77">
        <f t="shared" si="27"/>
        <v>0.42430097057839178</v>
      </c>
    </row>
    <row r="187" spans="3:19" ht="15" x14ac:dyDescent="0.25">
      <c r="C187" s="242"/>
      <c r="D187" s="243"/>
      <c r="E187" s="72" t="s">
        <v>23</v>
      </c>
      <c r="F187" s="74">
        <f>IF($C$3="National Currency",IF(Provisions_DATA!E179=0,0,Provisions_DATA!E179),IF($C$3="Current Exchange rate",IF(Provisions_DATA!E179=0,0,Provisions_DATA!E179/ECO!O33),IF($C$3="Constant Exchange rate",IF(Provisions_DATA!E179=0,0,Provisions_DATA!E179/ECO!O68))))</f>
        <v>48310.329573103299</v>
      </c>
      <c r="G187" s="74">
        <f>IF($C$3="National Currency",IF(Provisions_DATA!F179=0,0,Provisions_DATA!F179),IF($C$3="Current Exchange rate",IF(Provisions_DATA!F179=0,0,Provisions_DATA!F179/ECO!P33),IF($C$3="Constant Exchange rate",IF(Provisions_DATA!F179=0,0,Provisions_DATA!F179/ECO!P68))))</f>
        <v>53584.383985843844</v>
      </c>
      <c r="H187" s="74">
        <f>IF($C$3="National Currency",IF(Provisions_DATA!G179=0,0,Provisions_DATA!G179),IF($C$3="Current Exchange rate",IF(Provisions_DATA!G179=0,0,Provisions_DATA!G179/ECO!Q33),IF($C$3="Constant Exchange rate",IF(Provisions_DATA!G179=0,0,Provisions_DATA!G179/ECO!Q68))))</f>
        <v>58689.117451891172</v>
      </c>
      <c r="I187" s="74">
        <f>IF($C$3="National Currency",IF(Provisions_DATA!H179=0,0,Provisions_DATA!H179),IF($C$3="Current Exchange rate",IF(Provisions_DATA!H179=0,0,Provisions_DATA!H179/ECO!R33),IF($C$3="Constant Exchange rate",IF(Provisions_DATA!H179=0,0,Provisions_DATA!H179/ECO!R68))))</f>
        <v>62487.613359876137</v>
      </c>
      <c r="J187" s="74">
        <f>IF($C$3="National Currency",IF(Provisions_DATA!I179=0,0,Provisions_DATA!I179),IF($C$3="Current Exchange rate",IF(Provisions_DATA!I179=0,0,Provisions_DATA!I179/ECO!S33),IF($C$3="Constant Exchange rate",IF(Provisions_DATA!I179=0,0,Provisions_DATA!I179/ECO!S68))))</f>
        <v>62793.629727936299</v>
      </c>
      <c r="K187" s="74">
        <f>IF($C$3="National Currency",IF(Provisions_DATA!J179=0,0,Provisions_DATA!J179),IF($C$3="Current Exchange rate",IF(Provisions_DATA!J179=0,0,Provisions_DATA!J179/ECO!T33),IF($C$3="Constant Exchange rate",IF(Provisions_DATA!J179=0,0,Provisions_DATA!J179/ECO!T68))))</f>
        <v>61855.120548551204</v>
      </c>
      <c r="L187" s="74">
        <f>IF($C$3="National Currency",IF(Provisions_DATA!K179=0,0,Provisions_DATA!K179),IF($C$3="Current Exchange rate",IF(Provisions_DATA!K179=0,0,Provisions_DATA!K179/ECO!U33),IF($C$3="Constant Exchange rate",IF(Provisions_DATA!K179=0,0,Provisions_DATA!K179/ECO!U68))))</f>
        <v>75197.412076974128</v>
      </c>
      <c r="M187" s="74">
        <f>IF($C$3="National Currency",IF(Provisions_DATA!L179=0,0,Provisions_DATA!L179),IF($C$3="Current Exchange rate",IF(Provisions_DATA!L179=0,0,Provisions_DATA!L179/ECO!V33),IF($C$3="Constant Exchange rate",IF(Provisions_DATA!L179=0,0,Provisions_DATA!L179/ECO!V68))))</f>
        <v>79658.261446582619</v>
      </c>
      <c r="N187" s="74">
        <f>IF($C$3="National Currency",IF(Provisions_DATA!M179=0,0,Provisions_DATA!M179),IF($C$3="Current Exchange rate",IF(Provisions_DATA!M179=0,0,Provisions_DATA!M179/ECO!W33),IF($C$3="Constant Exchange rate",IF(Provisions_DATA!M179=0,0,Provisions_DATA!M179/ECO!W68))))</f>
        <v>85343.397478433981</v>
      </c>
      <c r="O187" s="74">
        <f>IF($C$3="National Currency",IF(Provisions_DATA!N179=0,0,Provisions_DATA!N179),IF($C$3="Current Exchange rate",IF(Provisions_DATA!N179=0,0,Provisions_DATA!N179/ECO!X33),IF($C$3="Constant Exchange rate",IF(Provisions_DATA!N179=0,0,Provisions_DATA!N179/ECO!X68))))</f>
        <v>91016.257465162576</v>
      </c>
      <c r="P187" s="210">
        <f>IF($C$3="National Currency",IF(Provisions_DATA!O179=0,0,Provisions_DATA!O179),IF($C$3="Current Exchange rate",IF(Provisions_DATA!O179=0,0,Provisions_DATA!O179/ECO!Y33),IF($C$3="Constant Exchange rate",IF(Provisions_DATA!O179=0,0,Provisions_DATA!O179/ECO!Y68))))</f>
        <v>97030.413625304136</v>
      </c>
      <c r="Q187" s="77">
        <f t="shared" si="25"/>
        <v>3.6782485817556707E-2</v>
      </c>
      <c r="R187" s="77">
        <f t="shared" si="26"/>
        <v>6.6470988434250033E-2</v>
      </c>
      <c r="S187" s="77">
        <f t="shared" si="27"/>
        <v>0.88399164877226877</v>
      </c>
    </row>
    <row r="188" spans="3:19" ht="15" x14ac:dyDescent="0.25">
      <c r="C188" s="242"/>
      <c r="D188" s="243"/>
      <c r="E188" s="72" t="s">
        <v>24</v>
      </c>
      <c r="F188" s="74">
        <f>IF($C$3="National Currency",IF(Provisions_DATA!E180=0,0,Provisions_DATA!E180),IF($C$3="Current Exchange rate",IF(Provisions_DATA!E180=0,0,Provisions_DATA!E180/ECO!O34),IF($C$3="Constant Exchange rate",IF(Provisions_DATA!E180=0,0,Provisions_DATA!E180/ECO!O69))))</f>
        <v>0</v>
      </c>
      <c r="G188" s="74">
        <f>IF($C$3="National Currency",IF(Provisions_DATA!F180=0,0,Provisions_DATA!F180),IF($C$3="Current Exchange rate",IF(Provisions_DATA!F180=0,0,Provisions_DATA!F180/ECO!P34),IF($C$3="Constant Exchange rate",IF(Provisions_DATA!F180=0,0,Provisions_DATA!F180/ECO!P69))))</f>
        <v>0</v>
      </c>
      <c r="H188" s="74">
        <f>IF($C$3="National Currency",IF(Provisions_DATA!G180=0,0,Provisions_DATA!G180),IF($C$3="Current Exchange rate",IF(Provisions_DATA!G180=0,0,Provisions_DATA!G180/ECO!Q34),IF($C$3="Constant Exchange rate",IF(Provisions_DATA!G180=0,0,Provisions_DATA!G180/ECO!Q69))))</f>
        <v>0</v>
      </c>
      <c r="I188" s="74">
        <f>IF($C$3="National Currency",IF(Provisions_DATA!H180=0,0,Provisions_DATA!H180),IF($C$3="Current Exchange rate",IF(Provisions_DATA!H180=0,0,Provisions_DATA!H180/ECO!R34),IF($C$3="Constant Exchange rate",IF(Provisions_DATA!H180=0,0,Provisions_DATA!H180/ECO!R69))))</f>
        <v>0</v>
      </c>
      <c r="J188" s="74">
        <f>IF($C$3="National Currency",IF(Provisions_DATA!I180=0,0,Provisions_DATA!I180),IF($C$3="Current Exchange rate",IF(Provisions_DATA!I180=0,0,Provisions_DATA!I180/ECO!S34),IF($C$3="Constant Exchange rate",IF(Provisions_DATA!I180=0,0,Provisions_DATA!I180/ECO!S69))))</f>
        <v>0</v>
      </c>
      <c r="K188" s="74">
        <f>IF($C$3="National Currency",IF(Provisions_DATA!J180=0,0,Provisions_DATA!J180),IF($C$3="Current Exchange rate",IF(Provisions_DATA!J180=0,0,Provisions_DATA!J180/ECO!T34),IF($C$3="Constant Exchange rate",IF(Provisions_DATA!J180=0,0,Provisions_DATA!J180/ECO!T69))))</f>
        <v>0</v>
      </c>
      <c r="L188" s="74">
        <f>IF($C$3="National Currency",IF(Provisions_DATA!K180=0,0,Provisions_DATA!K180),IF($C$3="Current Exchange rate",IF(Provisions_DATA!K180=0,0,Provisions_DATA!K180/ECO!U34),IF($C$3="Constant Exchange rate",IF(Provisions_DATA!K180=0,0,Provisions_DATA!K180/ECO!U69))))</f>
        <v>0</v>
      </c>
      <c r="M188" s="74">
        <f>IF($C$3="National Currency",IF(Provisions_DATA!L180=0,0,Provisions_DATA!L180),IF($C$3="Current Exchange rate",IF(Provisions_DATA!L180=0,0,Provisions_DATA!L180/ECO!V34),IF($C$3="Constant Exchange rate",IF(Provisions_DATA!L180=0,0,Provisions_DATA!L180/ECO!V69))))</f>
        <v>0</v>
      </c>
      <c r="N188" s="74">
        <f>IF($C$3="National Currency",IF(Provisions_DATA!M180=0,0,Provisions_DATA!M180),IF($C$3="Current Exchange rate",IF(Provisions_DATA!M180=0,0,Provisions_DATA!M180/ECO!W34),IF($C$3="Constant Exchange rate",IF(Provisions_DATA!M180=0,0,Provisions_DATA!M180/ECO!W69))))</f>
        <v>0</v>
      </c>
      <c r="O188" s="74">
        <f>IF($C$3="National Currency",IF(Provisions_DATA!N180=0,0,Provisions_DATA!N180),IF($C$3="Current Exchange rate",IF(Provisions_DATA!N180=0,0,Provisions_DATA!N180/ECO!X34),IF($C$3="Constant Exchange rate",IF(Provisions_DATA!N180=0,0,Provisions_DATA!N180/ECO!X69))))</f>
        <v>0</v>
      </c>
      <c r="P188" s="210">
        <f>IF($C$3="National Currency",IF(Provisions_DATA!O180=0,0,Provisions_DATA!O180),IF($C$3="Current Exchange rate",IF(Provisions_DATA!O180=0,0,Provisions_DATA!O180/ECO!Y34),IF($C$3="Constant Exchange rate",IF(Provisions_DATA!O180=0,0,Provisions_DATA!O180/ECO!Y69))))</f>
        <v>0</v>
      </c>
      <c r="Q188" s="77">
        <f t="shared" si="25"/>
        <v>0</v>
      </c>
      <c r="R188" s="77" t="str">
        <f t="shared" si="26"/>
        <v>-</v>
      </c>
      <c r="S188" s="77" t="str">
        <f t="shared" si="27"/>
        <v>-</v>
      </c>
    </row>
    <row r="189" spans="3:19" ht="15" x14ac:dyDescent="0.25">
      <c r="C189" s="242"/>
      <c r="D189" s="243"/>
      <c r="E189" s="72" t="s">
        <v>25</v>
      </c>
      <c r="F189" s="74">
        <f>IF($C$3="National Currency",IF(Provisions_DATA!E181=0,0,Provisions_DATA!E181),IF($C$3="Current Exchange rate",IF(Provisions_DATA!E181=0,0,Provisions_DATA!E181/ECO!O35),IF($C$3="Constant Exchange rate",IF(Provisions_DATA!E181=0,0,Provisions_DATA!E181/ECO!O70))))</f>
        <v>18418.499475517747</v>
      </c>
      <c r="G189" s="74">
        <f>IF($C$3="National Currency",IF(Provisions_DATA!F181=0,0,Provisions_DATA!F181),IF($C$3="Current Exchange rate",IF(Provisions_DATA!F181=0,0,Provisions_DATA!F181/ECO!P35),IF($C$3="Constant Exchange rate",IF(Provisions_DATA!F181=0,0,Provisions_DATA!F181/ECO!P70))))</f>
        <v>21676.446585909922</v>
      </c>
      <c r="H189" s="74">
        <f>IF($C$3="National Currency",IF(Provisions_DATA!G181=0,0,Provisions_DATA!G181),IF($C$3="Current Exchange rate",IF(Provisions_DATA!G181=0,0,Provisions_DATA!G181/ECO!Q35),IF($C$3="Constant Exchange rate",IF(Provisions_DATA!G181=0,0,Provisions_DATA!G181/ECO!Q70))))</f>
        <v>23288.284899016569</v>
      </c>
      <c r="I189" s="74">
        <f>IF($C$3="National Currency",IF(Provisions_DATA!H181=0,0,Provisions_DATA!H181),IF($C$3="Current Exchange rate",IF(Provisions_DATA!H181=0,0,Provisions_DATA!H181/ECO!R35),IF($C$3="Constant Exchange rate",IF(Provisions_DATA!H181=0,0,Provisions_DATA!H181/ECO!R70))))</f>
        <v>24260.855935601896</v>
      </c>
      <c r="J189" s="74">
        <f>IF($C$3="National Currency",IF(Provisions_DATA!I181=0,0,Provisions_DATA!I181),IF($C$3="Current Exchange rate",IF(Provisions_DATA!I181=0,0,Provisions_DATA!I181/ECO!S35),IF($C$3="Constant Exchange rate",IF(Provisions_DATA!I181=0,0,Provisions_DATA!I181/ECO!S70))))</f>
        <v>18624.615390782463</v>
      </c>
      <c r="K189" s="74">
        <f>IF($C$3="National Currency",IF(Provisions_DATA!J181=0,0,Provisions_DATA!J181),IF($C$3="Current Exchange rate",IF(Provisions_DATA!J181=0,0,Provisions_DATA!J181/ECO!T35),IF($C$3="Constant Exchange rate",IF(Provisions_DATA!J181=0,0,Provisions_DATA!J181/ECO!T70))))</f>
        <v>18471.108297592487</v>
      </c>
      <c r="L189" s="74">
        <f>IF($C$3="National Currency",IF(Provisions_DATA!K181=0,0,Provisions_DATA!K181),IF($C$3="Current Exchange rate",IF(Provisions_DATA!K181=0,0,Provisions_DATA!K181/ECO!U35),IF($C$3="Constant Exchange rate",IF(Provisions_DATA!K181=0,0,Provisions_DATA!K181/ECO!U70))))</f>
        <v>20074.540030870201</v>
      </c>
      <c r="M189" s="74">
        <f>IF($C$3="National Currency",IF(Provisions_DATA!L181=0,0,Provisions_DATA!L181),IF($C$3="Current Exchange rate",IF(Provisions_DATA!L181=0,0,Provisions_DATA!L181/ECO!V35),IF($C$3="Constant Exchange rate",IF(Provisions_DATA!L181=0,0,Provisions_DATA!L181/ECO!V70))))</f>
        <v>16284.80915636176</v>
      </c>
      <c r="N189" s="74">
        <f>IF($C$3="National Currency",IF(Provisions_DATA!M181=0,0,Provisions_DATA!M181),IF($C$3="Current Exchange rate",IF(Provisions_DATA!M181=0,0,Provisions_DATA!M181/ECO!W35),IF($C$3="Constant Exchange rate",IF(Provisions_DATA!M181=0,0,Provisions_DATA!M181/ECO!W70))))</f>
        <v>14453.663154967455</v>
      </c>
      <c r="O189" s="74">
        <f>IF($C$3="National Currency",IF(Provisions_DATA!N181=0,0,Provisions_DATA!N181),IF($C$3="Current Exchange rate",IF(Provisions_DATA!N181=0,0,Provisions_DATA!N181/ECO!X35),IF($C$3="Constant Exchange rate",IF(Provisions_DATA!N181=0,0,Provisions_DATA!N181/ECO!X70))))</f>
        <v>14767.737540241764</v>
      </c>
      <c r="P189" s="210">
        <f>IF($C$3="National Currency",IF(Provisions_DATA!O181=0,0,Provisions_DATA!O181),IF($C$3="Current Exchange rate",IF(Provisions_DATA!O181=0,0,Provisions_DATA!O181/ECO!Y35),IF($C$3="Constant Exchange rate",IF(Provisions_DATA!O181=0,0,Provisions_DATA!O181/ECO!Y70))))</f>
        <v>16118.39200777364</v>
      </c>
      <c r="Q189" s="77">
        <f t="shared" si="25"/>
        <v>5.9680996753712452E-3</v>
      </c>
      <c r="R189" s="77">
        <f t="shared" si="26"/>
        <v>2.1729742965980625E-2</v>
      </c>
      <c r="S189" s="77">
        <f t="shared" si="27"/>
        <v>-0.19821169146426132</v>
      </c>
    </row>
    <row r="190" spans="3:19" ht="15" x14ac:dyDescent="0.25">
      <c r="C190" s="242"/>
      <c r="D190" s="243"/>
      <c r="E190" s="72" t="s">
        <v>26</v>
      </c>
      <c r="F190" s="74">
        <f>IF($C$3="National Currency",IF(Provisions_DATA!E182=0,0,Provisions_DATA!E182),IF($C$3="Current Exchange rate",IF(Provisions_DATA!E182=0,0,Provisions_DATA!E182/ECO!O36),IF($C$3="Constant Exchange rate",IF(Provisions_DATA!E182=0,0,Provisions_DATA!E182/ECO!O71))))</f>
        <v>0</v>
      </c>
      <c r="G190" s="74">
        <f>IF($C$3="National Currency",IF(Provisions_DATA!F182=0,0,Provisions_DATA!F182),IF($C$3="Current Exchange rate",IF(Provisions_DATA!F182=0,0,Provisions_DATA!F182/ECO!P36),IF($C$3="Constant Exchange rate",IF(Provisions_DATA!F182=0,0,Provisions_DATA!F182/ECO!P71))))</f>
        <v>0</v>
      </c>
      <c r="H190" s="74">
        <f>IF($C$3="National Currency",IF(Provisions_DATA!G182=0,0,Provisions_DATA!G182),IF($C$3="Current Exchange rate",IF(Provisions_DATA!G182=0,0,Provisions_DATA!G182/ECO!Q36),IF($C$3="Constant Exchange rate",IF(Provisions_DATA!G182=0,0,Provisions_DATA!G182/ECO!Q71))))</f>
        <v>0</v>
      </c>
      <c r="I190" s="74">
        <f>IF($C$3="National Currency",IF(Provisions_DATA!H182=0,0,Provisions_DATA!H182),IF($C$3="Current Exchange rate",IF(Provisions_DATA!H182=0,0,Provisions_DATA!H182/ECO!R36),IF($C$3="Constant Exchange rate",IF(Provisions_DATA!H182=0,0,Provisions_DATA!H182/ECO!R71))))</f>
        <v>0</v>
      </c>
      <c r="J190" s="74">
        <f>IF($C$3="National Currency",IF(Provisions_DATA!I182=0,0,Provisions_DATA!I182),IF($C$3="Current Exchange rate",IF(Provisions_DATA!I182=0,0,Provisions_DATA!I182/ECO!S36),IF($C$3="Constant Exchange rate",IF(Provisions_DATA!I182=0,0,Provisions_DATA!I182/ECO!S71))))</f>
        <v>0</v>
      </c>
      <c r="K190" s="74">
        <f>IF($C$3="National Currency",IF(Provisions_DATA!J182=0,0,Provisions_DATA!J182),IF($C$3="Current Exchange rate",IF(Provisions_DATA!J182=0,0,Provisions_DATA!J182/ECO!T36),IF($C$3="Constant Exchange rate",IF(Provisions_DATA!J182=0,0,Provisions_DATA!J182/ECO!T71))))</f>
        <v>0</v>
      </c>
      <c r="L190" s="74">
        <f>IF($C$3="National Currency",IF(Provisions_DATA!K182=0,0,Provisions_DATA!K182),IF($C$3="Current Exchange rate",IF(Provisions_DATA!K182=0,0,Provisions_DATA!K182/ECO!U36),IF($C$3="Constant Exchange rate",IF(Provisions_DATA!K182=0,0,Provisions_DATA!K182/ECO!U71))))</f>
        <v>253.41304541804229</v>
      </c>
      <c r="M190" s="74">
        <f>IF($C$3="National Currency",IF(Provisions_DATA!L182=0,0,Provisions_DATA!L182),IF($C$3="Current Exchange rate",IF(Provisions_DATA!L182=0,0,Provisions_DATA!L182/ECO!V36),IF($C$3="Constant Exchange rate",IF(Provisions_DATA!L182=0,0,Provisions_DATA!L182/ECO!V71))))</f>
        <v>230.43633443383598</v>
      </c>
      <c r="N190" s="74">
        <f>IF($C$3="National Currency",IF(Provisions_DATA!M182=0,0,Provisions_DATA!M182),IF($C$3="Current Exchange rate",IF(Provisions_DATA!M182=0,0,Provisions_DATA!M182/ECO!W36),IF($C$3="Constant Exchange rate",IF(Provisions_DATA!M182=0,0,Provisions_DATA!M182/ECO!W71))))</f>
        <v>0</v>
      </c>
      <c r="O190" s="74">
        <f>IF($C$3="National Currency",IF(Provisions_DATA!N182=0,0,Provisions_DATA!N182),IF($C$3="Current Exchange rate",IF(Provisions_DATA!N182=0,0,Provisions_DATA!N182/ECO!X36),IF($C$3="Constant Exchange rate",IF(Provisions_DATA!N182=0,0,Provisions_DATA!N182/ECO!X71))))</f>
        <v>0</v>
      </c>
      <c r="P190" s="210">
        <f>IF($C$3="National Currency",IF(Provisions_DATA!O182=0,0,Provisions_DATA!O182),IF($C$3="Current Exchange rate",IF(Provisions_DATA!O182=0,0,Provisions_DATA!O182/ECO!Y36),IF($C$3="Constant Exchange rate",IF(Provisions_DATA!O182=0,0,Provisions_DATA!O182/ECO!Y71))))</f>
        <v>0</v>
      </c>
      <c r="Q190" s="77">
        <f t="shared" si="25"/>
        <v>0</v>
      </c>
      <c r="R190" s="77" t="str">
        <f t="shared" si="26"/>
        <v>-</v>
      </c>
      <c r="S190" s="77" t="str">
        <f t="shared" si="27"/>
        <v>-</v>
      </c>
    </row>
    <row r="191" spans="3:19" ht="15" x14ac:dyDescent="0.25">
      <c r="C191" s="242"/>
      <c r="D191" s="243"/>
      <c r="E191" s="72" t="s">
        <v>27</v>
      </c>
      <c r="F191" s="74">
        <f>IF($C$3="National Currency",IF(Provisions_DATA!E183=0,0,Provisions_DATA!E183),IF($C$3="Current Exchange rate",IF(Provisions_DATA!E183=0,0,Provisions_DATA!E183/ECO!O37),IF($C$3="Constant Exchange rate",IF(Provisions_DATA!E183=0,0,Provisions_DATA!E183/ECO!O72))))</f>
        <v>0</v>
      </c>
      <c r="G191" s="74">
        <f>IF($C$3="National Currency",IF(Provisions_DATA!F183=0,0,Provisions_DATA!F183),IF($C$3="Current Exchange rate",IF(Provisions_DATA!F183=0,0,Provisions_DATA!F183/ECO!P37),IF($C$3="Constant Exchange rate",IF(Provisions_DATA!F183=0,0,Provisions_DATA!F183/ECO!P72))))</f>
        <v>0</v>
      </c>
      <c r="H191" s="74">
        <f>IF($C$3="National Currency",IF(Provisions_DATA!G183=0,0,Provisions_DATA!G183),IF($C$3="Current Exchange rate",IF(Provisions_DATA!G183=0,0,Provisions_DATA!G183/ECO!Q37),IF($C$3="Constant Exchange rate",IF(Provisions_DATA!G183=0,0,Provisions_DATA!G183/ECO!Q72))))</f>
        <v>0</v>
      </c>
      <c r="I191" s="74">
        <f>IF($C$3="National Currency",IF(Provisions_DATA!H183=0,0,Provisions_DATA!H183),IF($C$3="Current Exchange rate",IF(Provisions_DATA!H183=0,0,Provisions_DATA!H183/ECO!R37),IF($C$3="Constant Exchange rate",IF(Provisions_DATA!H183=0,0,Provisions_DATA!H183/ECO!R72))))</f>
        <v>0</v>
      </c>
      <c r="J191" s="74">
        <f>IF($C$3="National Currency",IF(Provisions_DATA!I183=0,0,Provisions_DATA!I183),IF($C$3="Current Exchange rate",IF(Provisions_DATA!I183=0,0,Provisions_DATA!I183/ECO!S37),IF($C$3="Constant Exchange rate",IF(Provisions_DATA!I183=0,0,Provisions_DATA!I183/ECO!S72))))</f>
        <v>0</v>
      </c>
      <c r="K191" s="74">
        <f>IF($C$3="National Currency",IF(Provisions_DATA!J183=0,0,Provisions_DATA!J183),IF($C$3="Current Exchange rate",IF(Provisions_DATA!J183=0,0,Provisions_DATA!J183/ECO!T37),IF($C$3="Constant Exchange rate",IF(Provisions_DATA!J183=0,0,Provisions_DATA!J183/ECO!T72))))</f>
        <v>0</v>
      </c>
      <c r="L191" s="74">
        <f>IF($C$3="National Currency",IF(Provisions_DATA!K183=0,0,Provisions_DATA!K183),IF($C$3="Current Exchange rate",IF(Provisions_DATA!K183=0,0,Provisions_DATA!K183/ECO!U37),IF($C$3="Constant Exchange rate",IF(Provisions_DATA!K183=0,0,Provisions_DATA!K183/ECO!U72))))</f>
        <v>0</v>
      </c>
      <c r="M191" s="74">
        <f>IF($C$3="National Currency",IF(Provisions_DATA!L183=0,0,Provisions_DATA!L183),IF($C$3="Current Exchange rate",IF(Provisions_DATA!L183=0,0,Provisions_DATA!L183/ECO!V37),IF($C$3="Constant Exchange rate",IF(Provisions_DATA!L183=0,0,Provisions_DATA!L183/ECO!V72))))</f>
        <v>0</v>
      </c>
      <c r="N191" s="74">
        <f>IF($C$3="National Currency",IF(Provisions_DATA!M183=0,0,Provisions_DATA!M183),IF($C$3="Current Exchange rate",IF(Provisions_DATA!M183=0,0,Provisions_DATA!M183/ECO!W37),IF($C$3="Constant Exchange rate",IF(Provisions_DATA!M183=0,0,Provisions_DATA!M183/ECO!W72))))</f>
        <v>0</v>
      </c>
      <c r="O191" s="74">
        <f>IF($C$3="National Currency",IF(Provisions_DATA!N183=0,0,Provisions_DATA!N183),IF($C$3="Current Exchange rate",IF(Provisions_DATA!N183=0,0,Provisions_DATA!N183/ECO!X37),IF($C$3="Constant Exchange rate",IF(Provisions_DATA!N183=0,0,Provisions_DATA!N183/ECO!X72))))</f>
        <v>0</v>
      </c>
      <c r="P191" s="210">
        <f>IF($C$3="National Currency",IF(Provisions_DATA!O183=0,0,Provisions_DATA!O183),IF($C$3="Current Exchange rate",IF(Provisions_DATA!O183=0,0,Provisions_DATA!O183/ECO!Y37),IF($C$3="Constant Exchange rate",IF(Provisions_DATA!O183=0,0,Provisions_DATA!O183/ECO!Y72))))</f>
        <v>0</v>
      </c>
      <c r="Q191" s="77">
        <f t="shared" si="25"/>
        <v>0</v>
      </c>
      <c r="R191" s="77" t="str">
        <f t="shared" si="26"/>
        <v>-</v>
      </c>
      <c r="S191" s="77" t="str">
        <f t="shared" si="27"/>
        <v>-</v>
      </c>
    </row>
    <row r="192" spans="3:19" ht="15" x14ac:dyDescent="0.25">
      <c r="C192" s="242"/>
      <c r="D192" s="243"/>
      <c r="E192" s="72" t="s">
        <v>28</v>
      </c>
      <c r="F192" s="74">
        <f>IF($C$3="National Currency",IF(Provisions_DATA!E184=0,0,Provisions_DATA!E184),IF($C$3="Current Exchange rate",IF(Provisions_DATA!E184=0,0,Provisions_DATA!E184/ECO!O38),IF($C$3="Constant Exchange rate",IF(Provisions_DATA!E184=0,0,Provisions_DATA!E184/ECO!O73))))</f>
        <v>1003.4301452178267</v>
      </c>
      <c r="G192" s="74">
        <f>IF($C$3="National Currency",IF(Provisions_DATA!F184=0,0,Provisions_DATA!F184),IF($C$3="Current Exchange rate",IF(Provisions_DATA!F184=0,0,Provisions_DATA!F184/ECO!P38),IF($C$3="Constant Exchange rate",IF(Provisions_DATA!F184=0,0,Provisions_DATA!F184/ECO!P73))))</f>
        <v>1151.9278918377568</v>
      </c>
      <c r="H192" s="74">
        <f>IF($C$3="National Currency",IF(Provisions_DATA!G184=0,0,Provisions_DATA!G184),IF($C$3="Current Exchange rate",IF(Provisions_DATA!G184=0,0,Provisions_DATA!G184/ECO!Q38),IF($C$3="Constant Exchange rate",IF(Provisions_DATA!G184=0,0,Provisions_DATA!G184/ECO!Q73))))</f>
        <v>1289.0961442163245</v>
      </c>
      <c r="I192" s="74">
        <f>IF($C$3="National Currency",IF(Provisions_DATA!H184=0,0,Provisions_DATA!H184),IF($C$3="Current Exchange rate",IF(Provisions_DATA!H184=0,0,Provisions_DATA!H184/ECO!R38),IF($C$3="Constant Exchange rate",IF(Provisions_DATA!H184=0,0,Provisions_DATA!H184/ECO!R73))))</f>
        <v>1418</v>
      </c>
      <c r="J192" s="74">
        <f>IF($C$3="National Currency",IF(Provisions_DATA!I184=0,0,Provisions_DATA!I184),IF($C$3="Current Exchange rate",IF(Provisions_DATA!I184=0,0,Provisions_DATA!I184/ECO!S38),IF($C$3="Constant Exchange rate",IF(Provisions_DATA!I184=0,0,Provisions_DATA!I184/ECO!S73))))</f>
        <v>1553</v>
      </c>
      <c r="K192" s="74">
        <f>IF($C$3="National Currency",IF(Provisions_DATA!J184=0,0,Provisions_DATA!J184),IF($C$3="Current Exchange rate",IF(Provisions_DATA!J184=0,0,Provisions_DATA!J184/ECO!T38),IF($C$3="Constant Exchange rate",IF(Provisions_DATA!J184=0,0,Provisions_DATA!J184/ECO!T73))))</f>
        <v>1685</v>
      </c>
      <c r="L192" s="74">
        <f>IF($C$3="National Currency",IF(Provisions_DATA!K184=0,0,Provisions_DATA!K184),IF($C$3="Current Exchange rate",IF(Provisions_DATA!K184=0,0,Provisions_DATA!K184/ECO!U38),IF($C$3="Constant Exchange rate",IF(Provisions_DATA!K184=0,0,Provisions_DATA!K184/ECO!U73))))</f>
        <v>1799</v>
      </c>
      <c r="M192" s="74">
        <f>IF($C$3="National Currency",IF(Provisions_DATA!L184=0,0,Provisions_DATA!L184),IF($C$3="Current Exchange rate",IF(Provisions_DATA!L184=0,0,Provisions_DATA!L184/ECO!V38),IF($C$3="Constant Exchange rate",IF(Provisions_DATA!L184=0,0,Provisions_DATA!L184/ECO!V73))))</f>
        <v>1653</v>
      </c>
      <c r="N192" s="74">
        <f>IF($C$3="National Currency",IF(Provisions_DATA!M184=0,0,Provisions_DATA!M184),IF($C$3="Current Exchange rate",IF(Provisions_DATA!M184=0,0,Provisions_DATA!M184/ECO!W38),IF($C$3="Constant Exchange rate",IF(Provisions_DATA!M184=0,0,Provisions_DATA!M184/ECO!W73))))</f>
        <v>1708</v>
      </c>
      <c r="O192" s="74">
        <f>IF($C$3="National Currency",IF(Provisions_DATA!N184=0,0,Provisions_DATA!N184),IF($C$3="Current Exchange rate",IF(Provisions_DATA!N184=0,0,Provisions_DATA!N184/ECO!X38),IF($C$3="Constant Exchange rate",IF(Provisions_DATA!N184=0,0,Provisions_DATA!N184/ECO!X73))))</f>
        <v>1726</v>
      </c>
      <c r="P192" s="210">
        <f>IF($C$3="National Currency",IF(Provisions_DATA!O184=0,0,Provisions_DATA!O184),IF($C$3="Current Exchange rate",IF(Provisions_DATA!O184=0,0,Provisions_DATA!O184/ECO!Y38),IF($C$3="Constant Exchange rate",IF(Provisions_DATA!O184=0,0,Provisions_DATA!O184/ECO!Y73))))</f>
        <v>0</v>
      </c>
      <c r="Q192" s="77">
        <f t="shared" si="25"/>
        <v>6.9753000495986143E-4</v>
      </c>
      <c r="R192" s="77">
        <f t="shared" si="26"/>
        <v>1.053864168618257E-2</v>
      </c>
      <c r="S192" s="77">
        <f t="shared" si="27"/>
        <v>0.72009980786985062</v>
      </c>
    </row>
    <row r="193" spans="3:19" ht="15" x14ac:dyDescent="0.25">
      <c r="C193" s="242"/>
      <c r="D193" s="243"/>
      <c r="E193" s="72" t="s">
        <v>29</v>
      </c>
      <c r="F193" s="74">
        <f>IF($C$3="National Currency",IF(Provisions_DATA!E185=0,0,Provisions_DATA!E185),IF($C$3="Current Exchange rate",IF(Provisions_DATA!E185=0,0,Provisions_DATA!E185/ECO!O39),IF($C$3="Constant Exchange rate",IF(Provisions_DATA!E185=0,0,Provisions_DATA!E185/ECO!O74))))</f>
        <v>0</v>
      </c>
      <c r="G193" s="74">
        <f>IF($C$3="National Currency",IF(Provisions_DATA!F185=0,0,Provisions_DATA!F185),IF($C$3="Current Exchange rate",IF(Provisions_DATA!F185=0,0,Provisions_DATA!F185/ECO!P39),IF($C$3="Constant Exchange rate",IF(Provisions_DATA!F185=0,0,Provisions_DATA!F185/ECO!P74))))</f>
        <v>0</v>
      </c>
      <c r="H193" s="74">
        <f>IF($C$3="National Currency",IF(Provisions_DATA!G185=0,0,Provisions_DATA!G185),IF($C$3="Current Exchange rate",IF(Provisions_DATA!G185=0,0,Provisions_DATA!G185/ECO!Q39),IF($C$3="Constant Exchange rate",IF(Provisions_DATA!G185=0,0,Provisions_DATA!G185/ECO!Q74))))</f>
        <v>0</v>
      </c>
      <c r="I193" s="74">
        <f>IF($C$3="National Currency",IF(Provisions_DATA!H185=0,0,Provisions_DATA!H185),IF($C$3="Current Exchange rate",IF(Provisions_DATA!H185=0,0,Provisions_DATA!H185/ECO!R39),IF($C$3="Constant Exchange rate",IF(Provisions_DATA!H185=0,0,Provisions_DATA!H185/ECO!R74))))</f>
        <v>0</v>
      </c>
      <c r="J193" s="74">
        <f>IF($C$3="National Currency",IF(Provisions_DATA!I185=0,0,Provisions_DATA!I185),IF($C$3="Current Exchange rate",IF(Provisions_DATA!I185=0,0,Provisions_DATA!I185/ECO!S39),IF($C$3="Constant Exchange rate",IF(Provisions_DATA!I185=0,0,Provisions_DATA!I185/ECO!S74))))</f>
        <v>0</v>
      </c>
      <c r="K193" s="74">
        <f>IF($C$3="National Currency",IF(Provisions_DATA!J185=0,0,Provisions_DATA!J185),IF($C$3="Current Exchange rate",IF(Provisions_DATA!J185=0,0,Provisions_DATA!J185/ECO!T39),IF($C$3="Constant Exchange rate",IF(Provisions_DATA!J185=0,0,Provisions_DATA!J185/ECO!T74))))</f>
        <v>0</v>
      </c>
      <c r="L193" s="74">
        <f>IF($C$3="National Currency",IF(Provisions_DATA!K185=0,0,Provisions_DATA!K185),IF($C$3="Current Exchange rate",IF(Provisions_DATA!K185=0,0,Provisions_DATA!K185/ECO!U39),IF($C$3="Constant Exchange rate",IF(Provisions_DATA!K185=0,0,Provisions_DATA!K185/ECO!U74))))</f>
        <v>0</v>
      </c>
      <c r="M193" s="74">
        <f>IF($C$3="National Currency",IF(Provisions_DATA!L185=0,0,Provisions_DATA!L185),IF($C$3="Current Exchange rate",IF(Provisions_DATA!L185=0,0,Provisions_DATA!L185/ECO!V39),IF($C$3="Constant Exchange rate",IF(Provisions_DATA!L185=0,0,Provisions_DATA!L185/ECO!V74))))</f>
        <v>0</v>
      </c>
      <c r="N193" s="74">
        <f>IF($C$3="National Currency",IF(Provisions_DATA!M185=0,0,Provisions_DATA!M185),IF($C$3="Current Exchange rate",IF(Provisions_DATA!M185=0,0,Provisions_DATA!M185/ECO!W39),IF($C$3="Constant Exchange rate",IF(Provisions_DATA!M185=0,0,Provisions_DATA!M185/ECO!W74))))</f>
        <v>0</v>
      </c>
      <c r="O193" s="74">
        <f>IF($C$3="National Currency",IF(Provisions_DATA!N185=0,0,Provisions_DATA!N185),IF($C$3="Current Exchange rate",IF(Provisions_DATA!N185=0,0,Provisions_DATA!N185/ECO!X39),IF($C$3="Constant Exchange rate",IF(Provisions_DATA!N185=0,0,Provisions_DATA!N185/ECO!X74))))</f>
        <v>0</v>
      </c>
      <c r="P193" s="210">
        <f>IF($C$3="National Currency",IF(Provisions_DATA!O185=0,0,Provisions_DATA!O185),IF($C$3="Current Exchange rate",IF(Provisions_DATA!O185=0,0,Provisions_DATA!O185/ECO!Y39),IF($C$3="Constant Exchange rate",IF(Provisions_DATA!O185=0,0,Provisions_DATA!O185/ECO!Y74))))</f>
        <v>0</v>
      </c>
      <c r="Q193" s="77">
        <f t="shared" si="25"/>
        <v>0</v>
      </c>
      <c r="R193" s="77" t="str">
        <f t="shared" si="26"/>
        <v>-</v>
      </c>
      <c r="S193" s="77" t="str">
        <f t="shared" si="27"/>
        <v>-</v>
      </c>
    </row>
    <row r="194" spans="3:19" ht="15" x14ac:dyDescent="0.25">
      <c r="C194" s="242"/>
      <c r="D194" s="243"/>
      <c r="E194" s="72" t="s">
        <v>30</v>
      </c>
      <c r="F194" s="74">
        <f>IF($C$3="National Currency",IF(Provisions_DATA!E186=0,0,Provisions_DATA!E186),IF($C$3="Current Exchange rate",IF(Provisions_DATA!E186=0,0,Provisions_DATA!E186/ECO!O40),IF($C$3="Constant Exchange rate",IF(Provisions_DATA!E186=0,0,Provisions_DATA!E186/ECO!O75))))</f>
        <v>747.10169491525426</v>
      </c>
      <c r="G194" s="74">
        <f>IF($C$3="National Currency",IF(Provisions_DATA!F186=0,0,Provisions_DATA!F186),IF($C$3="Current Exchange rate",IF(Provisions_DATA!F186=0,0,Provisions_DATA!F186/ECO!P40),IF($C$3="Constant Exchange rate",IF(Provisions_DATA!F186=0,0,Provisions_DATA!F186/ECO!P75))))</f>
        <v>1227.3340395480227</v>
      </c>
      <c r="H194" s="74">
        <f>IF($C$3="National Currency",IF(Provisions_DATA!G186=0,0,Provisions_DATA!G186),IF($C$3="Current Exchange rate",IF(Provisions_DATA!G186=0,0,Provisions_DATA!G186/ECO!Q40),IF($C$3="Constant Exchange rate",IF(Provisions_DATA!G186=0,0,Provisions_DATA!G186/ECO!Q75))))</f>
        <v>1238.9653954802261</v>
      </c>
      <c r="I194" s="74">
        <f>IF($C$3="National Currency",IF(Provisions_DATA!H186=0,0,Provisions_DATA!H186),IF($C$3="Current Exchange rate",IF(Provisions_DATA!H186=0,0,Provisions_DATA!H186/ECO!R40),IF($C$3="Constant Exchange rate",IF(Provisions_DATA!H186=0,0,Provisions_DATA!H186/ECO!R75))))</f>
        <v>1296.4961158192091</v>
      </c>
      <c r="J194" s="74">
        <f>IF($C$3="National Currency",IF(Provisions_DATA!I186=0,0,Provisions_DATA!I186),IF($C$3="Current Exchange rate",IF(Provisions_DATA!I186=0,0,Provisions_DATA!I186/ECO!S40),IF($C$3="Constant Exchange rate",IF(Provisions_DATA!I186=0,0,Provisions_DATA!I186/ECO!S75))))</f>
        <v>1682.5564971751414</v>
      </c>
      <c r="K194" s="74">
        <f>IF($C$3="National Currency",IF(Provisions_DATA!J186=0,0,Provisions_DATA!J186),IF($C$3="Current Exchange rate",IF(Provisions_DATA!J186=0,0,Provisions_DATA!J186/ECO!T40),IF($C$3="Constant Exchange rate",IF(Provisions_DATA!J186=0,0,Provisions_DATA!J186/ECO!T75))))</f>
        <v>1746.4689265536724</v>
      </c>
      <c r="L194" s="74">
        <f>IF($C$3="National Currency",IF(Provisions_DATA!K186=0,0,Provisions_DATA!K186),IF($C$3="Current Exchange rate",IF(Provisions_DATA!K186=0,0,Provisions_DATA!K186/ECO!U40),IF($C$3="Constant Exchange rate",IF(Provisions_DATA!K186=0,0,Provisions_DATA!K186/ECO!U75))))</f>
        <v>1783.5451977401131</v>
      </c>
      <c r="M194" s="74">
        <f>IF($C$3="National Currency",IF(Provisions_DATA!L186=0,0,Provisions_DATA!L186),IF($C$3="Current Exchange rate",IF(Provisions_DATA!L186=0,0,Provisions_DATA!L186/ECO!V40),IF($C$3="Constant Exchange rate",IF(Provisions_DATA!L186=0,0,Provisions_DATA!L186/ECO!V75))))</f>
        <v>2019.4209039548023</v>
      </c>
      <c r="N194" s="74">
        <f>IF($C$3="National Currency",IF(Provisions_DATA!M186=0,0,Provisions_DATA!M186),IF($C$3="Current Exchange rate",IF(Provisions_DATA!M186=0,0,Provisions_DATA!M186/ECO!W40),IF($C$3="Constant Exchange rate",IF(Provisions_DATA!M186=0,0,Provisions_DATA!M186/ECO!W75))))</f>
        <v>1995.4096045197741</v>
      </c>
      <c r="O194" s="74">
        <f>IF($C$3="National Currency",IF(Provisions_DATA!N186=0,0,Provisions_DATA!N186),IF($C$3="Current Exchange rate",IF(Provisions_DATA!N186=0,0,Provisions_DATA!N186/ECO!X40),IF($C$3="Constant Exchange rate",IF(Provisions_DATA!N186=0,0,Provisions_DATA!N186/ECO!X75))))</f>
        <v>2004.9435028248588</v>
      </c>
      <c r="P194" s="210">
        <f>IF($C$3="National Currency",IF(Provisions_DATA!O186=0,0,Provisions_DATA!O186),IF($C$3="Current Exchange rate",IF(Provisions_DATA!O186=0,0,Provisions_DATA!O186/ECO!Y40),IF($C$3="Constant Exchange rate",IF(Provisions_DATA!O186=0,0,Provisions_DATA!O186/ECO!Y75))))</f>
        <v>0</v>
      </c>
      <c r="Q194" s="77">
        <f t="shared" si="25"/>
        <v>8.1025970537060581E-4</v>
      </c>
      <c r="R194" s="77">
        <f t="shared" si="26"/>
        <v>4.7779154132012724E-3</v>
      </c>
      <c r="S194" s="77">
        <f t="shared" si="27"/>
        <v>1.6836286364633195</v>
      </c>
    </row>
    <row r="195" spans="3:19" ht="15" x14ac:dyDescent="0.25">
      <c r="C195" s="242"/>
      <c r="D195" s="243"/>
      <c r="E195" s="72" t="s">
        <v>180</v>
      </c>
      <c r="F195" s="75">
        <f>IF($C$3="National Currency",IF(Provisions_DATA!E187=0,0,Provisions_DATA!E187),IF($C$3="Current Exchange rate",IF(Provisions_DATA!E187=0,0,Provisions_DATA!E187/ECO!O41),IF($C$3="Constant Exchange rate",IF(Provisions_DATA!E187=0,0,Provisions_DATA!E187/ECO!O76))))</f>
        <v>0</v>
      </c>
      <c r="G195" s="75">
        <f>IF($C$3="National Currency",IF(Provisions_DATA!F187=0,0,Provisions_DATA!F187),IF($C$3="Current Exchange rate",IF(Provisions_DATA!F187=0,0,Provisions_DATA!F187/ECO!P41),IF($C$3="Constant Exchange rate",IF(Provisions_DATA!F187=0,0,Provisions_DATA!F187/ECO!P76))))</f>
        <v>0</v>
      </c>
      <c r="H195" s="75">
        <f>IF($C$3="National Currency",IF(Provisions_DATA!G187=0,0,Provisions_DATA!G187),IF($C$3="Current Exchange rate",IF(Provisions_DATA!G187=0,0,Provisions_DATA!G187/ECO!Q41),IF($C$3="Constant Exchange rate",IF(Provisions_DATA!G187=0,0,Provisions_DATA!G187/ECO!Q76))))</f>
        <v>0</v>
      </c>
      <c r="I195" s="75">
        <f>IF($C$3="National Currency",IF(Provisions_DATA!H187=0,0,Provisions_DATA!H187),IF($C$3="Current Exchange rate",IF(Provisions_DATA!H187=0,0,Provisions_DATA!H187/ECO!R41),IF($C$3="Constant Exchange rate",IF(Provisions_DATA!H187=0,0,Provisions_DATA!H187/ECO!R76))))</f>
        <v>0</v>
      </c>
      <c r="J195" s="75">
        <f>IF($C$3="National Currency",IF(Provisions_DATA!I187=0,0,Provisions_DATA!I187),IF($C$3="Current Exchange rate",IF(Provisions_DATA!I187=0,0,Provisions_DATA!I187/ECO!S41),IF($C$3="Constant Exchange rate",IF(Provisions_DATA!I187=0,0,Provisions_DATA!I187/ECO!S76))))</f>
        <v>0</v>
      </c>
      <c r="K195" s="75">
        <f>IF($C$3="National Currency",IF(Provisions_DATA!J187=0,0,Provisions_DATA!J187),IF($C$3="Current Exchange rate",IF(Provisions_DATA!J187=0,0,Provisions_DATA!J187/ECO!T41),IF($C$3="Constant Exchange rate",IF(Provisions_DATA!J187=0,0,Provisions_DATA!J187/ECO!T76))))</f>
        <v>0</v>
      </c>
      <c r="L195" s="75">
        <f>IF($C$3="National Currency",IF(Provisions_DATA!K187=0,0,Provisions_DATA!K187),IF($C$3="Current Exchange rate",IF(Provisions_DATA!K187=0,0,Provisions_DATA!K187/ECO!U41),IF($C$3="Constant Exchange rate",IF(Provisions_DATA!K187=0,0,Provisions_DATA!K187/ECO!U76))))</f>
        <v>0</v>
      </c>
      <c r="M195" s="75">
        <f>IF($C$3="National Currency",IF(Provisions_DATA!L187=0,0,Provisions_DATA!L187),IF($C$3="Current Exchange rate",IF(Provisions_DATA!L187=0,0,Provisions_DATA!L187/ECO!V41),IF($C$3="Constant Exchange rate",IF(Provisions_DATA!L187=0,0,Provisions_DATA!L187/ECO!V76))))</f>
        <v>0</v>
      </c>
      <c r="N195" s="75">
        <f>IF($C$3="National Currency",IF(Provisions_DATA!M187=0,0,Provisions_DATA!M187),IF($C$3="Current Exchange rate",IF(Provisions_DATA!M187=0,0,Provisions_DATA!M187/ECO!W41),IF($C$3="Constant Exchange rate",IF(Provisions_DATA!M187=0,0,Provisions_DATA!M187/ECO!W76))))</f>
        <v>0</v>
      </c>
      <c r="O195" s="75">
        <f>IF($C$3="National Currency",IF(Provisions_DATA!N187=0,0,Provisions_DATA!N187),IF($C$3="Current Exchange rate",IF(Provisions_DATA!N187=0,0,Provisions_DATA!N187/ECO!X41),IF($C$3="Constant Exchange rate",IF(Provisions_DATA!N187=0,0,Provisions_DATA!N187/ECO!X76))))</f>
        <v>0</v>
      </c>
      <c r="P195" s="211">
        <f>IF($C$3="National Currency",IF(Provisions_DATA!O187=0,0,Provisions_DATA!O187),IF($C$3="Current Exchange rate",IF(Provisions_DATA!O187=0,0,Provisions_DATA!O187/ECO!Y41),IF($C$3="Constant Exchange rate",IF(Provisions_DATA!O187=0,0,Provisions_DATA!O187/ECO!Y76))))</f>
        <v>0</v>
      </c>
      <c r="Q195" s="77">
        <f t="shared" si="25"/>
        <v>0</v>
      </c>
      <c r="R195" s="77" t="str">
        <f t="shared" si="26"/>
        <v>-</v>
      </c>
      <c r="S195" s="77" t="str">
        <f t="shared" si="27"/>
        <v>-</v>
      </c>
    </row>
    <row r="196" spans="3:19" ht="15.75" thickBot="1" x14ac:dyDescent="0.3">
      <c r="C196" s="246"/>
      <c r="D196" s="247"/>
      <c r="E196" s="78" t="s">
        <v>221</v>
      </c>
      <c r="F196" s="86">
        <f t="shared" ref="F196:O196" si="28">SUM(F164:F195)</f>
        <v>1545578.5952814401</v>
      </c>
      <c r="G196" s="86">
        <f t="shared" si="28"/>
        <v>1682234.4451764899</v>
      </c>
      <c r="H196" s="86">
        <f t="shared" si="28"/>
        <v>1778326.1961531902</v>
      </c>
      <c r="I196" s="86">
        <f t="shared" si="28"/>
        <v>1862406.33923179</v>
      </c>
      <c r="J196" s="86">
        <f t="shared" si="28"/>
        <v>1925343.6625097301</v>
      </c>
      <c r="K196" s="86">
        <f t="shared" si="28"/>
        <v>2067695.5992177685</v>
      </c>
      <c r="L196" s="86">
        <f t="shared" si="28"/>
        <v>2224975.7102701138</v>
      </c>
      <c r="M196" s="86">
        <f t="shared" si="28"/>
        <v>2291076.0337512777</v>
      </c>
      <c r="N196" s="86">
        <f t="shared" si="28"/>
        <v>2362861.7058194955</v>
      </c>
      <c r="O196" s="86">
        <f t="shared" si="28"/>
        <v>2474445.5259660417</v>
      </c>
      <c r="P196" s="86" t="s">
        <v>375</v>
      </c>
      <c r="Q196" s="77">
        <f t="shared" si="25"/>
        <v>1</v>
      </c>
    </row>
    <row r="197" spans="3:19" ht="15.75" thickTop="1" x14ac:dyDescent="0.25">
      <c r="C197" s="248"/>
      <c r="D197" s="249"/>
      <c r="E197" s="63" t="s">
        <v>222</v>
      </c>
      <c r="F197" s="93">
        <v>1544860.375</v>
      </c>
      <c r="G197" s="93">
        <v>1681425.875</v>
      </c>
      <c r="H197" s="93">
        <v>1776558.875</v>
      </c>
      <c r="I197" s="93">
        <v>1860329.375</v>
      </c>
      <c r="J197" s="93">
        <v>1921189.5</v>
      </c>
      <c r="K197" s="93">
        <v>2063554.875</v>
      </c>
      <c r="L197" s="93">
        <v>2220473</v>
      </c>
      <c r="M197" s="93">
        <v>2286517.25</v>
      </c>
      <c r="N197" s="93">
        <v>2352714.5</v>
      </c>
      <c r="O197" s="93">
        <v>2464375.75</v>
      </c>
      <c r="P197" s="93" t="s">
        <v>375</v>
      </c>
      <c r="Q197" s="77">
        <f t="shared" si="25"/>
        <v>0.99593049195855288</v>
      </c>
      <c r="R197" s="77">
        <f>IF(OR(O197=0, N197=0),"-",O197/N197-1)</f>
        <v>4.7460603485888431E-2</v>
      </c>
      <c r="S197" s="77">
        <f>IF(OR(O197=0, F197=0),"-",O197/F197-1)</f>
        <v>0.59520937288588294</v>
      </c>
    </row>
    <row r="198" spans="3:19" ht="15" x14ac:dyDescent="0.25">
      <c r="E198" s="63" t="s">
        <v>223</v>
      </c>
      <c r="F198" s="94"/>
      <c r="G198" s="94">
        <f t="shared" ref="G198:O198" si="29">G197/F197-1</f>
        <v>8.8399898275596689E-2</v>
      </c>
      <c r="H198" s="94">
        <f t="shared" si="29"/>
        <v>5.6578765329158509E-2</v>
      </c>
      <c r="I198" s="94">
        <f t="shared" si="29"/>
        <v>4.715323605585553E-2</v>
      </c>
      <c r="J198" s="94">
        <f t="shared" si="29"/>
        <v>3.2714704082979829E-2</v>
      </c>
      <c r="K198" s="94">
        <f t="shared" si="29"/>
        <v>7.410272385935901E-2</v>
      </c>
      <c r="L198" s="94">
        <f t="shared" si="29"/>
        <v>7.6042622806432592E-2</v>
      </c>
      <c r="M198" s="94">
        <f t="shared" si="29"/>
        <v>2.9743324958240835E-2</v>
      </c>
      <c r="N198" s="94">
        <f t="shared" si="29"/>
        <v>2.8951126434755725E-2</v>
      </c>
      <c r="O198" s="95">
        <f t="shared" si="29"/>
        <v>4.7460603485888431E-2</v>
      </c>
      <c r="P198" s="95"/>
      <c r="Q198" s="67"/>
      <c r="R198" s="67"/>
      <c r="S198" s="67"/>
    </row>
    <row r="202" spans="3:19" ht="18.75" x14ac:dyDescent="0.15">
      <c r="C202" s="253" t="s">
        <v>348</v>
      </c>
      <c r="D202" s="254"/>
      <c r="E202" s="273" t="s">
        <v>238</v>
      </c>
      <c r="F202" s="274"/>
      <c r="G202" s="274"/>
      <c r="H202" s="274"/>
      <c r="I202" s="274"/>
      <c r="J202" s="274"/>
      <c r="K202" s="274"/>
      <c r="L202" s="274"/>
      <c r="M202" s="274"/>
      <c r="N202" s="274"/>
      <c r="O202" s="274"/>
      <c r="P202" s="275"/>
    </row>
    <row r="203" spans="3:19" ht="15" x14ac:dyDescent="0.15">
      <c r="C203" s="244" t="s">
        <v>230</v>
      </c>
      <c r="D203" s="245"/>
      <c r="E203" s="50">
        <v>6</v>
      </c>
      <c r="F203" s="51">
        <v>2004</v>
      </c>
      <c r="G203" s="51">
        <f t="shared" ref="G203:P203" si="30">F203+1</f>
        <v>2005</v>
      </c>
      <c r="H203" s="51">
        <f t="shared" si="30"/>
        <v>2006</v>
      </c>
      <c r="I203" s="51">
        <f t="shared" si="30"/>
        <v>2007</v>
      </c>
      <c r="J203" s="51">
        <f t="shared" si="30"/>
        <v>2008</v>
      </c>
      <c r="K203" s="51">
        <f t="shared" si="30"/>
        <v>2009</v>
      </c>
      <c r="L203" s="51">
        <f t="shared" si="30"/>
        <v>2010</v>
      </c>
      <c r="M203" s="51">
        <f t="shared" si="30"/>
        <v>2011</v>
      </c>
      <c r="N203" s="51">
        <f t="shared" si="30"/>
        <v>2012</v>
      </c>
      <c r="O203" s="51">
        <f t="shared" si="30"/>
        <v>2013</v>
      </c>
      <c r="P203" s="51">
        <f t="shared" si="30"/>
        <v>2014</v>
      </c>
      <c r="Q203" s="53" t="s">
        <v>224</v>
      </c>
      <c r="R203" s="54" t="s">
        <v>225</v>
      </c>
      <c r="S203" s="54" t="s">
        <v>281</v>
      </c>
    </row>
    <row r="204" spans="3:19" ht="15" x14ac:dyDescent="0.25">
      <c r="C204" s="242"/>
      <c r="D204" s="243"/>
      <c r="E204" s="72" t="s">
        <v>0</v>
      </c>
      <c r="F204" s="73">
        <f>IF($C$3="National Currency",IF(Provisions_DATA!E193=0,0,Provisions_DATA!E193),IF($C$3="Current Exchange rate",IF(Provisions_DATA!E193=0,0,Provisions_DATA!E193/ECO!O10),IF($C$3="Constant Exchange rate",IF(Provisions_DATA!E193=0,0,Provisions_DATA!E193/ECO!O45))))</f>
        <v>0</v>
      </c>
      <c r="G204" s="73">
        <f>IF($C$3="National Currency",IF(Provisions_DATA!F193=0,0,Provisions_DATA!F193),IF($C$3="Current Exchange rate",IF(Provisions_DATA!F193=0,0,Provisions_DATA!F193/ECO!P10),IF($C$3="Constant Exchange rate",IF(Provisions_DATA!F193=0,0,Provisions_DATA!F193/ECO!P45))))</f>
        <v>0</v>
      </c>
      <c r="H204" s="73">
        <f>IF($C$3="National Currency",IF(Provisions_DATA!G193=0,0,Provisions_DATA!G193),IF($C$3="Current Exchange rate",IF(Provisions_DATA!G193=0,0,Provisions_DATA!G193/ECO!Q10),IF($C$3="Constant Exchange rate",IF(Provisions_DATA!G193=0,0,Provisions_DATA!G193/ECO!Q45))))</f>
        <v>0</v>
      </c>
      <c r="I204" s="73">
        <f>IF($C$3="National Currency",IF(Provisions_DATA!H193=0,0,Provisions_DATA!H193),IF($C$3="Current Exchange rate",IF(Provisions_DATA!H193=0,0,Provisions_DATA!H193/ECO!R10),IF($C$3="Constant Exchange rate",IF(Provisions_DATA!H193=0,0,Provisions_DATA!H193/ECO!R45))))</f>
        <v>0</v>
      </c>
      <c r="J204" s="73">
        <f>IF($C$3="National Currency",IF(Provisions_DATA!I193=0,0,Provisions_DATA!I193),IF($C$3="Current Exchange rate",IF(Provisions_DATA!I193=0,0,Provisions_DATA!I193/ECO!S10),IF($C$3="Constant Exchange rate",IF(Provisions_DATA!I193=0,0,Provisions_DATA!I193/ECO!S45))))</f>
        <v>0</v>
      </c>
      <c r="K204" s="73">
        <f>IF($C$3="National Currency",IF(Provisions_DATA!J193=0,0,Provisions_DATA!J193),IF($C$3="Current Exchange rate",IF(Provisions_DATA!J193=0,0,Provisions_DATA!J193/ECO!T10),IF($C$3="Constant Exchange rate",IF(Provisions_DATA!J193=0,0,Provisions_DATA!J193/ECO!T45))))</f>
        <v>0</v>
      </c>
      <c r="L204" s="73">
        <f>IF($C$3="National Currency",IF(Provisions_DATA!K193=0,0,Provisions_DATA!K193),IF($C$3="Current Exchange rate",IF(Provisions_DATA!K193=0,0,Provisions_DATA!K193/ECO!U10),IF($C$3="Constant Exchange rate",IF(Provisions_DATA!K193=0,0,Provisions_DATA!K193/ECO!U45))))</f>
        <v>0</v>
      </c>
      <c r="M204" s="73">
        <f>IF($C$3="National Currency",IF(Provisions_DATA!L193=0,0,Provisions_DATA!L193),IF($C$3="Current Exchange rate",IF(Provisions_DATA!L193=0,0,Provisions_DATA!L193/ECO!V10),IF($C$3="Constant Exchange rate",IF(Provisions_DATA!L193=0,0,Provisions_DATA!L193/ECO!V45))))</f>
        <v>0</v>
      </c>
      <c r="N204" s="73">
        <f>IF($C$3="National Currency",IF(Provisions_DATA!M193=0,0,Provisions_DATA!M193),IF($C$3="Current Exchange rate",IF(Provisions_DATA!M193=0,0,Provisions_DATA!M193/ECO!W10),IF($C$3="Constant Exchange rate",IF(Provisions_DATA!M193=0,0,Provisions_DATA!M193/ECO!W45))))</f>
        <v>0</v>
      </c>
      <c r="O204" s="73">
        <f>IF($C$3="National Currency",IF(Provisions_DATA!N193=0,0,Provisions_DATA!N193),IF($C$3="Current Exchange rate",IF(Provisions_DATA!N193=0,0,Provisions_DATA!N193/ECO!X10),IF($C$3="Constant Exchange rate",IF(Provisions_DATA!N193=0,0,Provisions_DATA!N193/ECO!X45))))</f>
        <v>0</v>
      </c>
      <c r="P204" s="209">
        <f>IF($C$3="National Currency",IF(Provisions_DATA!O193=0,0,Provisions_DATA!O193),IF($C$3="Current Exchange rate",IF(Provisions_DATA!O193=0,0,Provisions_DATA!O193/ECO!Y10),IF($C$3="Constant Exchange rate",IF(Provisions_DATA!O193=0,0,Provisions_DATA!O193/ECO!Y45))))</f>
        <v>0</v>
      </c>
      <c r="Q204" s="77">
        <f>O204/$O$236</f>
        <v>0</v>
      </c>
      <c r="R204" s="77" t="str">
        <f>IF(OR(O204=0, N204=0),"-",O204/N204-1)</f>
        <v>-</v>
      </c>
      <c r="S204" s="77" t="str">
        <f>IF(OR(O204=0,F204=0),"-",O204/F204-1)</f>
        <v>-</v>
      </c>
    </row>
    <row r="205" spans="3:19" ht="15" x14ac:dyDescent="0.25">
      <c r="C205" s="242"/>
      <c r="D205" s="243"/>
      <c r="E205" s="72" t="s">
        <v>1</v>
      </c>
      <c r="F205" s="74">
        <f>IF($C$3="National Currency",IF(Provisions_DATA!E194=0,0,Provisions_DATA!E194),IF($C$3="Current Exchange rate",IF(Provisions_DATA!E194=0,0,Provisions_DATA!E194/ECO!O11),IF($C$3="Constant Exchange rate",IF(Provisions_DATA!E194=0,0,Provisions_DATA!E194/ECO!O46))))</f>
        <v>18472</v>
      </c>
      <c r="G205" s="74">
        <f>IF($C$3="National Currency",IF(Provisions_DATA!F194=0,0,Provisions_DATA!F194),IF($C$3="Current Exchange rate",IF(Provisions_DATA!F194=0,0,Provisions_DATA!F194/ECO!P11),IF($C$3="Constant Exchange rate",IF(Provisions_DATA!F194=0,0,Provisions_DATA!F194/ECO!P46))))</f>
        <v>24494</v>
      </c>
      <c r="H205" s="74">
        <f>IF($C$3="National Currency",IF(Provisions_DATA!G194=0,0,Provisions_DATA!G194),IF($C$3="Current Exchange rate",IF(Provisions_DATA!G194=0,0,Provisions_DATA!G194/ECO!Q11),IF($C$3="Constant Exchange rate",IF(Provisions_DATA!G194=0,0,Provisions_DATA!G194/ECO!Q46))))</f>
        <v>25060.191949340002</v>
      </c>
      <c r="I205" s="74">
        <f>IF($C$3="National Currency",IF(Provisions_DATA!H194=0,0,Provisions_DATA!H194),IF($C$3="Current Exchange rate",IF(Provisions_DATA!H194=0,0,Provisions_DATA!H194/ECO!R11),IF($C$3="Constant Exchange rate",IF(Provisions_DATA!H194=0,0,Provisions_DATA!H194/ECO!R46))))</f>
        <v>24092.448390830003</v>
      </c>
      <c r="J205" s="74">
        <f>IF($C$3="National Currency",IF(Provisions_DATA!I194=0,0,Provisions_DATA!I194),IF($C$3="Current Exchange rate",IF(Provisions_DATA!I194=0,0,Provisions_DATA!I194/ECO!S11),IF($C$3="Constant Exchange rate",IF(Provisions_DATA!I194=0,0,Provisions_DATA!I194/ECO!S46))))</f>
        <v>17632.17387115</v>
      </c>
      <c r="K205" s="74">
        <f>IF($C$3="National Currency",IF(Provisions_DATA!J194=0,0,Provisions_DATA!J194),IF($C$3="Current Exchange rate",IF(Provisions_DATA!J194=0,0,Provisions_DATA!J194/ECO!T11),IF($C$3="Constant Exchange rate",IF(Provisions_DATA!J194=0,0,Provisions_DATA!J194/ECO!T46))))</f>
        <v>18612.249433560002</v>
      </c>
      <c r="L205" s="74">
        <f>IF($C$3="National Currency",IF(Provisions_DATA!K194=0,0,Provisions_DATA!K194),IF($C$3="Current Exchange rate",IF(Provisions_DATA!K194=0,0,Provisions_DATA!K194/ECO!U11),IF($C$3="Constant Exchange rate",IF(Provisions_DATA!K194=0,0,Provisions_DATA!K194/ECO!U46))))</f>
        <v>19014.720807590002</v>
      </c>
      <c r="M205" s="74">
        <f>IF($C$3="National Currency",IF(Provisions_DATA!L194=0,0,Provisions_DATA!L194),IF($C$3="Current Exchange rate",IF(Provisions_DATA!L194=0,0,Provisions_DATA!L194/ECO!V11),IF($C$3="Constant Exchange rate",IF(Provisions_DATA!L194=0,0,Provisions_DATA!L194/ECO!V46))))</f>
        <v>17945.662048229999</v>
      </c>
      <c r="N205" s="74">
        <f>IF($C$3="National Currency",IF(Provisions_DATA!M194=0,0,Provisions_DATA!M194),IF($C$3="Current Exchange rate",IF(Provisions_DATA!M194=0,0,Provisions_DATA!M194/ECO!W11),IF($C$3="Constant Exchange rate",IF(Provisions_DATA!M194=0,0,Provisions_DATA!M194/ECO!W46))))</f>
        <v>22900.09019178</v>
      </c>
      <c r="O205" s="74">
        <f>IF($C$3="National Currency",IF(Provisions_DATA!N194=0,0,Provisions_DATA!N194),IF($C$3="Current Exchange rate",IF(Provisions_DATA!N194=0,0,Provisions_DATA!N194/ECO!X11),IF($C$3="Constant Exchange rate",IF(Provisions_DATA!N194=0,0,Provisions_DATA!N194/ECO!X46))))</f>
        <v>25368.437965629997</v>
      </c>
      <c r="P205" s="210">
        <f>IF($C$3="National Currency",IF(Provisions_DATA!O194=0,0,Provisions_DATA!O194),IF($C$3="Current Exchange rate",IF(Provisions_DATA!O194=0,0,Provisions_DATA!O194/ECO!Y11),IF($C$3="Constant Exchange rate",IF(Provisions_DATA!O194=0,0,Provisions_DATA!O194/ECO!Y46))))</f>
        <v>28034.054149059997</v>
      </c>
      <c r="Q205" s="77">
        <f t="shared" ref="Q205:Q237" si="31">O205/$O$236</f>
        <v>1.2776309944440878E-2</v>
      </c>
      <c r="R205" s="77">
        <f t="shared" ref="R205:R235" si="32">IF(OR(O205=0, N205=0),"-",O205/N205-1)</f>
        <v>0.10778768787277571</v>
      </c>
      <c r="S205" s="77">
        <f t="shared" ref="S205:S235" si="33">IF(OR(O205=0,F205=0),"-",O205/F205-1)</f>
        <v>0.37334549402501072</v>
      </c>
    </row>
    <row r="206" spans="3:19" ht="15" x14ac:dyDescent="0.25">
      <c r="C206" s="242"/>
      <c r="D206" s="243"/>
      <c r="E206" s="72" t="s">
        <v>2</v>
      </c>
      <c r="F206" s="74">
        <f>IF($C$3="National Currency",IF(Provisions_DATA!E195=0,0,Provisions_DATA!E195),IF($C$3="Current Exchange rate",IF(Provisions_DATA!E195=0,0,Provisions_DATA!E195/ECO!O12),IF($C$3="Constant Exchange rate",IF(Provisions_DATA!E195=0,0,Provisions_DATA!E195/ECO!O47))))</f>
        <v>0</v>
      </c>
      <c r="G206" s="74">
        <f>IF($C$3="National Currency",IF(Provisions_DATA!F195=0,0,Provisions_DATA!F195),IF($C$3="Current Exchange rate",IF(Provisions_DATA!F195=0,0,Provisions_DATA!F195/ECO!P12),IF($C$3="Constant Exchange rate",IF(Provisions_DATA!F195=0,0,Provisions_DATA!F195/ECO!P47))))</f>
        <v>0</v>
      </c>
      <c r="H206" s="74">
        <f>IF($C$3="National Currency",IF(Provisions_DATA!G195=0,0,Provisions_DATA!G195),IF($C$3="Current Exchange rate",IF(Provisions_DATA!G195=0,0,Provisions_DATA!G195/ECO!Q12),IF($C$3="Constant Exchange rate",IF(Provisions_DATA!G195=0,0,Provisions_DATA!G195/ECO!Q47))))</f>
        <v>0</v>
      </c>
      <c r="I206" s="74">
        <f>IF($C$3="National Currency",IF(Provisions_DATA!H195=0,0,Provisions_DATA!H195),IF($C$3="Current Exchange rate",IF(Provisions_DATA!H195=0,0,Provisions_DATA!H195/ECO!R12),IF($C$3="Constant Exchange rate",IF(Provisions_DATA!H195=0,0,Provisions_DATA!H195/ECO!R47))))</f>
        <v>0</v>
      </c>
      <c r="J206" s="96">
        <f>IF($C$3="National Currency",IF(Provisions_DATA!I195=0,0,Provisions_DATA!I195),IF($C$3="Current Exchange rate",IF(Provisions_DATA!I195=0,0,Provisions_DATA!I195/ECO!S12),IF($C$3="Constant Exchange rate",IF(Provisions_DATA!I195=0,0,Provisions_DATA!I195/ECO!S47))))</f>
        <v>1.7722292667961961E-2</v>
      </c>
      <c r="K206" s="96">
        <f>IF($C$3="National Currency",IF(Provisions_DATA!J195=0,0,Provisions_DATA!J195),IF($C$3="Current Exchange rate",IF(Provisions_DATA!J195=0,0,Provisions_DATA!J195/ECO!T12),IF($C$3="Constant Exchange rate",IF(Provisions_DATA!J195=0,0,Provisions_DATA!J195/ECO!T47))))</f>
        <v>2.9975135494426836E-2</v>
      </c>
      <c r="L206" s="96">
        <f>IF($C$3="National Currency",IF(Provisions_DATA!K195=0,0,Provisions_DATA!K195),IF($C$3="Current Exchange rate",IF(Provisions_DATA!K195=0,0,Provisions_DATA!K195/ECO!U12),IF($C$3="Constant Exchange rate",IF(Provisions_DATA!K195=0,0,Provisions_DATA!K195/ECO!U47))))</f>
        <v>1.1889467697419061E-2</v>
      </c>
      <c r="M206" s="96">
        <f>IF($C$3="National Currency",IF(Provisions_DATA!L195=0,0,Provisions_DATA!L195),IF($C$3="Current Exchange rate",IF(Provisions_DATA!L195=0,0,Provisions_DATA!L195/ECO!V12),IF($C$3="Constant Exchange rate",IF(Provisions_DATA!L195=0,0,Provisions_DATA!L195/ECO!V47))))</f>
        <v>6.9025462726250139E-2</v>
      </c>
      <c r="N206" s="96">
        <f>IF($C$3="National Currency",IF(Provisions_DATA!M195=0,0,Provisions_DATA!M195),IF($C$3="Current Exchange rate",IF(Provisions_DATA!M195=0,0,Provisions_DATA!M195/ECO!W12),IF($C$3="Constant Exchange rate",IF(Provisions_DATA!M195=0,0,Provisions_DATA!M195/ECO!W47))))</f>
        <v>0.11401983842928726</v>
      </c>
      <c r="O206" s="74">
        <f>IF($C$3="National Currency",IF(Provisions_DATA!N195=0,0,Provisions_DATA!N195),IF($C$3="Current Exchange rate",IF(Provisions_DATA!N195=0,0,Provisions_DATA!N195/ECO!X12),IF($C$3="Constant Exchange rate",IF(Provisions_DATA!N195=0,0,Provisions_DATA!N195/ECO!X47))))</f>
        <v>0</v>
      </c>
      <c r="P206" s="210">
        <f>IF($C$3="National Currency",IF(Provisions_DATA!O195=0,0,Provisions_DATA!O195),IF($C$3="Current Exchange rate",IF(Provisions_DATA!O195=0,0,Provisions_DATA!O195/ECO!Y12),IF($C$3="Constant Exchange rate",IF(Provisions_DATA!O195=0,0,Provisions_DATA!O195/ECO!Y47))))</f>
        <v>0</v>
      </c>
      <c r="Q206" s="77">
        <f t="shared" si="31"/>
        <v>0</v>
      </c>
      <c r="R206" s="77" t="str">
        <f t="shared" si="32"/>
        <v>-</v>
      </c>
      <c r="S206" s="77" t="str">
        <f t="shared" si="33"/>
        <v>-</v>
      </c>
    </row>
    <row r="207" spans="3:19" ht="15" x14ac:dyDescent="0.25">
      <c r="C207" s="242"/>
      <c r="D207" s="243"/>
      <c r="E207" s="72" t="s">
        <v>3</v>
      </c>
      <c r="F207" s="74">
        <f>IF($C$3="National Currency",IF(Provisions_DATA!E196=0,0,Provisions_DATA!E196),IF($C$3="Current Exchange rate",IF(Provisions_DATA!E196=0,0,Provisions_DATA!E196/ECO!O13),IF($C$3="Constant Exchange rate",IF(Provisions_DATA!E196=0,0,Provisions_DATA!E196/ECO!O48))))</f>
        <v>8894.9683965402528</v>
      </c>
      <c r="G207" s="74">
        <f>IF($C$3="National Currency",IF(Provisions_DATA!F196=0,0,Provisions_DATA!F196),IF($C$3="Current Exchange rate",IF(Provisions_DATA!F196=0,0,Provisions_DATA!F196/ECO!P13),IF($C$3="Constant Exchange rate",IF(Provisions_DATA!F196=0,0,Provisions_DATA!F196/ECO!P48))))</f>
        <v>11938.601131071191</v>
      </c>
      <c r="H207" s="74">
        <f>IF($C$3="National Currency",IF(Provisions_DATA!G196=0,0,Provisions_DATA!G196),IF($C$3="Current Exchange rate",IF(Provisions_DATA!G196=0,0,Provisions_DATA!G196/ECO!Q13),IF($C$3="Constant Exchange rate",IF(Provisions_DATA!G196=0,0,Provisions_DATA!G196/ECO!Q48))))</f>
        <v>14085.375914836995</v>
      </c>
      <c r="I207" s="74">
        <f>IF($C$3="National Currency",IF(Provisions_DATA!H196=0,0,Provisions_DATA!H196),IF($C$3="Current Exchange rate",IF(Provisions_DATA!H196=0,0,Provisions_DATA!H196/ECO!R13),IF($C$3="Constant Exchange rate",IF(Provisions_DATA!H196=0,0,Provisions_DATA!H196/ECO!R48))))</f>
        <v>14603.396540252828</v>
      </c>
      <c r="J207" s="74">
        <f>IF($C$3="National Currency",IF(Provisions_DATA!I196=0,0,Provisions_DATA!I196),IF($C$3="Current Exchange rate",IF(Provisions_DATA!I196=0,0,Provisions_DATA!I196/ECO!S13),IF($C$3="Constant Exchange rate",IF(Provisions_DATA!I196=0,0,Provisions_DATA!I196/ECO!S48))))</f>
        <v>11801.096081170992</v>
      </c>
      <c r="K207" s="74">
        <f>IF($C$3="National Currency",IF(Provisions_DATA!J196=0,0,Provisions_DATA!J196),IF($C$3="Current Exchange rate",IF(Provisions_DATA!J196=0,0,Provisions_DATA!J196/ECO!T13),IF($C$3="Constant Exchange rate",IF(Provisions_DATA!J196=0,0,Provisions_DATA!J196/ECO!T48))))</f>
        <v>14216.707361942783</v>
      </c>
      <c r="L207" s="74">
        <f>IF($C$3="National Currency",IF(Provisions_DATA!K196=0,0,Provisions_DATA!K196),IF($C$3="Current Exchange rate",IF(Provisions_DATA!K196=0,0,Provisions_DATA!K196/ECO!U13),IF($C$3="Constant Exchange rate",IF(Provisions_DATA!K196=0,0,Provisions_DATA!K196/ECO!U48))))</f>
        <v>14961.392138223553</v>
      </c>
      <c r="M207" s="74">
        <f>IF($C$3="National Currency",IF(Provisions_DATA!L196=0,0,Provisions_DATA!L196),IF($C$3="Current Exchange rate",IF(Provisions_DATA!L196=0,0,Provisions_DATA!L196/ECO!V13),IF($C$3="Constant Exchange rate",IF(Provisions_DATA!L196=0,0,Provisions_DATA!L196/ECO!V48))))</f>
        <v>14577.602292914173</v>
      </c>
      <c r="N207" s="74">
        <f>IF($C$3="National Currency",IF(Provisions_DATA!M196=0,0,Provisions_DATA!M196),IF($C$3="Current Exchange rate",IF(Provisions_DATA!M196=0,0,Provisions_DATA!M196/ECO!W13),IF($C$3="Constant Exchange rate",IF(Provisions_DATA!M196=0,0,Provisions_DATA!M196/ECO!W48))))</f>
        <v>15910.506037924153</v>
      </c>
      <c r="O207" s="74">
        <f>IF($C$3="National Currency",IF(Provisions_DATA!N196=0,0,Provisions_DATA!N196),IF($C$3="Current Exchange rate",IF(Provisions_DATA!N196=0,0,Provisions_DATA!N196/ECO!X13),IF($C$3="Constant Exchange rate",IF(Provisions_DATA!N196=0,0,Provisions_DATA!N196/ECO!X48))))</f>
        <v>16458.656427977381</v>
      </c>
      <c r="P207" s="210">
        <f>IF($C$3="National Currency",IF(Provisions_DATA!O196=0,0,Provisions_DATA!O196),IF($C$3="Current Exchange rate",IF(Provisions_DATA!O196=0,0,Provisions_DATA!O196/ECO!Y13),IF($C$3="Constant Exchange rate",IF(Provisions_DATA!O196=0,0,Provisions_DATA!O196/ECO!Y48))))</f>
        <v>14043.664528443114</v>
      </c>
      <c r="Q207" s="77">
        <f t="shared" si="31"/>
        <v>8.2890754282072369E-3</v>
      </c>
      <c r="R207" s="77">
        <f t="shared" si="32"/>
        <v>3.4452102827318143E-2</v>
      </c>
      <c r="S207" s="77">
        <f t="shared" si="33"/>
        <v>0.85033332264328965</v>
      </c>
    </row>
    <row r="208" spans="3:19" ht="15" x14ac:dyDescent="0.25">
      <c r="C208" s="242"/>
      <c r="D208" s="243"/>
      <c r="E208" s="72" t="s">
        <v>4</v>
      </c>
      <c r="F208" s="74">
        <f>IF($C$3="National Currency",IF(Provisions_DATA!E197=0,0,Provisions_DATA!E197),IF($C$3="Current Exchange rate",IF(Provisions_DATA!E197=0,0,Provisions_DATA!E197/ECO!O14),IF($C$3="Constant Exchange rate",IF(Provisions_DATA!E197=0,0,Provisions_DATA!E197/ECO!O49))))</f>
        <v>1447.9920633597885</v>
      </c>
      <c r="G208" s="74">
        <f>IF($C$3="National Currency",IF(Provisions_DATA!F197=0,0,Provisions_DATA!F197),IF($C$3="Current Exchange rate",IF(Provisions_DATA!F197=0,0,Provisions_DATA!F197/ECO!P14),IF($C$3="Constant Exchange rate",IF(Provisions_DATA!F197=0,0,Provisions_DATA!F197/ECO!P49))))</f>
        <v>1725.3292529145865</v>
      </c>
      <c r="H208" s="74">
        <f>IF($C$3="National Currency",IF(Provisions_DATA!G197=0,0,Provisions_DATA!G197),IF($C$3="Current Exchange rate",IF(Provisions_DATA!G197=0,0,Provisions_DATA!G197/ECO!Q14),IF($C$3="Constant Exchange rate",IF(Provisions_DATA!G197=0,0,Provisions_DATA!G197/ECO!Q49))))</f>
        <v>2227.455532950642</v>
      </c>
      <c r="I208" s="74">
        <f>IF($C$3="National Currency",IF(Provisions_DATA!H197=0,0,Provisions_DATA!H197),IF($C$3="Current Exchange rate",IF(Provisions_DATA!H197=0,0,Provisions_DATA!H197/ECO!R14),IF($C$3="Constant Exchange rate",IF(Provisions_DATA!H197=0,0,Provisions_DATA!H197/ECO!R49))))</f>
        <v>2469.4307711677848</v>
      </c>
      <c r="J208" s="74">
        <f>IF($C$3="National Currency",IF(Provisions_DATA!I197=0,0,Provisions_DATA!I197),IF($C$3="Current Exchange rate",IF(Provisions_DATA!I197=0,0,Provisions_DATA!I197/ECO!S14),IF($C$3="Constant Exchange rate",IF(Provisions_DATA!I197=0,0,Provisions_DATA!I197/ECO!S49))))</f>
        <v>1086</v>
      </c>
      <c r="K208" s="74">
        <f>IF($C$3="National Currency",IF(Provisions_DATA!J197=0,0,Provisions_DATA!J197),IF($C$3="Current Exchange rate",IF(Provisions_DATA!J197=0,0,Provisions_DATA!J197/ECO!T14),IF($C$3="Constant Exchange rate",IF(Provisions_DATA!J197=0,0,Provisions_DATA!J197/ECO!T49))))</f>
        <v>1334</v>
      </c>
      <c r="L208" s="74">
        <f>IF($C$3="National Currency",IF(Provisions_DATA!K197=0,0,Provisions_DATA!K197),IF($C$3="Current Exchange rate",IF(Provisions_DATA!K197=0,0,Provisions_DATA!K197/ECO!U14),IF($C$3="Constant Exchange rate",IF(Provisions_DATA!K197=0,0,Provisions_DATA!K197/ECO!U49))))</f>
        <v>1341</v>
      </c>
      <c r="M208" s="74">
        <f>IF($C$3="National Currency",IF(Provisions_DATA!L197=0,0,Provisions_DATA!L197),IF($C$3="Current Exchange rate",IF(Provisions_DATA!L197=0,0,Provisions_DATA!L197/ECO!V14),IF($C$3="Constant Exchange rate",IF(Provisions_DATA!L197=0,0,Provisions_DATA!L197/ECO!V49))))</f>
        <v>1350</v>
      </c>
      <c r="N208" s="74">
        <f>IF($C$3="National Currency",IF(Provisions_DATA!M197=0,0,Provisions_DATA!M197),IF($C$3="Current Exchange rate",IF(Provisions_DATA!M197=0,0,Provisions_DATA!M197/ECO!W14),IF($C$3="Constant Exchange rate",IF(Provisions_DATA!M197=0,0,Provisions_DATA!M197/ECO!W49))))</f>
        <v>0</v>
      </c>
      <c r="O208" s="74">
        <f>IF($C$3="National Currency",IF(Provisions_DATA!N197=0,0,Provisions_DATA!N197),IF($C$3="Current Exchange rate",IF(Provisions_DATA!N197=0,0,Provisions_DATA!N197/ECO!X14),IF($C$3="Constant Exchange rate",IF(Provisions_DATA!N197=0,0,Provisions_DATA!N197/ECO!X49))))</f>
        <v>0</v>
      </c>
      <c r="P208" s="210">
        <f>IF($C$3="National Currency",IF(Provisions_DATA!O197=0,0,Provisions_DATA!O197),IF($C$3="Current Exchange rate",IF(Provisions_DATA!O197=0,0,Provisions_DATA!O197/ECO!Y14),IF($C$3="Constant Exchange rate",IF(Provisions_DATA!O197=0,0,Provisions_DATA!O197/ECO!Y49))))</f>
        <v>0</v>
      </c>
      <c r="Q208" s="77">
        <f t="shared" si="31"/>
        <v>0</v>
      </c>
      <c r="R208" s="77" t="str">
        <f t="shared" si="32"/>
        <v>-</v>
      </c>
      <c r="S208" s="77" t="str">
        <f t="shared" si="33"/>
        <v>-</v>
      </c>
    </row>
    <row r="209" spans="3:19" ht="15" x14ac:dyDescent="0.25">
      <c r="C209" s="242"/>
      <c r="D209" s="243"/>
      <c r="E209" s="72" t="s">
        <v>5</v>
      </c>
      <c r="F209" s="74">
        <f>IF($C$3="National Currency",IF(Provisions_DATA!E198=0,0,Provisions_DATA!E198),IF($C$3="Current Exchange rate",IF(Provisions_DATA!E198=0,0,Provisions_DATA!E198/ECO!O15),IF($C$3="Constant Exchange rate",IF(Provisions_DATA!E198=0,0,Provisions_DATA!E198/ECO!O50))))</f>
        <v>116.1599783666847</v>
      </c>
      <c r="G209" s="74">
        <f>IF($C$3="National Currency",IF(Provisions_DATA!F198=0,0,Provisions_DATA!F198),IF($C$3="Current Exchange rate",IF(Provisions_DATA!F198=0,0,Provisions_DATA!F198/ECO!P15),IF($C$3="Constant Exchange rate",IF(Provisions_DATA!F198=0,0,Provisions_DATA!F198/ECO!P50))))</f>
        <v>225.55547142599605</v>
      </c>
      <c r="H209" s="74">
        <f>IF($C$3="National Currency",IF(Provisions_DATA!G198=0,0,Provisions_DATA!G198),IF($C$3="Current Exchange rate",IF(Provisions_DATA!G198=0,0,Provisions_DATA!G198/ECO!Q15),IF($C$3="Constant Exchange rate",IF(Provisions_DATA!G198=0,0,Provisions_DATA!G198/ECO!Q50))))</f>
        <v>411.22833964305028</v>
      </c>
      <c r="I209" s="74">
        <f>IF($C$3="National Currency",IF(Provisions_DATA!H198=0,0,Provisions_DATA!H198),IF($C$3="Current Exchange rate",IF(Provisions_DATA!H198=0,0,Provisions_DATA!H198/ECO!R15),IF($C$3="Constant Exchange rate",IF(Provisions_DATA!H198=0,0,Provisions_DATA!H198/ECO!R50))))</f>
        <v>639.63908418965207</v>
      </c>
      <c r="J209" s="74">
        <f>IF($C$3="National Currency",IF(Provisions_DATA!I198=0,0,Provisions_DATA!I198),IF($C$3="Current Exchange rate",IF(Provisions_DATA!I198=0,0,Provisions_DATA!I198/ECO!S15),IF($C$3="Constant Exchange rate",IF(Provisions_DATA!I198=0,0,Provisions_DATA!I198/ECO!S50))))</f>
        <v>708.52713178294573</v>
      </c>
      <c r="K209" s="74">
        <f>IF($C$3="National Currency",IF(Provisions_DATA!J198=0,0,Provisions_DATA!J198),IF($C$3="Current Exchange rate",IF(Provisions_DATA!J198=0,0,Provisions_DATA!J198/ECO!T15),IF($C$3="Constant Exchange rate",IF(Provisions_DATA!J198=0,0,Provisions_DATA!J198/ECO!T50))))</f>
        <v>1106.7604110329908</v>
      </c>
      <c r="L209" s="74">
        <f>IF($C$3="National Currency",IF(Provisions_DATA!K198=0,0,Provisions_DATA!K198),IF($C$3="Current Exchange rate",IF(Provisions_DATA!K198=0,0,Provisions_DATA!K198/ECO!U15),IF($C$3="Constant Exchange rate",IF(Provisions_DATA!K198=0,0,Provisions_DATA!K198/ECO!U50))))</f>
        <v>1601.3701099693528</v>
      </c>
      <c r="M209" s="74">
        <f>IF($C$3="National Currency",IF(Provisions_DATA!L198=0,0,Provisions_DATA!L198),IF($C$3="Current Exchange rate",IF(Provisions_DATA!L198=0,0,Provisions_DATA!L198/ECO!V15),IF($C$3="Constant Exchange rate",IF(Provisions_DATA!L198=0,0,Provisions_DATA!L198/ECO!V50))))</f>
        <v>2346.5296556697313</v>
      </c>
      <c r="N209" s="74">
        <f>IF($C$3="National Currency",IF(Provisions_DATA!M198=0,0,Provisions_DATA!M198),IF($C$3="Current Exchange rate",IF(Provisions_DATA!M198=0,0,Provisions_DATA!M198/ECO!W15),IF($C$3="Constant Exchange rate",IF(Provisions_DATA!M198=0,0,Provisions_DATA!M198/ECO!W50))))</f>
        <v>2733.693888588426</v>
      </c>
      <c r="O209" s="74">
        <f>IF($C$3="National Currency",IF(Provisions_DATA!N198=0,0,Provisions_DATA!N198),IF($C$3="Current Exchange rate",IF(Provisions_DATA!N198=0,0,Provisions_DATA!N198/ECO!X15),IF($C$3="Constant Exchange rate",IF(Provisions_DATA!N198=0,0,Provisions_DATA!N198/ECO!X50))))</f>
        <v>2906.9767441860467</v>
      </c>
      <c r="P209" s="210">
        <f>IF($C$3="National Currency",IF(Provisions_DATA!O198=0,0,Provisions_DATA!O198),IF($C$3="Current Exchange rate",IF(Provisions_DATA!O198=0,0,Provisions_DATA!O198/ECO!Y15),IF($C$3="Constant Exchange rate",IF(Provisions_DATA!O198=0,0,Provisions_DATA!O198/ECO!Y50))))</f>
        <v>2812.7636560302867</v>
      </c>
      <c r="Q209" s="77">
        <f t="shared" si="31"/>
        <v>1.4640411023856357E-3</v>
      </c>
      <c r="R209" s="77">
        <f t="shared" si="32"/>
        <v>6.3387805167570255E-2</v>
      </c>
      <c r="S209" s="77">
        <f t="shared" si="33"/>
        <v>24.025630901974953</v>
      </c>
    </row>
    <row r="210" spans="3:19" ht="15" x14ac:dyDescent="0.25">
      <c r="C210" s="242"/>
      <c r="D210" s="243"/>
      <c r="E210" s="72" t="s">
        <v>6</v>
      </c>
      <c r="F210" s="74">
        <f>IF($C$3="National Currency",IF(Provisions_DATA!E199=0,0,Provisions_DATA!E199),IF($C$3="Current Exchange rate",IF(Provisions_DATA!E199=0,0,Provisions_DATA!E199/ECO!O16),IF($C$3="Constant Exchange rate",IF(Provisions_DATA!E199=0,0,Provisions_DATA!E199/ECO!O51))))</f>
        <v>0</v>
      </c>
      <c r="G210" s="74">
        <f>IF($C$3="National Currency",IF(Provisions_DATA!F199=0,0,Provisions_DATA!F199),IF($C$3="Current Exchange rate",IF(Provisions_DATA!F199=0,0,Provisions_DATA!F199/ECO!P16),IF($C$3="Constant Exchange rate",IF(Provisions_DATA!F199=0,0,Provisions_DATA!F199/ECO!P51))))</f>
        <v>0</v>
      </c>
      <c r="H210" s="74">
        <f>IF($C$3="National Currency",IF(Provisions_DATA!G199=0,0,Provisions_DATA!G199),IF($C$3="Current Exchange rate",IF(Provisions_DATA!G199=0,0,Provisions_DATA!G199/ECO!Q16),IF($C$3="Constant Exchange rate",IF(Provisions_DATA!G199=0,0,Provisions_DATA!G199/ECO!Q51))))</f>
        <v>0</v>
      </c>
      <c r="I210" s="74">
        <f>IF($C$3="National Currency",IF(Provisions_DATA!H199=0,0,Provisions_DATA!H199),IF($C$3="Current Exchange rate",IF(Provisions_DATA!H199=0,0,Provisions_DATA!H199/ECO!R16),IF($C$3="Constant Exchange rate",IF(Provisions_DATA!H199=0,0,Provisions_DATA!H199/ECO!R51))))</f>
        <v>0</v>
      </c>
      <c r="J210" s="74">
        <f>IF($C$3="National Currency",IF(Provisions_DATA!I199=0,0,Provisions_DATA!I199),IF($C$3="Current Exchange rate",IF(Provisions_DATA!I199=0,0,Provisions_DATA!I199/ECO!S16),IF($C$3="Constant Exchange rate",IF(Provisions_DATA!I199=0,0,Provisions_DATA!I199/ECO!S51))))</f>
        <v>0</v>
      </c>
      <c r="K210" s="74">
        <f>IF($C$3="National Currency",IF(Provisions_DATA!J199=0,0,Provisions_DATA!J199),IF($C$3="Current Exchange rate",IF(Provisions_DATA!J199=0,0,Provisions_DATA!J199/ECO!T16),IF($C$3="Constant Exchange rate",IF(Provisions_DATA!J199=0,0,Provisions_DATA!J199/ECO!T51))))</f>
        <v>0</v>
      </c>
      <c r="L210" s="74">
        <f>IF($C$3="National Currency",IF(Provisions_DATA!K199=0,0,Provisions_DATA!K199),IF($C$3="Current Exchange rate",IF(Provisions_DATA!K199=0,0,Provisions_DATA!K199/ECO!U16),IF($C$3="Constant Exchange rate",IF(Provisions_DATA!K199=0,0,Provisions_DATA!K199/ECO!U51))))</f>
        <v>0</v>
      </c>
      <c r="M210" s="74">
        <f>IF($C$3="National Currency",IF(Provisions_DATA!L199=0,0,Provisions_DATA!L199),IF($C$3="Current Exchange rate",IF(Provisions_DATA!L199=0,0,Provisions_DATA!L199/ECO!V16),IF($C$3="Constant Exchange rate",IF(Provisions_DATA!L199=0,0,Provisions_DATA!L199/ECO!V51))))</f>
        <v>0</v>
      </c>
      <c r="N210" s="74">
        <f>IF($C$3="National Currency",IF(Provisions_DATA!M199=0,0,Provisions_DATA!M199),IF($C$3="Current Exchange rate",IF(Provisions_DATA!M199=0,0,Provisions_DATA!M199/ECO!W16),IF($C$3="Constant Exchange rate",IF(Provisions_DATA!M199=0,0,Provisions_DATA!M199/ECO!W51))))</f>
        <v>0</v>
      </c>
      <c r="O210" s="74">
        <f>IF($C$3="National Currency",IF(Provisions_DATA!N199=0,0,Provisions_DATA!N199),IF($C$3="Current Exchange rate",IF(Provisions_DATA!N199=0,0,Provisions_DATA!N199/ECO!X16),IF($C$3="Constant Exchange rate",IF(Provisions_DATA!N199=0,0,Provisions_DATA!N199/ECO!X51))))</f>
        <v>0</v>
      </c>
      <c r="P210" s="210">
        <f>IF($C$3="National Currency",IF(Provisions_DATA!O199=0,0,Provisions_DATA!O199),IF($C$3="Current Exchange rate",IF(Provisions_DATA!O199=0,0,Provisions_DATA!O199/ECO!Y16),IF($C$3="Constant Exchange rate",IF(Provisions_DATA!O199=0,0,Provisions_DATA!O199/ECO!Y51))))</f>
        <v>0</v>
      </c>
      <c r="Q210" s="77">
        <f t="shared" si="31"/>
        <v>0</v>
      </c>
      <c r="R210" s="77" t="str">
        <f t="shared" si="32"/>
        <v>-</v>
      </c>
      <c r="S210" s="77" t="str">
        <f t="shared" si="33"/>
        <v>-</v>
      </c>
    </row>
    <row r="211" spans="3:19" ht="15" x14ac:dyDescent="0.25">
      <c r="C211" s="242"/>
      <c r="D211" s="243"/>
      <c r="E211" s="72" t="s">
        <v>7</v>
      </c>
      <c r="F211" s="74">
        <f>IF($C$3="National Currency",IF(Provisions_DATA!E200=0,0,Provisions_DATA!E200),IF($C$3="Current Exchange rate",IF(Provisions_DATA!E200=0,0,Provisions_DATA!E200/ECO!O17),IF($C$3="Constant Exchange rate",IF(Provisions_DATA!E200=0,0,Provisions_DATA!E200/ECO!O52))))</f>
        <v>3275.6235477415285</v>
      </c>
      <c r="G211" s="74">
        <f>IF($C$3="National Currency",IF(Provisions_DATA!F200=0,0,Provisions_DATA!F200),IF($C$3="Current Exchange rate",IF(Provisions_DATA!F200=0,0,Provisions_DATA!F200/ECO!P17),IF($C$3="Constant Exchange rate",IF(Provisions_DATA!F200=0,0,Provisions_DATA!F200/ECO!P52))))</f>
        <v>6374.0792177615403</v>
      </c>
      <c r="H211" s="74">
        <f>IF($C$3="National Currency",IF(Provisions_DATA!G200=0,0,Provisions_DATA!G200),IF($C$3="Current Exchange rate",IF(Provisions_DATA!G200=0,0,Provisions_DATA!G200/ECO!Q17),IF($C$3="Constant Exchange rate",IF(Provisions_DATA!G200=0,0,Provisions_DATA!G200/ECO!Q52))))</f>
        <v>8976.5059836406872</v>
      </c>
      <c r="I211" s="74">
        <f>IF($C$3="National Currency",IF(Provisions_DATA!H200=0,0,Provisions_DATA!H200),IF($C$3="Current Exchange rate",IF(Provisions_DATA!H200=0,0,Provisions_DATA!H200/ECO!R17),IF($C$3="Constant Exchange rate",IF(Provisions_DATA!H200=0,0,Provisions_DATA!H200/ECO!R52))))</f>
        <v>12470.488496098209</v>
      </c>
      <c r="J211" s="74">
        <f>IF($C$3="National Currency",IF(Provisions_DATA!I200=0,0,Provisions_DATA!I200),IF($C$3="Current Exchange rate",IF(Provisions_DATA!I200=0,0,Provisions_DATA!I200/ECO!S17),IF($C$3="Constant Exchange rate",IF(Provisions_DATA!I200=0,0,Provisions_DATA!I200/ECO!S52))))</f>
        <v>12409.384981129035</v>
      </c>
      <c r="K211" s="74">
        <f>IF($C$3="National Currency",IF(Provisions_DATA!J200=0,0,Provisions_DATA!J200),IF($C$3="Current Exchange rate",IF(Provisions_DATA!J200=0,0,Provisions_DATA!J200/ECO!T17),IF($C$3="Constant Exchange rate",IF(Provisions_DATA!J200=0,0,Provisions_DATA!J200/ECO!T52))))</f>
        <v>25778.352249069882</v>
      </c>
      <c r="L211" s="74">
        <f>IF($C$3="National Currency",IF(Provisions_DATA!K200=0,0,Provisions_DATA!K200),IF($C$3="Current Exchange rate",IF(Provisions_DATA!K200=0,0,Provisions_DATA!K200/ECO!U17),IF($C$3="Constant Exchange rate",IF(Provisions_DATA!K200=0,0,Provisions_DATA!K200/ECO!U52))))</f>
        <v>34739.398815360029</v>
      </c>
      <c r="M211" s="74">
        <f>IF($C$3="National Currency",IF(Provisions_DATA!L200=0,0,Provisions_DATA!L200),IF($C$3="Current Exchange rate",IF(Provisions_DATA!L200=0,0,Provisions_DATA!L200/ECO!V17),IF($C$3="Constant Exchange rate",IF(Provisions_DATA!L200=0,0,Provisions_DATA!L200/ECO!V52))))</f>
        <v>53443.110955905075</v>
      </c>
      <c r="N211" s="74">
        <f>IF($C$3="National Currency",IF(Provisions_DATA!M200=0,0,Provisions_DATA!M200),IF($C$3="Current Exchange rate",IF(Provisions_DATA!M200=0,0,Provisions_DATA!M200/ECO!W17),IF($C$3="Constant Exchange rate",IF(Provisions_DATA!M200=0,0,Provisions_DATA!M200/ECO!W52))))</f>
        <v>65343.774596053889</v>
      </c>
      <c r="O211" s="74">
        <f>IF($C$3="National Currency",IF(Provisions_DATA!N200=0,0,Provisions_DATA!N200),IF($C$3="Current Exchange rate",IF(Provisions_DATA!N200=0,0,Provisions_DATA!N200/ECO!X17),IF($C$3="Constant Exchange rate",IF(Provisions_DATA!N200=0,0,Provisions_DATA!N200/ECO!X52))))</f>
        <v>79200.300860945834</v>
      </c>
      <c r="P211" s="210">
        <f>IF($C$3="National Currency",IF(Provisions_DATA!O200=0,0,Provisions_DATA!O200),IF($C$3="Current Exchange rate",IF(Provisions_DATA!O200=0,0,Provisions_DATA!O200/ECO!Y17),IF($C$3="Constant Exchange rate",IF(Provisions_DATA!O200=0,0,Provisions_DATA!O200/ECO!Y52))))</f>
        <v>95714.257988261059</v>
      </c>
      <c r="Q211" s="77">
        <f t="shared" si="31"/>
        <v>3.9887658548916197E-2</v>
      </c>
      <c r="R211" s="77">
        <f t="shared" si="32"/>
        <v>0.21205579797847696</v>
      </c>
      <c r="S211" s="77">
        <f t="shared" si="33"/>
        <v>23.178694439888467</v>
      </c>
    </row>
    <row r="212" spans="3:19" ht="15" x14ac:dyDescent="0.25">
      <c r="C212" s="242"/>
      <c r="D212" s="243"/>
      <c r="E212" s="72" t="s">
        <v>8</v>
      </c>
      <c r="F212" s="74">
        <f>IF($C$3="National Currency",IF(Provisions_DATA!E201=0,0,Provisions_DATA!E201),IF($C$3="Current Exchange rate",IF(Provisions_DATA!E201=0,0,Provisions_DATA!E201/ECO!O18),IF($C$3="Constant Exchange rate",IF(Provisions_DATA!E201=0,0,Provisions_DATA!E201/ECO!O53))))</f>
        <v>30.703155957204761</v>
      </c>
      <c r="G212" s="74">
        <f>IF($C$3="National Currency",IF(Provisions_DATA!F201=0,0,Provisions_DATA!F201),IF($C$3="Current Exchange rate",IF(Provisions_DATA!F201=0,0,Provisions_DATA!F201/ECO!P18),IF($C$3="Constant Exchange rate",IF(Provisions_DATA!F201=0,0,Provisions_DATA!F201/ECO!P53))))</f>
        <v>80.95688520189691</v>
      </c>
      <c r="H212" s="74">
        <f>IF($C$3="National Currency",IF(Provisions_DATA!G201=0,0,Provisions_DATA!G201),IF($C$3="Current Exchange rate",IF(Provisions_DATA!G201=0,0,Provisions_DATA!G201/ECO!Q18),IF($C$3="Constant Exchange rate",IF(Provisions_DATA!G201=0,0,Provisions_DATA!G201/ECO!Q53))))</f>
        <v>140.48419464931678</v>
      </c>
      <c r="I212" s="74">
        <f>IF($C$3="National Currency",IF(Provisions_DATA!H201=0,0,Provisions_DATA!H201),IF($C$3="Current Exchange rate",IF(Provisions_DATA!H201=0,0,Provisions_DATA!H201/ECO!R18),IF($C$3="Constant Exchange rate",IF(Provisions_DATA!H201=0,0,Provisions_DATA!H201/ECO!R53))))</f>
        <v>286.57126787928371</v>
      </c>
      <c r="J212" s="74">
        <f>IF($C$3="National Currency",IF(Provisions_DATA!I201=0,0,Provisions_DATA!I201),IF($C$3="Current Exchange rate",IF(Provisions_DATA!I201=0,0,Provisions_DATA!I201/ECO!S18),IF($C$3="Constant Exchange rate",IF(Provisions_DATA!I201=0,0,Provisions_DATA!I201/ECO!S53))))</f>
        <v>147.24412971508187</v>
      </c>
      <c r="K212" s="74">
        <f>IF($C$3="National Currency",IF(Provisions_DATA!J201=0,0,Provisions_DATA!J201),IF($C$3="Current Exchange rate",IF(Provisions_DATA!J201=0,0,Provisions_DATA!J201/ECO!T18),IF($C$3="Constant Exchange rate",IF(Provisions_DATA!J201=0,0,Provisions_DATA!J201/ECO!T53))))</f>
        <v>298.50881341633328</v>
      </c>
      <c r="L212" s="74">
        <f>IF($C$3="National Currency",IF(Provisions_DATA!K201=0,0,Provisions_DATA!K201),IF($C$3="Current Exchange rate",IF(Provisions_DATA!K201=0,0,Provisions_DATA!K201/ECO!U18),IF($C$3="Constant Exchange rate",IF(Provisions_DATA!K201=0,0,Provisions_DATA!K201/ECO!U53))))</f>
        <v>399.03851315940841</v>
      </c>
      <c r="M212" s="74">
        <f>IF($C$3="National Currency",IF(Provisions_DATA!L201=0,0,Provisions_DATA!L201),IF($C$3="Current Exchange rate",IF(Provisions_DATA!L201=0,0,Provisions_DATA!L201/ECO!V18),IF($C$3="Constant Exchange rate",IF(Provisions_DATA!L201=0,0,Provisions_DATA!L201/ECO!V53))))</f>
        <v>410.1</v>
      </c>
      <c r="N212" s="74">
        <f>IF($C$3="National Currency",IF(Provisions_DATA!M201=0,0,Provisions_DATA!M201),IF($C$3="Current Exchange rate",IF(Provisions_DATA!M201=0,0,Provisions_DATA!M201/ECO!W18),IF($C$3="Constant Exchange rate",IF(Provisions_DATA!M201=0,0,Provisions_DATA!M201/ECO!W53))))</f>
        <v>468.2</v>
      </c>
      <c r="O212" s="74">
        <f>IF($C$3="National Currency",IF(Provisions_DATA!N201=0,0,Provisions_DATA!N201),IF($C$3="Current Exchange rate",IF(Provisions_DATA!N201=0,0,Provisions_DATA!N201/ECO!X18),IF($C$3="Constant Exchange rate",IF(Provisions_DATA!N201=0,0,Provisions_DATA!N201/ECO!X53))))</f>
        <v>442.7</v>
      </c>
      <c r="P212" s="210">
        <f>IF($C$3="National Currency",IF(Provisions_DATA!O201=0,0,Provisions_DATA!O201),IF($C$3="Current Exchange rate",IF(Provisions_DATA!O201=0,0,Provisions_DATA!O201/ECO!Y18),IF($C$3="Constant Exchange rate",IF(Provisions_DATA!O201=0,0,Provisions_DATA!O201/ECO!Y53))))</f>
        <v>0</v>
      </c>
      <c r="Q212" s="77">
        <f t="shared" si="31"/>
        <v>2.2295706263298558E-4</v>
      </c>
      <c r="R212" s="77">
        <f t="shared" si="32"/>
        <v>-5.4463904314395517E-2</v>
      </c>
      <c r="S212" s="77">
        <f t="shared" si="33"/>
        <v>13.418713197335553</v>
      </c>
    </row>
    <row r="213" spans="3:19" ht="15" x14ac:dyDescent="0.25">
      <c r="C213" s="242"/>
      <c r="D213" s="243"/>
      <c r="E213" s="72" t="s">
        <v>9</v>
      </c>
      <c r="F213" s="74">
        <f>IF($C$3="National Currency",IF(Provisions_DATA!E202=0,0,Provisions_DATA!E202),IF($C$3="Current Exchange rate",IF(Provisions_DATA!E202=0,0,Provisions_DATA!E202/ECO!O19),IF($C$3="Constant Exchange rate",IF(Provisions_DATA!E202=0,0,Provisions_DATA!E202/ECO!O54))))</f>
        <v>8907.0869462199971</v>
      </c>
      <c r="G213" s="74">
        <f>IF($C$3="National Currency",IF(Provisions_DATA!F202=0,0,Provisions_DATA!F202),IF($C$3="Current Exchange rate",IF(Provisions_DATA!F202=0,0,Provisions_DATA!F202/ECO!P19),IF($C$3="Constant Exchange rate",IF(Provisions_DATA!F202=0,0,Provisions_DATA!F202/ECO!P54))))</f>
        <v>9908.0944499799989</v>
      </c>
      <c r="H213" s="74">
        <f>IF($C$3="National Currency",IF(Provisions_DATA!G202=0,0,Provisions_DATA!G202),IF($C$3="Current Exchange rate",IF(Provisions_DATA!G202=0,0,Provisions_DATA!G202/ECO!Q19),IF($C$3="Constant Exchange rate",IF(Provisions_DATA!G202=0,0,Provisions_DATA!G202/ECO!Q54))))</f>
        <v>11564.403551406209</v>
      </c>
      <c r="I213" s="74">
        <f>IF($C$3="National Currency",IF(Provisions_DATA!H202=0,0,Provisions_DATA!H202),IF($C$3="Current Exchange rate",IF(Provisions_DATA!H202=0,0,Provisions_DATA!H202/ECO!R19),IF($C$3="Constant Exchange rate",IF(Provisions_DATA!H202=0,0,Provisions_DATA!H202/ECO!R54))))</f>
        <v>12626.721019063234</v>
      </c>
      <c r="J213" s="74">
        <f>IF($C$3="National Currency",IF(Provisions_DATA!I202=0,0,Provisions_DATA!I202),IF($C$3="Current Exchange rate",IF(Provisions_DATA!I202=0,0,Provisions_DATA!I202/ECO!S19),IF($C$3="Constant Exchange rate",IF(Provisions_DATA!I202=0,0,Provisions_DATA!I202/ECO!S54))))</f>
        <v>13476.733948382087</v>
      </c>
      <c r="K213" s="74">
        <f>IF($C$3="National Currency",IF(Provisions_DATA!J202=0,0,Provisions_DATA!J202),IF($C$3="Current Exchange rate",IF(Provisions_DATA!J202=0,0,Provisions_DATA!J202/ECO!T19),IF($C$3="Constant Exchange rate",IF(Provisions_DATA!J202=0,0,Provisions_DATA!J202/ECO!T54))))</f>
        <v>15371.676499007464</v>
      </c>
      <c r="L213" s="74">
        <f>IF($C$3="National Currency",IF(Provisions_DATA!K202=0,0,Provisions_DATA!K202),IF($C$3="Current Exchange rate",IF(Provisions_DATA!K202=0,0,Provisions_DATA!K202/ECO!U19),IF($C$3="Constant Exchange rate",IF(Provisions_DATA!K202=0,0,Provisions_DATA!K202/ECO!U54))))</f>
        <v>15496.410352971217</v>
      </c>
      <c r="M213" s="74">
        <f>IF($C$3="National Currency",IF(Provisions_DATA!L202=0,0,Provisions_DATA!L202),IF($C$3="Current Exchange rate",IF(Provisions_DATA!L202=0,0,Provisions_DATA!L202/ECO!V19),IF($C$3="Constant Exchange rate",IF(Provisions_DATA!L202=0,0,Provisions_DATA!L202/ECO!V54))))</f>
        <v>15893.656823825393</v>
      </c>
      <c r="N213" s="74">
        <f>IF($C$3="National Currency",IF(Provisions_DATA!M202=0,0,Provisions_DATA!M202),IF($C$3="Current Exchange rate",IF(Provisions_DATA!M202=0,0,Provisions_DATA!M202/ECO!W19),IF($C$3="Constant Exchange rate",IF(Provisions_DATA!M202=0,0,Provisions_DATA!M202/ECO!W54))))</f>
        <v>16295.557329102414</v>
      </c>
      <c r="O213" s="74">
        <f>IF($C$3="National Currency",IF(Provisions_DATA!N202=0,0,Provisions_DATA!N202),IF($C$3="Current Exchange rate",IF(Provisions_DATA!N202=0,0,Provisions_DATA!N202/ECO!X19),IF($C$3="Constant Exchange rate",IF(Provisions_DATA!N202=0,0,Provisions_DATA!N202/ECO!X54))))</f>
        <v>16904.777879078036</v>
      </c>
      <c r="P213" s="210">
        <f>IF($C$3="National Currency",IF(Provisions_DATA!O202=0,0,Provisions_DATA!O202),IF($C$3="Current Exchange rate",IF(Provisions_DATA!O202=0,0,Provisions_DATA!O202/ECO!Y19),IF($C$3="Constant Exchange rate",IF(Provisions_DATA!O202=0,0,Provisions_DATA!O202/ECO!Y54))))</f>
        <v>18487.571343863376</v>
      </c>
      <c r="Q213" s="77">
        <f t="shared" si="31"/>
        <v>8.5137556367343818E-3</v>
      </c>
      <c r="R213" s="77">
        <f t="shared" si="32"/>
        <v>3.7385683574480133E-2</v>
      </c>
      <c r="S213" s="77">
        <f t="shared" si="33"/>
        <v>0.89790197189577348</v>
      </c>
    </row>
    <row r="214" spans="3:19" ht="15" x14ac:dyDescent="0.25">
      <c r="C214" s="242"/>
      <c r="D214" s="243"/>
      <c r="E214" s="72" t="s">
        <v>10</v>
      </c>
      <c r="F214" s="74">
        <f>IF($C$3="National Currency",IF(Provisions_DATA!E203=0,0,Provisions_DATA!E203),IF($C$3="Current Exchange rate",IF(Provisions_DATA!E203=0,0,Provisions_DATA!E203/ECO!O20),IF($C$3="Constant Exchange rate",IF(Provisions_DATA!E203=0,0,Provisions_DATA!E203/ECO!O55))))</f>
        <v>4659</v>
      </c>
      <c r="G214" s="74">
        <f>IF($C$3="National Currency",IF(Provisions_DATA!F203=0,0,Provisions_DATA!F203),IF($C$3="Current Exchange rate",IF(Provisions_DATA!F203=0,0,Provisions_DATA!F203/ECO!P20),IF($C$3="Constant Exchange rate",IF(Provisions_DATA!F203=0,0,Provisions_DATA!F203/ECO!P55))))</f>
        <v>6362</v>
      </c>
      <c r="H214" s="74">
        <f>IF($C$3="National Currency",IF(Provisions_DATA!G203=0,0,Provisions_DATA!G203),IF($C$3="Current Exchange rate",IF(Provisions_DATA!G203=0,0,Provisions_DATA!G203/ECO!Q20),IF($C$3="Constant Exchange rate",IF(Provisions_DATA!G203=0,0,Provisions_DATA!G203/ECO!Q55))))</f>
        <v>7890</v>
      </c>
      <c r="I214" s="74">
        <f>IF($C$3="National Currency",IF(Provisions_DATA!H203=0,0,Provisions_DATA!H203),IF($C$3="Current Exchange rate",IF(Provisions_DATA!H203=0,0,Provisions_DATA!H203/ECO!R20),IF($C$3="Constant Exchange rate",IF(Provisions_DATA!H203=0,0,Provisions_DATA!H203/ECO!R55))))</f>
        <v>8734</v>
      </c>
      <c r="J214" s="74">
        <f>IF($C$3="National Currency",IF(Provisions_DATA!I203=0,0,Provisions_DATA!I203),IF($C$3="Current Exchange rate",IF(Provisions_DATA!I203=0,0,Provisions_DATA!I203/ECO!S20),IF($C$3="Constant Exchange rate",IF(Provisions_DATA!I203=0,0,Provisions_DATA!I203/ECO!S55))))</f>
        <v>6473</v>
      </c>
      <c r="K214" s="74">
        <f>IF($C$3="National Currency",IF(Provisions_DATA!J203=0,0,Provisions_DATA!J203),IF($C$3="Current Exchange rate",IF(Provisions_DATA!J203=0,0,Provisions_DATA!J203/ECO!T20),IF($C$3="Constant Exchange rate",IF(Provisions_DATA!J203=0,0,Provisions_DATA!J203/ECO!T55))))</f>
        <v>9746</v>
      </c>
      <c r="L214" s="74">
        <f>IF($C$3="National Currency",IF(Provisions_DATA!K203=0,0,Provisions_DATA!K203),IF($C$3="Current Exchange rate",IF(Provisions_DATA!K203=0,0,Provisions_DATA!K203/ECO!U20),IF($C$3="Constant Exchange rate",IF(Provisions_DATA!K203=0,0,Provisions_DATA!K203/ECO!U55))))</f>
        <v>13401</v>
      </c>
      <c r="M214" s="74">
        <f>IF($C$3="National Currency",IF(Provisions_DATA!L203=0,0,Provisions_DATA!L203),IF($C$3="Current Exchange rate",IF(Provisions_DATA!L203=0,0,Provisions_DATA!L203/ECO!V20),IF($C$3="Constant Exchange rate",IF(Provisions_DATA!L203=0,0,Provisions_DATA!L203/ECO!V55))))</f>
        <v>13710</v>
      </c>
      <c r="N214" s="74">
        <f>IF($C$3="National Currency",IF(Provisions_DATA!M203=0,0,Provisions_DATA!M203),IF($C$3="Current Exchange rate",IF(Provisions_DATA!M203=0,0,Provisions_DATA!M203/ECO!W20),IF($C$3="Constant Exchange rate",IF(Provisions_DATA!M203=0,0,Provisions_DATA!M203/ECO!W55))))</f>
        <v>18768</v>
      </c>
      <c r="O214" s="74">
        <f>IF($C$3="National Currency",IF(Provisions_DATA!N203=0,0,Provisions_DATA!N203),IF($C$3="Current Exchange rate",IF(Provisions_DATA!N203=0,0,Provisions_DATA!N203/ECO!X20),IF($C$3="Constant Exchange rate",IF(Provisions_DATA!N203=0,0,Provisions_DATA!N203/ECO!X55))))</f>
        <v>23088</v>
      </c>
      <c r="P214" s="210">
        <f>IF($C$3="National Currency",IF(Provisions_DATA!O203=0,0,Provisions_DATA!O203),IF($C$3="Current Exchange rate",IF(Provisions_DATA!O203=0,0,Provisions_DATA!O203/ECO!Y20),IF($C$3="Constant Exchange rate",IF(Provisions_DATA!O203=0,0,Provisions_DATA!O203/ECO!Y55))))</f>
        <v>26601</v>
      </c>
      <c r="Q214" s="77">
        <f t="shared" si="31"/>
        <v>1.1627812654326566E-2</v>
      </c>
      <c r="R214" s="77">
        <f t="shared" si="32"/>
        <v>0.23017902813299229</v>
      </c>
      <c r="S214" s="77">
        <f t="shared" si="33"/>
        <v>3.955569864777849</v>
      </c>
    </row>
    <row r="215" spans="3:19" ht="15" x14ac:dyDescent="0.25">
      <c r="C215" s="242"/>
      <c r="D215" s="243"/>
      <c r="E215" s="72" t="s">
        <v>11</v>
      </c>
      <c r="F215" s="74">
        <f>IF($C$3="National Currency",IF(Provisions_DATA!E204=0,0,Provisions_DATA!E204),IF($C$3="Current Exchange rate",IF(Provisions_DATA!E204=0,0,Provisions_DATA!E204/ECO!O21),IF($C$3="Constant Exchange rate",IF(Provisions_DATA!E204=0,0,Provisions_DATA!E204/ECO!O56))))</f>
        <v>146117</v>
      </c>
      <c r="G215" s="74">
        <f>IF($C$3="National Currency",IF(Provisions_DATA!F204=0,0,Provisions_DATA!F204),IF($C$3="Current Exchange rate",IF(Provisions_DATA!F204=0,0,Provisions_DATA!F204/ECO!P21),IF($C$3="Constant Exchange rate",IF(Provisions_DATA!F204=0,0,Provisions_DATA!F204/ECO!P56))))</f>
        <v>180307</v>
      </c>
      <c r="H215" s="74">
        <f>IF($C$3="National Currency",IF(Provisions_DATA!G204=0,0,Provisions_DATA!G204),IF($C$3="Current Exchange rate",IF(Provisions_DATA!G204=0,0,Provisions_DATA!G204/ECO!Q21),IF($C$3="Constant Exchange rate",IF(Provisions_DATA!G204=0,0,Provisions_DATA!G204/ECO!Q56))))</f>
        <v>222794</v>
      </c>
      <c r="I215" s="74">
        <f>IF($C$3="National Currency",IF(Provisions_DATA!H204=0,0,Provisions_DATA!H204),IF($C$3="Current Exchange rate",IF(Provisions_DATA!H204=0,0,Provisions_DATA!H204/ECO!R21),IF($C$3="Constant Exchange rate",IF(Provisions_DATA!H204=0,0,Provisions_DATA!H204/ECO!R56))))</f>
        <v>244234</v>
      </c>
      <c r="J215" s="74">
        <f>IF($C$3="National Currency",IF(Provisions_DATA!I204=0,0,Provisions_DATA!I204),IF($C$3="Current Exchange rate",IF(Provisions_DATA!I204=0,0,Provisions_DATA!I204/ECO!S21),IF($C$3="Constant Exchange rate",IF(Provisions_DATA!I204=0,0,Provisions_DATA!I204/ECO!S56))))</f>
        <v>182935</v>
      </c>
      <c r="K215" s="74">
        <f>IF($C$3="National Currency",IF(Provisions_DATA!J204=0,0,Provisions_DATA!J204),IF($C$3="Current Exchange rate",IF(Provisions_DATA!J204=0,0,Provisions_DATA!J204/ECO!T21),IF($C$3="Constant Exchange rate",IF(Provisions_DATA!J204=0,0,Provisions_DATA!J204/ECO!T56))))</f>
        <v>207357</v>
      </c>
      <c r="L215" s="74">
        <f>IF($C$3="National Currency",IF(Provisions_DATA!K204=0,0,Provisions_DATA!K204),IF($C$3="Current Exchange rate",IF(Provisions_DATA!K204=0,0,Provisions_DATA!K204/ECO!U21),IF($C$3="Constant Exchange rate",IF(Provisions_DATA!K204=0,0,Provisions_DATA!K204/ECO!U56))))</f>
        <v>219390</v>
      </c>
      <c r="M215" s="74">
        <f>IF($C$3="National Currency",IF(Provisions_DATA!L204=0,0,Provisions_DATA!L204),IF($C$3="Current Exchange rate",IF(Provisions_DATA!L204=0,0,Provisions_DATA!L204/ECO!V21),IF($C$3="Constant Exchange rate",IF(Provisions_DATA!L204=0,0,Provisions_DATA!L204/ECO!V56))))</f>
        <v>201437</v>
      </c>
      <c r="N215" s="74">
        <f>IF($C$3="National Currency",IF(Provisions_DATA!M204=0,0,Provisions_DATA!M204),IF($C$3="Current Exchange rate",IF(Provisions_DATA!M204=0,0,Provisions_DATA!M204/ECO!W21),IF($C$3="Constant Exchange rate",IF(Provisions_DATA!M204=0,0,Provisions_DATA!M204/ECO!W56))))</f>
        <v>218316</v>
      </c>
      <c r="O215" s="74">
        <f>IF($C$3="National Currency",IF(Provisions_DATA!N204=0,0,Provisions_DATA!N204),IF($C$3="Current Exchange rate",IF(Provisions_DATA!N204=0,0,Provisions_DATA!N204/ECO!X21),IF($C$3="Constant Exchange rate",IF(Provisions_DATA!N204=0,0,Provisions_DATA!N204/ECO!X56))))</f>
        <v>238730</v>
      </c>
      <c r="P215" s="210">
        <f>IF($C$3="National Currency",IF(Provisions_DATA!O204=0,0,Provisions_DATA!O204),IF($C$3="Current Exchange rate",IF(Provisions_DATA!O204=0,0,Provisions_DATA!O204/ECO!Y21),IF($C$3="Constant Exchange rate",IF(Provisions_DATA!O204=0,0,Provisions_DATA!O204/ECO!Y56))))</f>
        <v>0</v>
      </c>
      <c r="Q215" s="77">
        <f t="shared" si="31"/>
        <v>0.12023162313614782</v>
      </c>
      <c r="R215" s="77">
        <f t="shared" si="32"/>
        <v>9.350666007072328E-2</v>
      </c>
      <c r="S215" s="77">
        <f t="shared" si="33"/>
        <v>0.63382768603242612</v>
      </c>
    </row>
    <row r="216" spans="3:19" ht="15" x14ac:dyDescent="0.25">
      <c r="C216" s="242"/>
      <c r="D216" s="243"/>
      <c r="E216" s="72" t="s">
        <v>12</v>
      </c>
      <c r="F216" s="74">
        <f>IF($C$3="National Currency",IF(Provisions_DATA!E205=0,0,Provisions_DATA!E205),IF($C$3="Current Exchange rate",IF(Provisions_DATA!E205=0,0,Provisions_DATA!E205/ECO!O22),IF($C$3="Constant Exchange rate",IF(Provisions_DATA!E205=0,0,Provisions_DATA!E205/ECO!O57))))</f>
        <v>993</v>
      </c>
      <c r="G216" s="74">
        <f>IF($C$3="National Currency",IF(Provisions_DATA!F205=0,0,Provisions_DATA!F205),IF($C$3="Current Exchange rate",IF(Provisions_DATA!F205=0,0,Provisions_DATA!F205/ECO!P22),IF($C$3="Constant Exchange rate",IF(Provisions_DATA!F205=0,0,Provisions_DATA!F205/ECO!P57))))</f>
        <v>1082</v>
      </c>
      <c r="H216" s="74">
        <f>IF($C$3="National Currency",IF(Provisions_DATA!G205=0,0,Provisions_DATA!G205),IF($C$3="Current Exchange rate",IF(Provisions_DATA!G205=0,0,Provisions_DATA!G205/ECO!Q22),IF($C$3="Constant Exchange rate",IF(Provisions_DATA!G205=0,0,Provisions_DATA!G205/ECO!Q57))))</f>
        <v>1598</v>
      </c>
      <c r="I216" s="208">
        <f>IF($C$3="National Currency",IF(Provisions_DATA!H205=0,0,Provisions_DATA!H205),IF($C$3="Current Exchange rate",IF(Provisions_DATA!H205=0,0,Provisions_DATA!H205/ECO!R22),IF($C$3="Constant Exchange rate",IF(Provisions_DATA!H205=0,0,Provisions_DATA!H205/ECO!R57))))</f>
        <v>1675.3333333333333</v>
      </c>
      <c r="J216" s="208">
        <f>IF($C$3="National Currency",IF(Provisions_DATA!I205=0,0,Provisions_DATA!I205),IF($C$3="Current Exchange rate",IF(Provisions_DATA!I205=0,0,Provisions_DATA!I205/ECO!S22),IF($C$3="Constant Exchange rate",IF(Provisions_DATA!I205=0,0,Provisions_DATA!I205/ECO!S57))))</f>
        <v>1752.6666666666665</v>
      </c>
      <c r="K216" s="208">
        <f>IF($C$3="National Currency",IF(Provisions_DATA!J205=0,0,Provisions_DATA!J205),IF($C$3="Current Exchange rate",IF(Provisions_DATA!J205=0,0,Provisions_DATA!J205/ECO!T22),IF($C$3="Constant Exchange rate",IF(Provisions_DATA!J205=0,0,Provisions_DATA!J205/ECO!T57))))</f>
        <v>1829.9999999999998</v>
      </c>
      <c r="L216" s="208">
        <f>IF($C$3="National Currency",IF(Provisions_DATA!K205=0,0,Provisions_DATA!K205),IF($C$3="Current Exchange rate",IF(Provisions_DATA!K205=0,0,Provisions_DATA!K205/ECO!U22),IF($C$3="Constant Exchange rate",IF(Provisions_DATA!K205=0,0,Provisions_DATA!K205/ECO!U57))))</f>
        <v>1907.333333333333</v>
      </c>
      <c r="M216" s="208">
        <f>IF($C$3="National Currency",IF(Provisions_DATA!L205=0,0,Provisions_DATA!L205),IF($C$3="Current Exchange rate",IF(Provisions_DATA!L205=0,0,Provisions_DATA!L205/ECO!V22),IF($C$3="Constant Exchange rate",IF(Provisions_DATA!L205=0,0,Provisions_DATA!L205/ECO!V57))))</f>
        <v>1984.6666666666663</v>
      </c>
      <c r="N216" s="74">
        <f>IF($C$3="National Currency",IF(Provisions_DATA!M205=0,0,Provisions_DATA!M205),IF($C$3="Current Exchange rate",IF(Provisions_DATA!M205=0,0,Provisions_DATA!M205/ECO!W22),IF($C$3="Constant Exchange rate",IF(Provisions_DATA!M205=0,0,Provisions_DATA!M205/ECO!W57))))</f>
        <v>2062</v>
      </c>
      <c r="O216" s="74">
        <f>IF($C$3="National Currency",IF(Provisions_DATA!N205=0,0,Provisions_DATA!N205),IF($C$3="Current Exchange rate",IF(Provisions_DATA!N205=0,0,Provisions_DATA!N205/ECO!X22),IF($C$3="Constant Exchange rate",IF(Provisions_DATA!N205=0,0,Provisions_DATA!N205/ECO!X57))))</f>
        <v>1994</v>
      </c>
      <c r="P216" s="210">
        <f>IF($C$3="National Currency",IF(Provisions_DATA!O205=0,0,Provisions_DATA!O205),IF($C$3="Current Exchange rate",IF(Provisions_DATA!O205=0,0,Provisions_DATA!O205/ECO!Y22),IF($C$3="Constant Exchange rate",IF(Provisions_DATA!O205=0,0,Provisions_DATA!O205/ECO!Y57))))</f>
        <v>0</v>
      </c>
      <c r="Q216" s="77">
        <f t="shared" si="31"/>
        <v>1.0042384976059933E-3</v>
      </c>
      <c r="R216" s="77">
        <f t="shared" si="32"/>
        <v>-3.2977691561590694E-2</v>
      </c>
      <c r="S216" s="77">
        <f t="shared" si="33"/>
        <v>1.0080563947633432</v>
      </c>
    </row>
    <row r="217" spans="3:19" ht="15" x14ac:dyDescent="0.25">
      <c r="C217" s="242"/>
      <c r="D217" s="243"/>
      <c r="E217" s="72" t="s">
        <v>13</v>
      </c>
      <c r="F217" s="74">
        <f>IF($C$3="National Currency",IF(Provisions_DATA!E206=0,0,Provisions_DATA!E206),IF($C$3="Current Exchange rate",IF(Provisions_DATA!E206=0,0,Provisions_DATA!E206/ECO!O23),IF($C$3="Constant Exchange rate",IF(Provisions_DATA!E206=0,0,Provisions_DATA!E206/ECO!O58))))</f>
        <v>0.13058239749281797</v>
      </c>
      <c r="G217" s="74">
        <f>IF($C$3="National Currency",IF(Provisions_DATA!F206=0,0,Provisions_DATA!F206),IF($C$3="Current Exchange rate",IF(Provisions_DATA!F206=0,0,Provisions_DATA!F206/ECO!P23),IF($C$3="Constant Exchange rate",IF(Provisions_DATA!F206=0,0,Provisions_DATA!F206/ECO!P58))))</f>
        <v>7.1820318621049877</v>
      </c>
      <c r="H217" s="74">
        <f>IF($C$3="National Currency",IF(Provisions_DATA!G206=0,0,Provisions_DATA!G206),IF($C$3="Current Exchange rate",IF(Provisions_DATA!G206=0,0,Provisions_DATA!G206/ECO!Q23),IF($C$3="Constant Exchange rate",IF(Provisions_DATA!G206=0,0,Provisions_DATA!G206/ECO!Q58))))</f>
        <v>18.803865238965788</v>
      </c>
      <c r="I217" s="74">
        <f>IF($C$3="National Currency",IF(Provisions_DATA!H206=0,0,Provisions_DATA!H206),IF($C$3="Current Exchange rate",IF(Provisions_DATA!H206=0,0,Provisions_DATA!H206/ECO!R23),IF($C$3="Constant Exchange rate",IF(Provisions_DATA!H206=0,0,Provisions_DATA!H206/ECO!R58))))</f>
        <v>0.13058239749281797</v>
      </c>
      <c r="J217" s="74">
        <f>IF($C$3="National Currency",IF(Provisions_DATA!I206=0,0,Provisions_DATA!I206),IF($C$3="Current Exchange rate",IF(Provisions_DATA!I206=0,0,Provisions_DATA!I206/ECO!S23),IF($C$3="Constant Exchange rate",IF(Provisions_DATA!I206=0,0,Provisions_DATA!I206/ECO!S58))))</f>
        <v>0.26116479498563594</v>
      </c>
      <c r="K217" s="74">
        <f>IF($C$3="National Currency",IF(Provisions_DATA!J206=0,0,Provisions_DATA!J206),IF($C$3="Current Exchange rate",IF(Provisions_DATA!J206=0,0,Provisions_DATA!J206/ECO!T23),IF($C$3="Constant Exchange rate",IF(Provisions_DATA!J206=0,0,Provisions_DATA!J206/ECO!T58))))</f>
        <v>0.39174719247845391</v>
      </c>
      <c r="L217" s="74">
        <f>IF($C$3="National Currency",IF(Provisions_DATA!K206=0,0,Provisions_DATA!K206),IF($C$3="Current Exchange rate",IF(Provisions_DATA!K206=0,0,Provisions_DATA!K206/ECO!U23),IF($C$3="Constant Exchange rate",IF(Provisions_DATA!K206=0,0,Provisions_DATA!K206/ECO!U58))))</f>
        <v>0.65291198746408985</v>
      </c>
      <c r="M217" s="74">
        <f>IF($C$3="National Currency",IF(Provisions_DATA!L206=0,0,Provisions_DATA!L206),IF($C$3="Current Exchange rate",IF(Provisions_DATA!L206=0,0,Provisions_DATA!L206/ECO!V23),IF($C$3="Constant Exchange rate",IF(Provisions_DATA!L206=0,0,Provisions_DATA!L206/ECO!V58))))</f>
        <v>0.78349438495690782</v>
      </c>
      <c r="N217" s="74">
        <f>IF($C$3="National Currency",IF(Provisions_DATA!M206=0,0,Provisions_DATA!M206),IF($C$3="Current Exchange rate",IF(Provisions_DATA!M206=0,0,Provisions_DATA!M206/ECO!W23),IF($C$3="Constant Exchange rate",IF(Provisions_DATA!M206=0,0,Provisions_DATA!M206/ECO!W58))))</f>
        <v>0.78349438495690782</v>
      </c>
      <c r="O217" s="74">
        <f>IF($C$3="National Currency",IF(Provisions_DATA!N206=0,0,Provisions_DATA!N206),IF($C$3="Current Exchange rate",IF(Provisions_DATA!N206=0,0,Provisions_DATA!N206/ECO!X23),IF($C$3="Constant Exchange rate",IF(Provisions_DATA!N206=0,0,Provisions_DATA!N206/ECO!X58))))</f>
        <v>0.65291198746408985</v>
      </c>
      <c r="P217" s="210">
        <f>IF($C$3="National Currency",IF(Provisions_DATA!O206=0,0,Provisions_DATA!O206),IF($C$3="Current Exchange rate",IF(Provisions_DATA!O206=0,0,Provisions_DATA!O206/ECO!Y23),IF($C$3="Constant Exchange rate",IF(Provisions_DATA!O206=0,0,Provisions_DATA!O206/ECO!Y58))))</f>
        <v>0</v>
      </c>
      <c r="Q217" s="77">
        <f t="shared" si="31"/>
        <v>3.2882615514537647E-7</v>
      </c>
      <c r="R217" s="77">
        <f t="shared" si="32"/>
        <v>-0.16666666666666663</v>
      </c>
      <c r="S217" s="77">
        <f t="shared" si="33"/>
        <v>4</v>
      </c>
    </row>
    <row r="218" spans="3:19" ht="15" x14ac:dyDescent="0.25">
      <c r="C218" s="242"/>
      <c r="D218" s="243"/>
      <c r="E218" s="72" t="s">
        <v>14</v>
      </c>
      <c r="F218" s="74">
        <f>IF($C$3="National Currency",IF(Provisions_DATA!E207=0,0,Provisions_DATA!E207),IF($C$3="Current Exchange rate",IF(Provisions_DATA!E207=0,0,Provisions_DATA!E207/ECO!O24),IF($C$3="Constant Exchange rate",IF(Provisions_DATA!E207=0,0,Provisions_DATA!E207/ECO!O59))))</f>
        <v>0</v>
      </c>
      <c r="G218" s="74">
        <f>IF($C$3="National Currency",IF(Provisions_DATA!F207=0,0,Provisions_DATA!F207),IF($C$3="Current Exchange rate",IF(Provisions_DATA!F207=0,0,Provisions_DATA!F207/ECO!P24),IF($C$3="Constant Exchange rate",IF(Provisions_DATA!F207=0,0,Provisions_DATA!F207/ECO!P59))))</f>
        <v>0</v>
      </c>
      <c r="H218" s="74">
        <f>IF($C$3="National Currency",IF(Provisions_DATA!G207=0,0,Provisions_DATA!G207),IF($C$3="Current Exchange rate",IF(Provisions_DATA!G207=0,0,Provisions_DATA!G207/ECO!Q24),IF($C$3="Constant Exchange rate",IF(Provisions_DATA!G207=0,0,Provisions_DATA!G207/ECO!Q59))))</f>
        <v>0</v>
      </c>
      <c r="I218" s="74">
        <f>IF($C$3="National Currency",IF(Provisions_DATA!H207=0,0,Provisions_DATA!H207),IF($C$3="Current Exchange rate",IF(Provisions_DATA!H207=0,0,Provisions_DATA!H207/ECO!R24),IF($C$3="Constant Exchange rate",IF(Provisions_DATA!H207=0,0,Provisions_DATA!H207/ECO!R59))))</f>
        <v>0</v>
      </c>
      <c r="J218" s="74">
        <f>IF($C$3="National Currency",IF(Provisions_DATA!I207=0,0,Provisions_DATA!I207),IF($C$3="Current Exchange rate",IF(Provisions_DATA!I207=0,0,Provisions_DATA!I207/ECO!S24),IF($C$3="Constant Exchange rate",IF(Provisions_DATA!I207=0,0,Provisions_DATA!I207/ECO!S59))))</f>
        <v>2034.2460543829625</v>
      </c>
      <c r="K218" s="74">
        <f>IF($C$3="National Currency",IF(Provisions_DATA!J207=0,0,Provisions_DATA!J207),IF($C$3="Current Exchange rate",IF(Provisions_DATA!J207=0,0,Provisions_DATA!J207/ECO!T24),IF($C$3="Constant Exchange rate",IF(Provisions_DATA!J207=0,0,Provisions_DATA!J207/ECO!T59))))</f>
        <v>2541.6714204221335</v>
      </c>
      <c r="L218" s="74">
        <f>IF($C$3="National Currency",IF(Provisions_DATA!K207=0,0,Provisions_DATA!K207),IF($C$3="Current Exchange rate",IF(Provisions_DATA!K207=0,0,Provisions_DATA!K207/ECO!U24),IF($C$3="Constant Exchange rate",IF(Provisions_DATA!K207=0,0,Provisions_DATA!K207/ECO!U59))))</f>
        <v>3001.9300247195283</v>
      </c>
      <c r="M218" s="74">
        <f>IF($C$3="National Currency",IF(Provisions_DATA!L207=0,0,Provisions_DATA!L207),IF($C$3="Current Exchange rate",IF(Provisions_DATA!L207=0,0,Provisions_DATA!L207/ECO!V24),IF($C$3="Constant Exchange rate",IF(Provisions_DATA!L207=0,0,Provisions_DATA!L207/ECO!V59))))</f>
        <v>2871.879951828611</v>
      </c>
      <c r="N218" s="74">
        <f>IF($C$3="National Currency",IF(Provisions_DATA!M207=0,0,Provisions_DATA!M207),IF($C$3="Current Exchange rate",IF(Provisions_DATA!M207=0,0,Provisions_DATA!M207/ECO!W24),IF($C$3="Constant Exchange rate",IF(Provisions_DATA!M207=0,0,Provisions_DATA!M207/ECO!W59))))</f>
        <v>2966.378272168346</v>
      </c>
      <c r="O218" s="74">
        <f>IF($C$3="National Currency",IF(Provisions_DATA!N207=0,0,Provisions_DATA!N207),IF($C$3="Current Exchange rate",IF(Provisions_DATA!N207=0,0,Provisions_DATA!N207/ECO!X24),IF($C$3="Constant Exchange rate",IF(Provisions_DATA!N207=0,0,Provisions_DATA!N207/ECO!X59))))</f>
        <v>3094.7328389427644</v>
      </c>
      <c r="P218" s="210">
        <f>IF($C$3="National Currency",IF(Provisions_DATA!O207=0,0,Provisions_DATA!O207),IF($C$3="Current Exchange rate",IF(Provisions_DATA!O207=0,0,Provisions_DATA!O207/ECO!Y24),IF($C$3="Constant Exchange rate",IF(Provisions_DATA!O207=0,0,Provisions_DATA!O207/ECO!Y59))))</f>
        <v>0</v>
      </c>
      <c r="Q218" s="77">
        <f t="shared" si="31"/>
        <v>1.5586007305274886E-3</v>
      </c>
      <c r="R218" s="77">
        <f t="shared" si="32"/>
        <v>4.3269790632802341E-2</v>
      </c>
      <c r="S218" s="77" t="str">
        <f t="shared" si="33"/>
        <v>-</v>
      </c>
    </row>
    <row r="219" spans="3:19" ht="15" x14ac:dyDescent="0.25">
      <c r="C219" s="242"/>
      <c r="D219" s="243"/>
      <c r="E219" s="72" t="s">
        <v>15</v>
      </c>
      <c r="F219" s="74">
        <f>IF($C$3="National Currency",IF(Provisions_DATA!E208=0,0,Provisions_DATA!E208),IF($C$3="Current Exchange rate",IF(Provisions_DATA!E208=0,0,Provisions_DATA!E208/ECO!O25),IF($C$3="Constant Exchange rate",IF(Provisions_DATA!E208=0,0,Provisions_DATA!E208/ECO!O60))))</f>
        <v>0</v>
      </c>
      <c r="G219" s="74">
        <f>IF($C$3="National Currency",IF(Provisions_DATA!F208=0,0,Provisions_DATA!F208),IF($C$3="Current Exchange rate",IF(Provisions_DATA!F208=0,0,Provisions_DATA!F208/ECO!P25),IF($C$3="Constant Exchange rate",IF(Provisions_DATA!F208=0,0,Provisions_DATA!F208/ECO!P60))))</f>
        <v>0</v>
      </c>
      <c r="H219" s="74">
        <f>IF($C$3="National Currency",IF(Provisions_DATA!G208=0,0,Provisions_DATA!G208),IF($C$3="Current Exchange rate",IF(Provisions_DATA!G208=0,0,Provisions_DATA!G208/ECO!Q25),IF($C$3="Constant Exchange rate",IF(Provisions_DATA!G208=0,0,Provisions_DATA!G208/ECO!Q60))))</f>
        <v>0</v>
      </c>
      <c r="I219" s="74">
        <f>IF($C$3="National Currency",IF(Provisions_DATA!H208=0,0,Provisions_DATA!H208),IF($C$3="Current Exchange rate",IF(Provisions_DATA!H208=0,0,Provisions_DATA!H208/ECO!R25),IF($C$3="Constant Exchange rate",IF(Provisions_DATA!H208=0,0,Provisions_DATA!H208/ECO!R60))))</f>
        <v>0</v>
      </c>
      <c r="J219" s="74">
        <f>IF($C$3="National Currency",IF(Provisions_DATA!I208=0,0,Provisions_DATA!I208),IF($C$3="Current Exchange rate",IF(Provisions_DATA!I208=0,0,Provisions_DATA!I208/ECO!S25),IF($C$3="Constant Exchange rate",IF(Provisions_DATA!I208=0,0,Provisions_DATA!I208/ECO!S60))))</f>
        <v>0</v>
      </c>
      <c r="K219" s="74">
        <f>IF($C$3="National Currency",IF(Provisions_DATA!J208=0,0,Provisions_DATA!J208),IF($C$3="Current Exchange rate",IF(Provisions_DATA!J208=0,0,Provisions_DATA!J208/ECO!T25),IF($C$3="Constant Exchange rate",IF(Provisions_DATA!J208=0,0,Provisions_DATA!J208/ECO!T60))))</f>
        <v>0</v>
      </c>
      <c r="L219" s="74">
        <f>IF($C$3="National Currency",IF(Provisions_DATA!K208=0,0,Provisions_DATA!K208),IF($C$3="Current Exchange rate",IF(Provisions_DATA!K208=0,0,Provisions_DATA!K208/ECO!U25),IF($C$3="Constant Exchange rate",IF(Provisions_DATA!K208=0,0,Provisions_DATA!K208/ECO!U60))))</f>
        <v>0</v>
      </c>
      <c r="M219" s="74">
        <f>IF($C$3="National Currency",IF(Provisions_DATA!L208=0,0,Provisions_DATA!L208),IF($C$3="Current Exchange rate",IF(Provisions_DATA!L208=0,0,Provisions_DATA!L208/ECO!V25),IF($C$3="Constant Exchange rate",IF(Provisions_DATA!L208=0,0,Provisions_DATA!L208/ECO!V60))))</f>
        <v>0</v>
      </c>
      <c r="N219" s="74">
        <f>IF($C$3="National Currency",IF(Provisions_DATA!M208=0,0,Provisions_DATA!M208),IF($C$3="Current Exchange rate",IF(Provisions_DATA!M208=0,0,Provisions_DATA!M208/ECO!W25),IF($C$3="Constant Exchange rate",IF(Provisions_DATA!M208=0,0,Provisions_DATA!M208/ECO!W60))))</f>
        <v>0</v>
      </c>
      <c r="O219" s="74">
        <f>IF($C$3="National Currency",IF(Provisions_DATA!N208=0,0,Provisions_DATA!N208),IF($C$3="Current Exchange rate",IF(Provisions_DATA!N208=0,0,Provisions_DATA!N208/ECO!X25),IF($C$3="Constant Exchange rate",IF(Provisions_DATA!N208=0,0,Provisions_DATA!N208/ECO!X60))))</f>
        <v>0</v>
      </c>
      <c r="P219" s="210">
        <f>IF($C$3="National Currency",IF(Provisions_DATA!O208=0,0,Provisions_DATA!O208),IF($C$3="Current Exchange rate",IF(Provisions_DATA!O208=0,0,Provisions_DATA!O208/ECO!Y25),IF($C$3="Constant Exchange rate",IF(Provisions_DATA!O208=0,0,Provisions_DATA!O208/ECO!Y60))))</f>
        <v>0</v>
      </c>
      <c r="Q219" s="77">
        <f t="shared" si="31"/>
        <v>0</v>
      </c>
      <c r="R219" s="77" t="str">
        <f t="shared" si="32"/>
        <v>-</v>
      </c>
      <c r="S219" s="77" t="str">
        <f t="shared" si="33"/>
        <v>-</v>
      </c>
    </row>
    <row r="220" spans="3:19" ht="15" x14ac:dyDescent="0.25">
      <c r="C220" s="242"/>
      <c r="D220" s="243"/>
      <c r="E220" s="72" t="s">
        <v>16</v>
      </c>
      <c r="F220" s="74">
        <f>IF($C$3="National Currency",IF(Provisions_DATA!E209=0,0,Provisions_DATA!E209),IF($C$3="Current Exchange rate",IF(Provisions_DATA!E209=0,0,Provisions_DATA!E209/ECO!O26),IF($C$3="Constant Exchange rate",IF(Provisions_DATA!E209=0,0,Provisions_DATA!E209/ECO!O61))))</f>
        <v>0</v>
      </c>
      <c r="G220" s="74">
        <f>IF($C$3="National Currency",IF(Provisions_DATA!F209=0,0,Provisions_DATA!F209),IF($C$3="Current Exchange rate",IF(Provisions_DATA!F209=0,0,Provisions_DATA!F209/ECO!P26),IF($C$3="Constant Exchange rate",IF(Provisions_DATA!F209=0,0,Provisions_DATA!F209/ECO!P61))))</f>
        <v>0</v>
      </c>
      <c r="H220" s="74">
        <f>IF($C$3="National Currency",IF(Provisions_DATA!G209=0,0,Provisions_DATA!G209),IF($C$3="Current Exchange rate",IF(Provisions_DATA!G209=0,0,Provisions_DATA!G209/ECO!Q26),IF($C$3="Constant Exchange rate",IF(Provisions_DATA!G209=0,0,Provisions_DATA!G209/ECO!Q61))))</f>
        <v>0</v>
      </c>
      <c r="I220" s="74">
        <f>IF($C$3="National Currency",IF(Provisions_DATA!H209=0,0,Provisions_DATA!H209),IF($C$3="Current Exchange rate",IF(Provisions_DATA!H209=0,0,Provisions_DATA!H209/ECO!R26),IF($C$3="Constant Exchange rate",IF(Provisions_DATA!H209=0,0,Provisions_DATA!H209/ECO!R61))))</f>
        <v>0</v>
      </c>
      <c r="J220" s="74">
        <f>IF($C$3="National Currency",IF(Provisions_DATA!I209=0,0,Provisions_DATA!I209),IF($C$3="Current Exchange rate",IF(Provisions_DATA!I209=0,0,Provisions_DATA!I209/ECO!S26),IF($C$3="Constant Exchange rate",IF(Provisions_DATA!I209=0,0,Provisions_DATA!I209/ECO!S61))))</f>
        <v>0</v>
      </c>
      <c r="K220" s="74">
        <f>IF($C$3="National Currency",IF(Provisions_DATA!J209=0,0,Provisions_DATA!J209),IF($C$3="Current Exchange rate",IF(Provisions_DATA!J209=0,0,Provisions_DATA!J209/ECO!T26),IF($C$3="Constant Exchange rate",IF(Provisions_DATA!J209=0,0,Provisions_DATA!J209/ECO!T61))))</f>
        <v>0</v>
      </c>
      <c r="L220" s="74">
        <f>IF($C$3="National Currency",IF(Provisions_DATA!K209=0,0,Provisions_DATA!K209),IF($C$3="Current Exchange rate",IF(Provisions_DATA!K209=0,0,Provisions_DATA!K209/ECO!U26),IF($C$3="Constant Exchange rate",IF(Provisions_DATA!K209=0,0,Provisions_DATA!K209/ECO!U61))))</f>
        <v>0</v>
      </c>
      <c r="M220" s="74">
        <f>IF($C$3="National Currency",IF(Provisions_DATA!L209=0,0,Provisions_DATA!L209),IF($C$3="Current Exchange rate",IF(Provisions_DATA!L209=0,0,Provisions_DATA!L209/ECO!V26),IF($C$3="Constant Exchange rate",IF(Provisions_DATA!L209=0,0,Provisions_DATA!L209/ECO!V61))))</f>
        <v>0</v>
      </c>
      <c r="N220" s="74">
        <f>IF($C$3="National Currency",IF(Provisions_DATA!M209=0,0,Provisions_DATA!M209),IF($C$3="Current Exchange rate",IF(Provisions_DATA!M209=0,0,Provisions_DATA!M209/ECO!W26),IF($C$3="Constant Exchange rate",IF(Provisions_DATA!M209=0,0,Provisions_DATA!M209/ECO!W61))))</f>
        <v>0</v>
      </c>
      <c r="O220" s="74">
        <f>IF($C$3="National Currency",IF(Provisions_DATA!N209=0,0,Provisions_DATA!N209),IF($C$3="Current Exchange rate",IF(Provisions_DATA!N209=0,0,Provisions_DATA!N209/ECO!X26),IF($C$3="Constant Exchange rate",IF(Provisions_DATA!N209=0,0,Provisions_DATA!N209/ECO!X61))))</f>
        <v>0</v>
      </c>
      <c r="P220" s="210">
        <f>IF($C$3="National Currency",IF(Provisions_DATA!O209=0,0,Provisions_DATA!O209),IF($C$3="Current Exchange rate",IF(Provisions_DATA!O209=0,0,Provisions_DATA!O209/ECO!Y26),IF($C$3="Constant Exchange rate",IF(Provisions_DATA!O209=0,0,Provisions_DATA!O209/ECO!Y61))))</f>
        <v>0</v>
      </c>
      <c r="Q220" s="77">
        <f t="shared" si="31"/>
        <v>0</v>
      </c>
      <c r="R220" s="77" t="str">
        <f t="shared" si="32"/>
        <v>-</v>
      </c>
      <c r="S220" s="77" t="str">
        <f t="shared" si="33"/>
        <v>-</v>
      </c>
    </row>
    <row r="221" spans="3:19" ht="15" x14ac:dyDescent="0.25">
      <c r="C221" s="242"/>
      <c r="D221" s="243"/>
      <c r="E221" s="72" t="s">
        <v>17</v>
      </c>
      <c r="F221" s="74">
        <f>IF($C$3="National Currency",IF(Provisions_DATA!E210=0,0,Provisions_DATA!E210),IF($C$3="Current Exchange rate",IF(Provisions_DATA!E210=0,0,Provisions_DATA!E210/ECO!O27),IF($C$3="Constant Exchange rate",IF(Provisions_DATA!E210=0,0,Provisions_DATA!E210/ECO!O62))))</f>
        <v>119381</v>
      </c>
      <c r="G221" s="74">
        <f>IF($C$3="National Currency",IF(Provisions_DATA!F210=0,0,Provisions_DATA!F210),IF($C$3="Current Exchange rate",IF(Provisions_DATA!F210=0,0,Provisions_DATA!F210/ECO!P27),IF($C$3="Constant Exchange rate",IF(Provisions_DATA!F210=0,0,Provisions_DATA!F210/ECO!P62))))</f>
        <v>131904</v>
      </c>
      <c r="H221" s="74">
        <f>IF($C$3="National Currency",IF(Provisions_DATA!G210=0,0,Provisions_DATA!G210),IF($C$3="Current Exchange rate",IF(Provisions_DATA!G210=0,0,Provisions_DATA!G210/ECO!Q27),IF($C$3="Constant Exchange rate",IF(Provisions_DATA!G210=0,0,Provisions_DATA!G210/ECO!Q62))))</f>
        <v>135930</v>
      </c>
      <c r="I221" s="74">
        <f>IF($C$3="National Currency",IF(Provisions_DATA!H210=0,0,Provisions_DATA!H210),IF($C$3="Current Exchange rate",IF(Provisions_DATA!H210=0,0,Provisions_DATA!H210/ECO!R27),IF($C$3="Constant Exchange rate",IF(Provisions_DATA!H210=0,0,Provisions_DATA!H210/ECO!R62))))</f>
        <v>134116</v>
      </c>
      <c r="J221" s="74">
        <f>IF($C$3="National Currency",IF(Provisions_DATA!I210=0,0,Provisions_DATA!I210),IF($C$3="Current Exchange rate",IF(Provisions_DATA!I210=0,0,Provisions_DATA!I210/ECO!S27),IF($C$3="Constant Exchange rate",IF(Provisions_DATA!I210=0,0,Provisions_DATA!I210/ECO!S62))))</f>
        <v>113736.337</v>
      </c>
      <c r="K221" s="74">
        <f>IF($C$3="National Currency",IF(Provisions_DATA!J210=0,0,Provisions_DATA!J210),IF($C$3="Current Exchange rate",IF(Provisions_DATA!J210=0,0,Provisions_DATA!J210/ECO!T27),IF($C$3="Constant Exchange rate",IF(Provisions_DATA!J210=0,0,Provisions_DATA!J210/ECO!T62))))</f>
        <v>112041</v>
      </c>
      <c r="L221" s="74">
        <f>IF($C$3="National Currency",IF(Provisions_DATA!K210=0,0,Provisions_DATA!K210),IF($C$3="Current Exchange rate",IF(Provisions_DATA!K210=0,0,Provisions_DATA!K210/ECO!U27),IF($C$3="Constant Exchange rate",IF(Provisions_DATA!K210=0,0,Provisions_DATA!K210/ECO!U62))))</f>
        <v>106284</v>
      </c>
      <c r="M221" s="74">
        <f>IF($C$3="National Currency",IF(Provisions_DATA!L210=0,0,Provisions_DATA!L210),IF($C$3="Current Exchange rate",IF(Provisions_DATA!L210=0,0,Provisions_DATA!L210/ECO!V27),IF($C$3="Constant Exchange rate",IF(Provisions_DATA!L210=0,0,Provisions_DATA!L210/ECO!V62))))</f>
        <v>92235</v>
      </c>
      <c r="N221" s="74">
        <f>IF($C$3="National Currency",IF(Provisions_DATA!M210=0,0,Provisions_DATA!M210),IF($C$3="Current Exchange rate",IF(Provisions_DATA!M210=0,0,Provisions_DATA!M210/ECO!W27),IF($C$3="Constant Exchange rate",IF(Provisions_DATA!M210=0,0,Provisions_DATA!M210/ECO!W62))))</f>
        <v>89599</v>
      </c>
      <c r="O221" s="74">
        <f>IF($C$3="National Currency",IF(Provisions_DATA!N210=0,0,Provisions_DATA!N210),IF($C$3="Current Exchange rate",IF(Provisions_DATA!N210=0,0,Provisions_DATA!N210/ECO!X27),IF($C$3="Constant Exchange rate",IF(Provisions_DATA!N210=0,0,Provisions_DATA!N210/ECO!X62))))</f>
        <v>87883</v>
      </c>
      <c r="P221" s="210">
        <f>IF($C$3="National Currency",IF(Provisions_DATA!O210=0,0,Provisions_DATA!O210),IF($C$3="Current Exchange rate",IF(Provisions_DATA!O210=0,0,Provisions_DATA!O210/ECO!Y27),IF($C$3="Constant Exchange rate",IF(Provisions_DATA!O210=0,0,Provisions_DATA!O210/ECO!Y62))))</f>
        <v>96660</v>
      </c>
      <c r="Q221" s="77">
        <f t="shared" si="31"/>
        <v>4.4260527525129142E-2</v>
      </c>
      <c r="R221" s="77">
        <f t="shared" si="32"/>
        <v>-1.9151999464279701E-2</v>
      </c>
      <c r="S221" s="77">
        <f t="shared" si="33"/>
        <v>-0.26384433033732335</v>
      </c>
    </row>
    <row r="222" spans="3:19" ht="15" x14ac:dyDescent="0.25">
      <c r="C222" s="242"/>
      <c r="D222" s="243"/>
      <c r="E222" s="72" t="s">
        <v>18</v>
      </c>
      <c r="F222" s="74">
        <f>IF($C$3="National Currency",IF(Provisions_DATA!E211=0,0,Provisions_DATA!E211),IF($C$3="Current Exchange rate",IF(Provisions_DATA!E211=0,0,Provisions_DATA!E211/ECO!O28),IF($C$3="Constant Exchange rate",IF(Provisions_DATA!E211=0,0,Provisions_DATA!E211/ECO!O63))))</f>
        <v>0</v>
      </c>
      <c r="G222" s="74">
        <f>IF($C$3="National Currency",IF(Provisions_DATA!F211=0,0,Provisions_DATA!F211),IF($C$3="Current Exchange rate",IF(Provisions_DATA!F211=0,0,Provisions_DATA!F211/ECO!P28),IF($C$3="Constant Exchange rate",IF(Provisions_DATA!F211=0,0,Provisions_DATA!F211/ECO!P63))))</f>
        <v>0</v>
      </c>
      <c r="H222" s="74">
        <f>IF($C$3="National Currency",IF(Provisions_DATA!G211=0,0,Provisions_DATA!G211),IF($C$3="Current Exchange rate",IF(Provisions_DATA!G211=0,0,Provisions_DATA!G211/ECO!Q28),IF($C$3="Constant Exchange rate",IF(Provisions_DATA!G211=0,0,Provisions_DATA!G211/ECO!Q63))))</f>
        <v>0</v>
      </c>
      <c r="I222" s="74">
        <f>IF($C$3="National Currency",IF(Provisions_DATA!H211=0,0,Provisions_DATA!H211),IF($C$3="Current Exchange rate",IF(Provisions_DATA!H211=0,0,Provisions_DATA!H211/ECO!R28),IF($C$3="Constant Exchange rate",IF(Provisions_DATA!H211=0,0,Provisions_DATA!H211/ECO!R63))))</f>
        <v>0</v>
      </c>
      <c r="J222" s="74">
        <f>IF($C$3="National Currency",IF(Provisions_DATA!I211=0,0,Provisions_DATA!I211),IF($C$3="Current Exchange rate",IF(Provisions_DATA!I211=0,0,Provisions_DATA!I211/ECO!S28),IF($C$3="Constant Exchange rate",IF(Provisions_DATA!I211=0,0,Provisions_DATA!I211/ECO!S63))))</f>
        <v>0</v>
      </c>
      <c r="K222" s="74">
        <f>IF($C$3="National Currency",IF(Provisions_DATA!J211=0,0,Provisions_DATA!J211),IF($C$3="Current Exchange rate",IF(Provisions_DATA!J211=0,0,Provisions_DATA!J211/ECO!T28),IF($C$3="Constant Exchange rate",IF(Provisions_DATA!J211=0,0,Provisions_DATA!J211/ECO!T63))))</f>
        <v>0</v>
      </c>
      <c r="L222" s="74">
        <f>IF($C$3="National Currency",IF(Provisions_DATA!K211=0,0,Provisions_DATA!K211),IF($C$3="Current Exchange rate",IF(Provisions_DATA!K211=0,0,Provisions_DATA!K211/ECO!U28),IF($C$3="Constant Exchange rate",IF(Provisions_DATA!K211=0,0,Provisions_DATA!K211/ECO!U63))))</f>
        <v>0</v>
      </c>
      <c r="M222" s="74">
        <f>IF($C$3="National Currency",IF(Provisions_DATA!L211=0,0,Provisions_DATA!L211),IF($C$3="Current Exchange rate",IF(Provisions_DATA!L211=0,0,Provisions_DATA!L211/ECO!V28),IF($C$3="Constant Exchange rate",IF(Provisions_DATA!L211=0,0,Provisions_DATA!L211/ECO!V63))))</f>
        <v>0</v>
      </c>
      <c r="N222" s="74">
        <f>IF($C$3="National Currency",IF(Provisions_DATA!M211=0,0,Provisions_DATA!M211),IF($C$3="Current Exchange rate",IF(Provisions_DATA!M211=0,0,Provisions_DATA!M211/ECO!W28),IF($C$3="Constant Exchange rate",IF(Provisions_DATA!M211=0,0,Provisions_DATA!M211/ECO!W63))))</f>
        <v>0</v>
      </c>
      <c r="O222" s="74">
        <f>IF($C$3="National Currency",IF(Provisions_DATA!N211=0,0,Provisions_DATA!N211),IF($C$3="Current Exchange rate",IF(Provisions_DATA!N211=0,0,Provisions_DATA!N211/ECO!X28),IF($C$3="Constant Exchange rate",IF(Provisions_DATA!N211=0,0,Provisions_DATA!N211/ECO!X63))))</f>
        <v>0</v>
      </c>
      <c r="P222" s="210">
        <f>IF($C$3="National Currency",IF(Provisions_DATA!O211=0,0,Provisions_DATA!O211),IF($C$3="Current Exchange rate",IF(Provisions_DATA!O211=0,0,Provisions_DATA!O211/ECO!Y28),IF($C$3="Constant Exchange rate",IF(Provisions_DATA!O211=0,0,Provisions_DATA!O211/ECO!Y63))))</f>
        <v>0</v>
      </c>
      <c r="Q222" s="77">
        <f t="shared" si="31"/>
        <v>0</v>
      </c>
      <c r="R222" s="77" t="str">
        <f t="shared" si="32"/>
        <v>-</v>
      </c>
      <c r="S222" s="77" t="str">
        <f t="shared" si="33"/>
        <v>-</v>
      </c>
    </row>
    <row r="223" spans="3:19" ht="15" x14ac:dyDescent="0.25">
      <c r="C223" s="242"/>
      <c r="D223" s="243"/>
      <c r="E223" s="72" t="s">
        <v>19</v>
      </c>
      <c r="F223" s="74">
        <f>IF($C$3="National Currency",IF(Provisions_DATA!E212=0,0,Provisions_DATA!E212),IF($C$3="Current Exchange rate",IF(Provisions_DATA!E212=0,0,Provisions_DATA!E212/ECO!O29),IF($C$3="Constant Exchange rate",IF(Provisions_DATA!E212=0,0,Provisions_DATA!E212/ECO!O64))))</f>
        <v>0</v>
      </c>
      <c r="G223" s="74">
        <f>IF($C$3="National Currency",IF(Provisions_DATA!F212=0,0,Provisions_DATA!F212),IF($C$3="Current Exchange rate",IF(Provisions_DATA!F212=0,0,Provisions_DATA!F212/ECO!P29),IF($C$3="Constant Exchange rate",IF(Provisions_DATA!F212=0,0,Provisions_DATA!F212/ECO!P64))))</f>
        <v>0</v>
      </c>
      <c r="H223" s="74">
        <f>IF($C$3="National Currency",IF(Provisions_DATA!G212=0,0,Provisions_DATA!G212),IF($C$3="Current Exchange rate",IF(Provisions_DATA!G212=0,0,Provisions_DATA!G212/ECO!Q29),IF($C$3="Constant Exchange rate",IF(Provisions_DATA!G212=0,0,Provisions_DATA!G212/ECO!Q64))))</f>
        <v>0</v>
      </c>
      <c r="I223" s="74">
        <f>IF($C$3="National Currency",IF(Provisions_DATA!H212=0,0,Provisions_DATA!H212),IF($C$3="Current Exchange rate",IF(Provisions_DATA!H212=0,0,Provisions_DATA!H212/ECO!R29),IF($C$3="Constant Exchange rate",IF(Provisions_DATA!H212=0,0,Provisions_DATA!H212/ECO!R64))))</f>
        <v>0</v>
      </c>
      <c r="J223" s="74">
        <f>IF($C$3="National Currency",IF(Provisions_DATA!I212=0,0,Provisions_DATA!I212),IF($C$3="Current Exchange rate",IF(Provisions_DATA!I212=0,0,Provisions_DATA!I212/ECO!S29),IF($C$3="Constant Exchange rate",IF(Provisions_DATA!I212=0,0,Provisions_DATA!I212/ECO!S64))))</f>
        <v>0</v>
      </c>
      <c r="K223" s="74">
        <f>IF($C$3="National Currency",IF(Provisions_DATA!J212=0,0,Provisions_DATA!J212),IF($C$3="Current Exchange rate",IF(Provisions_DATA!J212=0,0,Provisions_DATA!J212/ECO!T29),IF($C$3="Constant Exchange rate",IF(Provisions_DATA!J212=0,0,Provisions_DATA!J212/ECO!T64))))</f>
        <v>0</v>
      </c>
      <c r="L223" s="74">
        <f>IF($C$3="National Currency",IF(Provisions_DATA!K212=0,0,Provisions_DATA!K212),IF($C$3="Current Exchange rate",IF(Provisions_DATA!K212=0,0,Provisions_DATA!K212/ECO!U29),IF($C$3="Constant Exchange rate",IF(Provisions_DATA!K212=0,0,Provisions_DATA!K212/ECO!U64))))</f>
        <v>0</v>
      </c>
      <c r="M223" s="74">
        <f>IF($C$3="National Currency",IF(Provisions_DATA!L212=0,0,Provisions_DATA!L212),IF($C$3="Current Exchange rate",IF(Provisions_DATA!L212=0,0,Provisions_DATA!L212/ECO!V29),IF($C$3="Constant Exchange rate",IF(Provisions_DATA!L212=0,0,Provisions_DATA!L212/ECO!V64))))</f>
        <v>0</v>
      </c>
      <c r="N223" s="74">
        <f>IF($C$3="National Currency",IF(Provisions_DATA!M212=0,0,Provisions_DATA!M212),IF($C$3="Current Exchange rate",IF(Provisions_DATA!M212=0,0,Provisions_DATA!M212/ECO!W29),IF($C$3="Constant Exchange rate",IF(Provisions_DATA!M212=0,0,Provisions_DATA!M212/ECO!W64))))</f>
        <v>0</v>
      </c>
      <c r="O223" s="74">
        <f>IF($C$3="National Currency",IF(Provisions_DATA!N212=0,0,Provisions_DATA!N212),IF($C$3="Current Exchange rate",IF(Provisions_DATA!N212=0,0,Provisions_DATA!N212/ECO!X29),IF($C$3="Constant Exchange rate",IF(Provisions_DATA!N212=0,0,Provisions_DATA!N212/ECO!X64))))</f>
        <v>0</v>
      </c>
      <c r="P223" s="210">
        <f>IF($C$3="National Currency",IF(Provisions_DATA!O212=0,0,Provisions_DATA!O212),IF($C$3="Current Exchange rate",IF(Provisions_DATA!O212=0,0,Provisions_DATA!O212/ECO!Y29),IF($C$3="Constant Exchange rate",IF(Provisions_DATA!O212=0,0,Provisions_DATA!O212/ECO!Y64))))</f>
        <v>0</v>
      </c>
      <c r="Q223" s="77">
        <f t="shared" si="31"/>
        <v>0</v>
      </c>
      <c r="R223" s="77" t="str">
        <f t="shared" si="32"/>
        <v>-</v>
      </c>
      <c r="S223" s="77" t="str">
        <f t="shared" si="33"/>
        <v>-</v>
      </c>
    </row>
    <row r="224" spans="3:19" ht="15" x14ac:dyDescent="0.25">
      <c r="C224" s="242"/>
      <c r="D224" s="243"/>
      <c r="E224" s="72" t="s">
        <v>20</v>
      </c>
      <c r="F224" s="74">
        <f>IF($C$3="National Currency",IF(Provisions_DATA!E213=0,0,Provisions_DATA!E213),IF($C$3="Current Exchange rate",IF(Provisions_DATA!E213=0,0,Provisions_DATA!E213/ECO!O30),IF($C$3="Constant Exchange rate",IF(Provisions_DATA!E213=0,0,Provisions_DATA!E213/ECO!O65))))</f>
        <v>0.17095475241889585</v>
      </c>
      <c r="G224" s="74">
        <f>IF($C$3="National Currency",IF(Provisions_DATA!F213=0,0,Provisions_DATA!F213),IF($C$3="Current Exchange rate",IF(Provisions_DATA!F213=0,0,Provisions_DATA!F213/ECO!P30),IF($C$3="Constant Exchange rate",IF(Provisions_DATA!F213=0,0,Provisions_DATA!F213/ECO!P65))))</f>
        <v>4.2544109277177009</v>
      </c>
      <c r="H224" s="74">
        <f>IF($C$3="National Currency",IF(Provisions_DATA!G213=0,0,Provisions_DATA!G213),IF($C$3="Current Exchange rate",IF(Provisions_DATA!G213=0,0,Provisions_DATA!G213/ECO!Q30),IF($C$3="Constant Exchange rate",IF(Provisions_DATA!G213=0,0,Provisions_DATA!G213/ECO!Q65))))</f>
        <v>0</v>
      </c>
      <c r="I224" s="74">
        <f>IF($C$3="National Currency",IF(Provisions_DATA!H213=0,0,Provisions_DATA!H213),IF($C$3="Current Exchange rate",IF(Provisions_DATA!H213=0,0,Provisions_DATA!H213/ECO!R30),IF($C$3="Constant Exchange rate",IF(Provisions_DATA!H213=0,0,Provisions_DATA!H213/ECO!R65))))</f>
        <v>0</v>
      </c>
      <c r="J224" s="74">
        <f>IF($C$3="National Currency",IF(Provisions_DATA!I213=0,0,Provisions_DATA!I213),IF($C$3="Current Exchange rate",IF(Provisions_DATA!I213=0,0,Provisions_DATA!I213/ECO!S30),IF($C$3="Constant Exchange rate",IF(Provisions_DATA!I213=0,0,Provisions_DATA!I213/ECO!S65))))</f>
        <v>0</v>
      </c>
      <c r="K224" s="74">
        <f>IF($C$3="National Currency",IF(Provisions_DATA!J213=0,0,Provisions_DATA!J213),IF($C$3="Current Exchange rate",IF(Provisions_DATA!J213=0,0,Provisions_DATA!J213/ECO!T30),IF($C$3="Constant Exchange rate",IF(Provisions_DATA!J213=0,0,Provisions_DATA!J213/ECO!T65))))</f>
        <v>0</v>
      </c>
      <c r="L224" s="74">
        <f>IF($C$3="National Currency",IF(Provisions_DATA!K213=0,0,Provisions_DATA!K213),IF($C$3="Current Exchange rate",IF(Provisions_DATA!K213=0,0,Provisions_DATA!K213/ECO!U30),IF($C$3="Constant Exchange rate",IF(Provisions_DATA!K213=0,0,Provisions_DATA!K213/ECO!U65))))</f>
        <v>0</v>
      </c>
      <c r="M224" s="74">
        <f>IF($C$3="National Currency",IF(Provisions_DATA!L213=0,0,Provisions_DATA!L213),IF($C$3="Current Exchange rate",IF(Provisions_DATA!L213=0,0,Provisions_DATA!L213/ECO!V30),IF($C$3="Constant Exchange rate",IF(Provisions_DATA!L213=0,0,Provisions_DATA!L213/ECO!V65))))</f>
        <v>0</v>
      </c>
      <c r="N224" s="74">
        <f>IF($C$3="National Currency",IF(Provisions_DATA!M213=0,0,Provisions_DATA!M213),IF($C$3="Current Exchange rate",IF(Provisions_DATA!M213=0,0,Provisions_DATA!M213/ECO!W30),IF($C$3="Constant Exchange rate",IF(Provisions_DATA!M213=0,0,Provisions_DATA!M213/ECO!W65))))</f>
        <v>0</v>
      </c>
      <c r="O224" s="74">
        <f>IF($C$3="National Currency",IF(Provisions_DATA!N213=0,0,Provisions_DATA!N213),IF($C$3="Current Exchange rate",IF(Provisions_DATA!N213=0,0,Provisions_DATA!N213/ECO!X30),IF($C$3="Constant Exchange rate",IF(Provisions_DATA!N213=0,0,Provisions_DATA!N213/ECO!X65))))</f>
        <v>0</v>
      </c>
      <c r="P224" s="210">
        <f>IF($C$3="National Currency",IF(Provisions_DATA!O213=0,0,Provisions_DATA!O213),IF($C$3="Current Exchange rate",IF(Provisions_DATA!O213=0,0,Provisions_DATA!O213/ECO!Y30),IF($C$3="Constant Exchange rate",IF(Provisions_DATA!O213=0,0,Provisions_DATA!O213/ECO!Y65))))</f>
        <v>0</v>
      </c>
      <c r="Q224" s="77">
        <f t="shared" si="31"/>
        <v>0</v>
      </c>
      <c r="R224" s="77" t="str">
        <f t="shared" si="32"/>
        <v>-</v>
      </c>
      <c r="S224" s="77" t="str">
        <f t="shared" si="33"/>
        <v>-</v>
      </c>
    </row>
    <row r="225" spans="3:19" ht="15" x14ac:dyDescent="0.25">
      <c r="C225" s="242"/>
      <c r="D225" s="243"/>
      <c r="E225" s="72" t="s">
        <v>21</v>
      </c>
      <c r="F225" s="74">
        <f>IF($C$3="National Currency",IF(Provisions_DATA!E214=0,0,Provisions_DATA!E214),IF($C$3="Current Exchange rate",IF(Provisions_DATA!E214=0,0,Provisions_DATA!E214/ECO!O31),IF($C$3="Constant Exchange rate",IF(Provisions_DATA!E214=0,0,Provisions_DATA!E214/ECO!O66))))</f>
        <v>187.28162124388541</v>
      </c>
      <c r="G225" s="74">
        <f>IF($C$3="National Currency",IF(Provisions_DATA!F214=0,0,Provisions_DATA!F214),IF($C$3="Current Exchange rate",IF(Provisions_DATA!F214=0,0,Provisions_DATA!F214/ECO!P31),IF($C$3="Constant Exchange rate",IF(Provisions_DATA!F214=0,0,Provisions_DATA!F214/ECO!P66))))</f>
        <v>305.84672723037505</v>
      </c>
      <c r="H225" s="74">
        <f>IF($C$3="National Currency",IF(Provisions_DATA!G214=0,0,Provisions_DATA!G214),IF($C$3="Current Exchange rate",IF(Provisions_DATA!G214=0,0,Provisions_DATA!G214/ECO!Q31),IF($C$3="Constant Exchange rate",IF(Provisions_DATA!G214=0,0,Provisions_DATA!G214/ECO!Q66))))</f>
        <v>423.71302119729791</v>
      </c>
      <c r="I225" s="74">
        <f>IF($C$3="National Currency",IF(Provisions_DATA!H214=0,0,Provisions_DATA!H214),IF($C$3="Current Exchange rate",IF(Provisions_DATA!H214=0,0,Provisions_DATA!H214/ECO!R31),IF($C$3="Constant Exchange rate",IF(Provisions_DATA!H214=0,0,Provisions_DATA!H214/ECO!R66))))</f>
        <v>500.8152806894945</v>
      </c>
      <c r="J225" s="74">
        <f>IF($C$3="National Currency",IF(Provisions_DATA!I214=0,0,Provisions_DATA!I214),IF($C$3="Current Exchange rate",IF(Provisions_DATA!I214=0,0,Provisions_DATA!I214/ECO!S31),IF($C$3="Constant Exchange rate",IF(Provisions_DATA!I214=0,0,Provisions_DATA!I214/ECO!S66))))</f>
        <v>170.9</v>
      </c>
      <c r="K225" s="74">
        <f>IF($C$3="National Currency",IF(Provisions_DATA!J214=0,0,Provisions_DATA!J214),IF($C$3="Current Exchange rate",IF(Provisions_DATA!J214=0,0,Provisions_DATA!J214/ECO!T31),IF($C$3="Constant Exchange rate",IF(Provisions_DATA!J214=0,0,Provisions_DATA!J214/ECO!T66))))</f>
        <v>221.5</v>
      </c>
      <c r="L225" s="74">
        <f>IF($C$3="National Currency",IF(Provisions_DATA!K214=0,0,Provisions_DATA!K214),IF($C$3="Current Exchange rate",IF(Provisions_DATA!K214=0,0,Provisions_DATA!K214/ECO!U31),IF($C$3="Constant Exchange rate",IF(Provisions_DATA!K214=0,0,Provisions_DATA!K214/ECO!U66))))</f>
        <v>256.60000000000002</v>
      </c>
      <c r="M225" s="74">
        <f>IF($C$3="National Currency",IF(Provisions_DATA!L214=0,0,Provisions_DATA!L214),IF($C$3="Current Exchange rate",IF(Provisions_DATA!L214=0,0,Provisions_DATA!L214/ECO!V31),IF($C$3="Constant Exchange rate",IF(Provisions_DATA!L214=0,0,Provisions_DATA!L214/ECO!V66))))</f>
        <v>244.5</v>
      </c>
      <c r="N225" s="74">
        <f>IF($C$3="National Currency",IF(Provisions_DATA!M214=0,0,Provisions_DATA!M214),IF($C$3="Current Exchange rate",IF(Provisions_DATA!M214=0,0,Provisions_DATA!M214/ECO!W31),IF($C$3="Constant Exchange rate",IF(Provisions_DATA!M214=0,0,Provisions_DATA!M214/ECO!W66))))</f>
        <v>283.5</v>
      </c>
      <c r="O225" s="74">
        <f>IF($C$3="National Currency",IF(Provisions_DATA!N214=0,0,Provisions_DATA!N214),IF($C$3="Current Exchange rate",IF(Provisions_DATA!N214=0,0,Provisions_DATA!N214/ECO!X31),IF($C$3="Constant Exchange rate",IF(Provisions_DATA!N214=0,0,Provisions_DATA!N214/ECO!X66))))</f>
        <v>315.60000000000002</v>
      </c>
      <c r="P225" s="210">
        <f>IF($C$3="National Currency",IF(Provisions_DATA!O214=0,0,Provisions_DATA!O214),IF($C$3="Current Exchange rate",IF(Provisions_DATA!O214=0,0,Provisions_DATA!O214/ECO!Y31),IF($C$3="Constant Exchange rate",IF(Provisions_DATA!O214=0,0,Provisions_DATA!O214/ECO!Y66))))</f>
        <v>343.7</v>
      </c>
      <c r="Q225" s="77">
        <f t="shared" si="31"/>
        <v>1.5894567193803987E-4</v>
      </c>
      <c r="R225" s="77">
        <f t="shared" si="32"/>
        <v>0.11322751322751334</v>
      </c>
      <c r="S225" s="77">
        <f t="shared" si="33"/>
        <v>0.68516268656716406</v>
      </c>
    </row>
    <row r="226" spans="3:19" ht="15" x14ac:dyDescent="0.25">
      <c r="C226" s="242"/>
      <c r="D226" s="243"/>
      <c r="E226" s="72" t="s">
        <v>22</v>
      </c>
      <c r="F226" s="74">
        <f>IF($C$3="National Currency",IF(Provisions_DATA!E215=0,0,Provisions_DATA!E215),IF($C$3="Current Exchange rate",IF(Provisions_DATA!E215=0,0,Provisions_DATA!E215/ECO!O32),IF($C$3="Constant Exchange rate",IF(Provisions_DATA!E215=0,0,Provisions_DATA!E215/ECO!O67))))</f>
        <v>72915</v>
      </c>
      <c r="G226" s="74">
        <f>IF($C$3="National Currency",IF(Provisions_DATA!F215=0,0,Provisions_DATA!F215),IF($C$3="Current Exchange rate",IF(Provisions_DATA!F215=0,0,Provisions_DATA!F215/ECO!P32),IF($C$3="Constant Exchange rate",IF(Provisions_DATA!F215=0,0,Provisions_DATA!F215/ECO!P67))))</f>
        <v>81382</v>
      </c>
      <c r="H226" s="74">
        <f>IF($C$3="National Currency",IF(Provisions_DATA!G215=0,0,Provisions_DATA!G215),IF($C$3="Current Exchange rate",IF(Provisions_DATA!G215=0,0,Provisions_DATA!G215/ECO!Q32),IF($C$3="Constant Exchange rate",IF(Provisions_DATA!G215=0,0,Provisions_DATA!G215/ECO!Q67))))</f>
        <v>86732</v>
      </c>
      <c r="I226" s="74">
        <f>IF($C$3="National Currency",IF(Provisions_DATA!H215=0,0,Provisions_DATA!H215),IF($C$3="Current Exchange rate",IF(Provisions_DATA!H215=0,0,Provisions_DATA!H215/ECO!R32),IF($C$3="Constant Exchange rate",IF(Provisions_DATA!H215=0,0,Provisions_DATA!H215/ECO!R67))))</f>
        <v>93647</v>
      </c>
      <c r="J226" s="74">
        <f>IF($C$3="National Currency",IF(Provisions_DATA!I215=0,0,Provisions_DATA!I215),IF($C$3="Current Exchange rate",IF(Provisions_DATA!I215=0,0,Provisions_DATA!I215/ECO!S32),IF($C$3="Constant Exchange rate",IF(Provisions_DATA!I215=0,0,Provisions_DATA!I215/ECO!S67))))</f>
        <v>89038</v>
      </c>
      <c r="K226" s="74">
        <f>IF($C$3="National Currency",IF(Provisions_DATA!J215=0,0,Provisions_DATA!J215),IF($C$3="Current Exchange rate",IF(Provisions_DATA!J215=0,0,Provisions_DATA!J215/ECO!T32),IF($C$3="Constant Exchange rate",IF(Provisions_DATA!J215=0,0,Provisions_DATA!J215/ECO!T67))))</f>
        <v>100523</v>
      </c>
      <c r="L226" s="74">
        <f>IF($C$3="National Currency",IF(Provisions_DATA!K215=0,0,Provisions_DATA!K215),IF($C$3="Current Exchange rate",IF(Provisions_DATA!K215=0,0,Provisions_DATA!K215/ECO!U32),IF($C$3="Constant Exchange rate",IF(Provisions_DATA!K215=0,0,Provisions_DATA!K215/ECO!U67))))</f>
        <v>106394</v>
      </c>
      <c r="M226" s="74">
        <f>IF($C$3="National Currency",IF(Provisions_DATA!L215=0,0,Provisions_DATA!L215),IF($C$3="Current Exchange rate",IF(Provisions_DATA!L215=0,0,Provisions_DATA!L215/ECO!V32),IF($C$3="Constant Exchange rate",IF(Provisions_DATA!L215=0,0,Provisions_DATA!L215/ECO!V67))))</f>
        <v>107008</v>
      </c>
      <c r="N226" s="74">
        <f>IF($C$3="National Currency",IF(Provisions_DATA!M215=0,0,Provisions_DATA!M215),IF($C$3="Current Exchange rate",IF(Provisions_DATA!M215=0,0,Provisions_DATA!M215/ECO!W32),IF($C$3="Constant Exchange rate",IF(Provisions_DATA!M215=0,0,Provisions_DATA!M215/ECO!W67))))</f>
        <v>112782</v>
      </c>
      <c r="O226" s="74">
        <f>IF($C$3="National Currency",IF(Provisions_DATA!N215=0,0,Provisions_DATA!N215),IF($C$3="Current Exchange rate",IF(Provisions_DATA!N215=0,0,Provisions_DATA!N215/ECO!X32),IF($C$3="Constant Exchange rate",IF(Provisions_DATA!N215=0,0,Provisions_DATA!N215/ECO!X67))))</f>
        <v>111826</v>
      </c>
      <c r="P226" s="210">
        <f>IF($C$3="National Currency",IF(Provisions_DATA!O215=0,0,Provisions_DATA!O215),IF($C$3="Current Exchange rate",IF(Provisions_DATA!O215=0,0,Provisions_DATA!O215/ECO!Y32),IF($C$3="Constant Exchange rate",IF(Provisions_DATA!O215=0,0,Provisions_DATA!O215/ECO!Y67))))</f>
        <v>116501</v>
      </c>
      <c r="Q226" s="77">
        <f t="shared" si="31"/>
        <v>5.6318943948489374E-2</v>
      </c>
      <c r="R226" s="77">
        <f t="shared" si="32"/>
        <v>-8.4765299427214114E-3</v>
      </c>
      <c r="S226" s="77">
        <f t="shared" si="33"/>
        <v>0.5336487691147227</v>
      </c>
    </row>
    <row r="227" spans="3:19" ht="15" x14ac:dyDescent="0.25">
      <c r="C227" s="242"/>
      <c r="D227" s="243"/>
      <c r="E227" s="72" t="s">
        <v>23</v>
      </c>
      <c r="F227" s="74">
        <f>IF($C$3="National Currency",IF(Provisions_DATA!E216=0,0,Provisions_DATA!E216),IF($C$3="Current Exchange rate",IF(Provisions_DATA!E216=0,0,Provisions_DATA!E216/ECO!O33),IF($C$3="Constant Exchange rate",IF(Provisions_DATA!E216=0,0,Provisions_DATA!E216/ECO!O68))))</f>
        <v>2559.1683255916832</v>
      </c>
      <c r="G227" s="74">
        <f>IF($C$3="National Currency",IF(Provisions_DATA!F216=0,0,Provisions_DATA!F216),IF($C$3="Current Exchange rate",IF(Provisions_DATA!F216=0,0,Provisions_DATA!F216/ECO!P33),IF($C$3="Constant Exchange rate",IF(Provisions_DATA!F216=0,0,Provisions_DATA!F216/ECO!P68))))</f>
        <v>3527.9805352798053</v>
      </c>
      <c r="H227" s="74">
        <f>IF($C$3="National Currency",IF(Provisions_DATA!G216=0,0,Provisions_DATA!G216),IF($C$3="Current Exchange rate",IF(Provisions_DATA!G216=0,0,Provisions_DATA!G216/ECO!Q33),IF($C$3="Constant Exchange rate",IF(Provisions_DATA!G216=0,0,Provisions_DATA!G216/ECO!Q68))))</f>
        <v>4675.1824817518245</v>
      </c>
      <c r="I227" s="74">
        <f>IF($C$3="National Currency",IF(Provisions_DATA!H216=0,0,Provisions_DATA!H216),IF($C$3="Current Exchange rate",IF(Provisions_DATA!H216=0,0,Provisions_DATA!H216/ECO!R33),IF($C$3="Constant Exchange rate",IF(Provisions_DATA!H216=0,0,Provisions_DATA!H216/ECO!R68))))</f>
        <v>4935.0807343508077</v>
      </c>
      <c r="J227" s="74">
        <f>IF($C$3="National Currency",IF(Provisions_DATA!I216=0,0,Provisions_DATA!I216),IF($C$3="Current Exchange rate",IF(Provisions_DATA!I216=0,0,Provisions_DATA!I216/ECO!S33),IF($C$3="Constant Exchange rate",IF(Provisions_DATA!I216=0,0,Provisions_DATA!I216/ECO!S68))))</f>
        <v>4357.885423578854</v>
      </c>
      <c r="K227" s="74">
        <f>IF($C$3="National Currency",IF(Provisions_DATA!J216=0,0,Provisions_DATA!J216),IF($C$3="Current Exchange rate",IF(Provisions_DATA!J216=0,0,Provisions_DATA!J216/ECO!T33),IF($C$3="Constant Exchange rate",IF(Provisions_DATA!J216=0,0,Provisions_DATA!J216/ECO!T68))))</f>
        <v>6727.6045122760452</v>
      </c>
      <c r="L227" s="74">
        <f>IF($C$3="National Currency",IF(Provisions_DATA!K216=0,0,Provisions_DATA!K216),IF($C$3="Current Exchange rate",IF(Provisions_DATA!K216=0,0,Provisions_DATA!K216/ECO!U33),IF($C$3="Constant Exchange rate",IF(Provisions_DATA!K216=0,0,Provisions_DATA!K216/ECO!U68))))</f>
        <v>8405.8836540588363</v>
      </c>
      <c r="M227" s="74">
        <f>IF($C$3="National Currency",IF(Provisions_DATA!L216=0,0,Provisions_DATA!L216),IF($C$3="Current Exchange rate",IF(Provisions_DATA!L216=0,0,Provisions_DATA!L216/ECO!V33),IF($C$3="Constant Exchange rate",IF(Provisions_DATA!L216=0,0,Provisions_DATA!L216/ECO!V68))))</f>
        <v>9421.2563592125643</v>
      </c>
      <c r="N227" s="74">
        <f>IF($C$3="National Currency",IF(Provisions_DATA!M216=0,0,Provisions_DATA!M216),IF($C$3="Current Exchange rate",IF(Provisions_DATA!M216=0,0,Provisions_DATA!M216/ECO!W33),IF($C$3="Constant Exchange rate",IF(Provisions_DATA!M216=0,0,Provisions_DATA!M216/ECO!W68))))</f>
        <v>11712.895377128954</v>
      </c>
      <c r="O227" s="74">
        <f>IF($C$3="National Currency",IF(Provisions_DATA!N216=0,0,Provisions_DATA!N216),IF($C$3="Current Exchange rate",IF(Provisions_DATA!N216=0,0,Provisions_DATA!N216/ECO!X33),IF($C$3="Constant Exchange rate",IF(Provisions_DATA!N216=0,0,Provisions_DATA!N216/ECO!X68))))</f>
        <v>14685.246626852466</v>
      </c>
      <c r="P227" s="210">
        <f>IF($C$3="National Currency",IF(Provisions_DATA!O216=0,0,Provisions_DATA!O216),IF($C$3="Current Exchange rate",IF(Provisions_DATA!O216=0,0,Provisions_DATA!O216/ECO!Y33),IF($C$3="Constant Exchange rate",IF(Provisions_DATA!O216=0,0,Provisions_DATA!O216/ECO!Y68))))</f>
        <v>17531.408980314089</v>
      </c>
      <c r="Q227" s="77">
        <f t="shared" si="31"/>
        <v>7.3959328031714148E-3</v>
      </c>
      <c r="R227" s="77">
        <f t="shared" si="32"/>
        <v>0.25376742078029979</v>
      </c>
      <c r="S227" s="77">
        <f t="shared" si="33"/>
        <v>4.7382886776145199</v>
      </c>
    </row>
    <row r="228" spans="3:19" ht="15" x14ac:dyDescent="0.25">
      <c r="C228" s="242"/>
      <c r="D228" s="243"/>
      <c r="E228" s="72" t="s">
        <v>24</v>
      </c>
      <c r="F228" s="74">
        <f>IF($C$3="National Currency",IF(Provisions_DATA!E217=0,0,Provisions_DATA!E217),IF($C$3="Current Exchange rate",IF(Provisions_DATA!E217=0,0,Provisions_DATA!E217/ECO!O34),IF($C$3="Constant Exchange rate",IF(Provisions_DATA!E217=0,0,Provisions_DATA!E217/ECO!O69))))</f>
        <v>0</v>
      </c>
      <c r="G228" s="74">
        <f>IF($C$3="National Currency",IF(Provisions_DATA!F217=0,0,Provisions_DATA!F217),IF($C$3="Current Exchange rate",IF(Provisions_DATA!F217=0,0,Provisions_DATA!F217/ECO!P34),IF($C$3="Constant Exchange rate",IF(Provisions_DATA!F217=0,0,Provisions_DATA!F217/ECO!P69))))</f>
        <v>4391.7906954975197</v>
      </c>
      <c r="H228" s="74">
        <f>IF($C$3="National Currency",IF(Provisions_DATA!G217=0,0,Provisions_DATA!G217),IF($C$3="Current Exchange rate",IF(Provisions_DATA!G217=0,0,Provisions_DATA!G217/ECO!Q34),IF($C$3="Constant Exchange rate",IF(Provisions_DATA!G217=0,0,Provisions_DATA!G217/ECO!Q69))))</f>
        <v>6570.251801928297</v>
      </c>
      <c r="I228" s="74">
        <f>IF($C$3="National Currency",IF(Provisions_DATA!H217=0,0,Provisions_DATA!H217),IF($C$3="Current Exchange rate",IF(Provisions_DATA!H217=0,0,Provisions_DATA!H217/ECO!R34),IF($C$3="Constant Exchange rate",IF(Provisions_DATA!H217=0,0,Provisions_DATA!H217/ECO!R69))))</f>
        <v>8422.9329308246743</v>
      </c>
      <c r="J228" s="74">
        <f>IF($C$3="National Currency",IF(Provisions_DATA!I217=0,0,Provisions_DATA!I217),IF($C$3="Current Exchange rate",IF(Provisions_DATA!I217=0,0,Provisions_DATA!I217/ECO!S34),IF($C$3="Constant Exchange rate",IF(Provisions_DATA!I217=0,0,Provisions_DATA!I217/ECO!S69))))</f>
        <v>6156.2763268744729</v>
      </c>
      <c r="K228" s="74">
        <f>IF($C$3="National Currency",IF(Provisions_DATA!J217=0,0,Provisions_DATA!J217),IF($C$3="Current Exchange rate",IF(Provisions_DATA!J217=0,0,Provisions_DATA!J217/ECO!T34),IF($C$3="Constant Exchange rate",IF(Provisions_DATA!J217=0,0,Provisions_DATA!J217/ECO!T69))))</f>
        <v>7772.3953945520916</v>
      </c>
      <c r="L228" s="74">
        <f>IF($C$3="National Currency",IF(Provisions_DATA!K217=0,0,Provisions_DATA!K217),IF($C$3="Current Exchange rate",IF(Provisions_DATA!K217=0,0,Provisions_DATA!K217/ECO!U34),IF($C$3="Constant Exchange rate",IF(Provisions_DATA!K217=0,0,Provisions_DATA!K217/ECO!U69))))</f>
        <v>9172.2830665543388</v>
      </c>
      <c r="M228" s="74">
        <f>IF($C$3="National Currency",IF(Provisions_DATA!L217=0,0,Provisions_DATA!L217),IF($C$3="Current Exchange rate",IF(Provisions_DATA!L217=0,0,Provisions_DATA!L217/ECO!V34),IF($C$3="Constant Exchange rate",IF(Provisions_DATA!L217=0,0,Provisions_DATA!L217/ECO!V69))))</f>
        <v>8766.2641580080508</v>
      </c>
      <c r="N228" s="74">
        <f>IF($C$3="National Currency",IF(Provisions_DATA!M217=0,0,Provisions_DATA!M217),IF($C$3="Current Exchange rate",IF(Provisions_DATA!M217=0,0,Provisions_DATA!M217/ECO!W34),IF($C$3="Constant Exchange rate",IF(Provisions_DATA!M217=0,0,Provisions_DATA!M217/ECO!W69))))</f>
        <v>10548.301039033979</v>
      </c>
      <c r="O228" s="208">
        <f>IF($C$3="National Currency",IF(Provisions_DATA!N217=0,0,Provisions_DATA!N217),IF($C$3="Current Exchange rate",IF(Provisions_DATA!N217=0,0,Provisions_DATA!N217/ECO!X34),IF($C$3="Constant Exchange rate",IF(Provisions_DATA!N217=0,0,Provisions_DATA!N217/ECO!X69))))</f>
        <v>10548.301039033979</v>
      </c>
      <c r="P228" s="210">
        <f>IF($C$3="National Currency",IF(Provisions_DATA!O217=0,0,Provisions_DATA!O217),IF($C$3="Current Exchange rate",IF(Provisions_DATA!O217=0,0,Provisions_DATA!O217/ECO!Y34),IF($C$3="Constant Exchange rate",IF(Provisions_DATA!O217=0,0,Provisions_DATA!O217/ECO!Y69))))</f>
        <v>0</v>
      </c>
      <c r="Q228" s="77">
        <f t="shared" si="31"/>
        <v>5.3124423208301009E-3</v>
      </c>
      <c r="R228" s="77">
        <f t="shared" si="32"/>
        <v>0</v>
      </c>
      <c r="S228" s="77" t="str">
        <f t="shared" si="33"/>
        <v>-</v>
      </c>
    </row>
    <row r="229" spans="3:19" ht="15" x14ac:dyDescent="0.25">
      <c r="C229" s="242"/>
      <c r="D229" s="243"/>
      <c r="E229" s="72" t="s">
        <v>25</v>
      </c>
      <c r="F229" s="74">
        <f>IF($C$3="National Currency",IF(Provisions_DATA!E218=0,0,Provisions_DATA!E218),IF($C$3="Current Exchange rate",IF(Provisions_DATA!E218=0,0,Provisions_DATA!E218/ECO!O35),IF($C$3="Constant Exchange rate",IF(Provisions_DATA!E218=0,0,Provisions_DATA!E218/ECO!O70))))</f>
        <v>7222.7355244822538</v>
      </c>
      <c r="G229" s="74">
        <f>IF($C$3="National Currency",IF(Provisions_DATA!F218=0,0,Provisions_DATA!F218),IF($C$3="Current Exchange rate",IF(Provisions_DATA!F218=0,0,Provisions_DATA!F218/ECO!P35),IF($C$3="Constant Exchange rate",IF(Provisions_DATA!F218=0,0,Provisions_DATA!F218/ECO!P70))))</f>
        <v>10594.727215317615</v>
      </c>
      <c r="H229" s="74">
        <f>IF($C$3="National Currency",IF(Provisions_DATA!G218=0,0,Provisions_DATA!G218),IF($C$3="Current Exchange rate",IF(Provisions_DATA!G218=0,0,Provisions_DATA!G218/ECO!Q35),IF($C$3="Constant Exchange rate",IF(Provisions_DATA!G218=0,0,Provisions_DATA!G218/ECO!Q70))))</f>
        <v>13280.577695745069</v>
      </c>
      <c r="I229" s="74">
        <f>IF($C$3="National Currency",IF(Provisions_DATA!H218=0,0,Provisions_DATA!H218),IF($C$3="Current Exchange rate",IF(Provisions_DATA!H218=0,0,Provisions_DATA!H218/ECO!R35),IF($C$3="Constant Exchange rate",IF(Provisions_DATA!H218=0,0,Provisions_DATA!H218/ECO!R70))))</f>
        <v>15089.737969999976</v>
      </c>
      <c r="J229" s="74">
        <f>IF($C$3="National Currency",IF(Provisions_DATA!I218=0,0,Provisions_DATA!I218),IF($C$3="Current Exchange rate",IF(Provisions_DATA!I218=0,0,Provisions_DATA!I218/ECO!S35),IF($C$3="Constant Exchange rate",IF(Provisions_DATA!I218=0,0,Provisions_DATA!I218/ECO!S70))))</f>
        <v>16755.135116707967</v>
      </c>
      <c r="K229" s="74">
        <f>IF($C$3="National Currency",IF(Provisions_DATA!J218=0,0,Provisions_DATA!J218),IF($C$3="Current Exchange rate",IF(Provisions_DATA!J218=0,0,Provisions_DATA!J218/ECO!T35),IF($C$3="Constant Exchange rate",IF(Provisions_DATA!J218=0,0,Provisions_DATA!J218/ECO!T70))))</f>
        <v>16889.717686911288</v>
      </c>
      <c r="L229" s="74">
        <f>IF($C$3="National Currency",IF(Provisions_DATA!K218=0,0,Provisions_DATA!K218),IF($C$3="Current Exchange rate",IF(Provisions_DATA!K218=0,0,Provisions_DATA!K218/ECO!U35),IF($C$3="Constant Exchange rate",IF(Provisions_DATA!K218=0,0,Provisions_DATA!K218/ECO!U70))))</f>
        <v>17399.139218799031</v>
      </c>
      <c r="M229" s="74">
        <f>IF($C$3="National Currency",IF(Provisions_DATA!L218=0,0,Provisions_DATA!L218),IF($C$3="Current Exchange rate",IF(Provisions_DATA!L218=0,0,Provisions_DATA!L218/ECO!V35),IF($C$3="Constant Exchange rate",IF(Provisions_DATA!L218=0,0,Provisions_DATA!L218/ECO!V70))))</f>
        <v>14465.878881972914</v>
      </c>
      <c r="N229" s="74">
        <f>IF($C$3="National Currency",IF(Provisions_DATA!M218=0,0,Provisions_DATA!M218),IF($C$3="Current Exchange rate",IF(Provisions_DATA!M218=0,0,Provisions_DATA!M218/ECO!W35),IF($C$3="Constant Exchange rate",IF(Provisions_DATA!M218=0,0,Provisions_DATA!M218/ECO!W70))))</f>
        <v>15727.667364705769</v>
      </c>
      <c r="O229" s="74">
        <f>IF($C$3="National Currency",IF(Provisions_DATA!N218=0,0,Provisions_DATA!N218),IF($C$3="Current Exchange rate",IF(Provisions_DATA!N218=0,0,Provisions_DATA!N218/ECO!X35),IF($C$3="Constant Exchange rate",IF(Provisions_DATA!N218=0,0,Provisions_DATA!N218/ECO!X70))))</f>
        <v>14737.553703012414</v>
      </c>
      <c r="P229" s="210">
        <f>IF($C$3="National Currency",IF(Provisions_DATA!O218=0,0,Provisions_DATA!O218),IF($C$3="Current Exchange rate",IF(Provisions_DATA!O218=0,0,Provisions_DATA!O218/ECO!Y35),IF($C$3="Constant Exchange rate",IF(Provisions_DATA!O218=0,0,Provisions_DATA!O218/ECO!Y70))))</f>
        <v>14266.335925776524</v>
      </c>
      <c r="Q229" s="77">
        <f t="shared" si="31"/>
        <v>7.4222762232200755E-3</v>
      </c>
      <c r="R229" s="77">
        <f t="shared" si="32"/>
        <v>-6.295362425551132E-2</v>
      </c>
      <c r="S229" s="77">
        <f t="shared" si="33"/>
        <v>1.0404393395075675</v>
      </c>
    </row>
    <row r="230" spans="3:19" ht="15" x14ac:dyDescent="0.25">
      <c r="C230" s="242"/>
      <c r="D230" s="243"/>
      <c r="E230" s="72" t="s">
        <v>26</v>
      </c>
      <c r="F230" s="74">
        <f>IF($C$3="National Currency",IF(Provisions_DATA!E219=0,0,Provisions_DATA!E219),IF($C$3="Current Exchange rate",IF(Provisions_DATA!E219=0,0,Provisions_DATA!E219/ECO!O36),IF($C$3="Constant Exchange rate",IF(Provisions_DATA!E219=0,0,Provisions_DATA!E219/ECO!O71))))</f>
        <v>84.297368943517441</v>
      </c>
      <c r="G230" s="74">
        <f>IF($C$3="National Currency",IF(Provisions_DATA!F219=0,0,Provisions_DATA!F219),IF($C$3="Current Exchange rate",IF(Provisions_DATA!F219=0,0,Provisions_DATA!F219/ECO!P36),IF($C$3="Constant Exchange rate",IF(Provisions_DATA!F219=0,0,Provisions_DATA!F219/ECO!P71))))</f>
        <v>175.11086355997742</v>
      </c>
      <c r="H230" s="74">
        <f>IF($C$3="National Currency",IF(Provisions_DATA!G219=0,0,Provisions_DATA!G219),IF($C$3="Current Exchange rate",IF(Provisions_DATA!G219=0,0,Provisions_DATA!G219/ECO!Q36),IF($C$3="Constant Exchange rate",IF(Provisions_DATA!G219=0,0,Provisions_DATA!G219/ECO!Q71))))</f>
        <v>180.07333933605932</v>
      </c>
      <c r="I230" s="74">
        <f>IF($C$3="National Currency",IF(Provisions_DATA!H219=0,0,Provisions_DATA!H219),IF($C$3="Current Exchange rate",IF(Provisions_DATA!H219=0,0,Provisions_DATA!H219/ECO!R36),IF($C$3="Constant Exchange rate",IF(Provisions_DATA!H219=0,0,Provisions_DATA!H219/ECO!R71))))</f>
        <v>201.19670165560922</v>
      </c>
      <c r="J230" s="74">
        <f>IF($C$3="National Currency",IF(Provisions_DATA!I219=0,0,Provisions_DATA!I219),IF($C$3="Current Exchange rate",IF(Provisions_DATA!I219=0,0,Provisions_DATA!I219/ECO!S36),IF($C$3="Constant Exchange rate",IF(Provisions_DATA!I219=0,0,Provisions_DATA!I219/ECO!S71))))</f>
        <v>222.32006397515912</v>
      </c>
      <c r="K230" s="74">
        <f>IF($C$3="National Currency",IF(Provisions_DATA!J219=0,0,Provisions_DATA!J219),IF($C$3="Current Exchange rate",IF(Provisions_DATA!J219=0,0,Provisions_DATA!J219/ECO!T36),IF($C$3="Constant Exchange rate",IF(Provisions_DATA!J219=0,0,Provisions_DATA!J219/ECO!T71))))</f>
        <v>243.44342629470901</v>
      </c>
      <c r="L230" s="74">
        <f>IF($C$3="National Currency",IF(Provisions_DATA!K219=0,0,Provisions_DATA!K219),IF($C$3="Current Exchange rate",IF(Provisions_DATA!K219=0,0,Provisions_DATA!K219/ECO!U36),IF($C$3="Constant Exchange rate",IF(Provisions_DATA!K219=0,0,Provisions_DATA!K219/ECO!U71))))</f>
        <v>264.56678861425894</v>
      </c>
      <c r="M230" s="74">
        <f>IF($C$3="National Currency",IF(Provisions_DATA!L219=0,0,Provisions_DATA!L219),IF($C$3="Current Exchange rate",IF(Provisions_DATA!L219=0,0,Provisions_DATA!L219/ECO!V36),IF($C$3="Constant Exchange rate",IF(Provisions_DATA!L219=0,0,Provisions_DATA!L219/ECO!V71))))</f>
        <v>277.72820558579457</v>
      </c>
      <c r="N230" s="74">
        <f>IF($C$3="National Currency",IF(Provisions_DATA!M219=0,0,Provisions_DATA!M219),IF($C$3="Current Exchange rate",IF(Provisions_DATA!M219=0,0,Provisions_DATA!M219/ECO!W36),IF($C$3="Constant Exchange rate",IF(Provisions_DATA!M219=0,0,Provisions_DATA!M219/ECO!W71))))</f>
        <v>0</v>
      </c>
      <c r="O230" s="74">
        <f>IF($C$3="National Currency",IF(Provisions_DATA!N219=0,0,Provisions_DATA!N219),IF($C$3="Current Exchange rate",IF(Provisions_DATA!N219=0,0,Provisions_DATA!N219/ECO!X36),IF($C$3="Constant Exchange rate",IF(Provisions_DATA!N219=0,0,Provisions_DATA!N219/ECO!X71))))</f>
        <v>0</v>
      </c>
      <c r="P230" s="210">
        <f>IF($C$3="National Currency",IF(Provisions_DATA!O219=0,0,Provisions_DATA!O219),IF($C$3="Current Exchange rate",IF(Provisions_DATA!O219=0,0,Provisions_DATA!O219/ECO!Y36),IF($C$3="Constant Exchange rate",IF(Provisions_DATA!O219=0,0,Provisions_DATA!O219/ECO!Y71))))</f>
        <v>0</v>
      </c>
      <c r="Q230" s="77">
        <f t="shared" si="31"/>
        <v>0</v>
      </c>
      <c r="R230" s="77" t="str">
        <f t="shared" si="32"/>
        <v>-</v>
      </c>
      <c r="S230" s="77" t="str">
        <f t="shared" si="33"/>
        <v>-</v>
      </c>
    </row>
    <row r="231" spans="3:19" ht="15" x14ac:dyDescent="0.25">
      <c r="C231" s="242"/>
      <c r="D231" s="243"/>
      <c r="E231" s="72" t="s">
        <v>27</v>
      </c>
      <c r="F231" s="74">
        <f>IF($C$3="National Currency",IF(Provisions_DATA!E220=0,0,Provisions_DATA!E220),IF($C$3="Current Exchange rate",IF(Provisions_DATA!E220=0,0,Provisions_DATA!E220/ECO!O37),IF($C$3="Constant Exchange rate",IF(Provisions_DATA!E220=0,0,Provisions_DATA!E220/ECO!O72))))</f>
        <v>25087.40551474502</v>
      </c>
      <c r="G231" s="74">
        <f>IF($C$3="National Currency",IF(Provisions_DATA!F220=0,0,Provisions_DATA!F220),IF($C$3="Current Exchange rate",IF(Provisions_DATA!F220=0,0,Provisions_DATA!F220/ECO!P37),IF($C$3="Constant Exchange rate",IF(Provisions_DATA!F220=0,0,Provisions_DATA!F220/ECO!P72))))</f>
        <v>32274.566166294047</v>
      </c>
      <c r="H231" s="74">
        <f>IF($C$3="National Currency",IF(Provisions_DATA!G220=0,0,Provisions_DATA!G220),IF($C$3="Current Exchange rate",IF(Provisions_DATA!G220=0,0,Provisions_DATA!G220/ECO!Q37),IF($C$3="Constant Exchange rate",IF(Provisions_DATA!G220=0,0,Provisions_DATA!G220/ECO!Q72))))</f>
        <v>42358.245501969548</v>
      </c>
      <c r="I231" s="74">
        <f>IF($C$3="National Currency",IF(Provisions_DATA!H220=0,0,Provisions_DATA!H220),IF($C$3="Current Exchange rate",IF(Provisions_DATA!H220=0,0,Provisions_DATA!H220/ECO!R37),IF($C$3="Constant Exchange rate",IF(Provisions_DATA!H220=0,0,Provisions_DATA!H220/ECO!R72))))</f>
        <v>20543.276908335993</v>
      </c>
      <c r="J231" s="74">
        <f>IF($C$3="National Currency",IF(Provisions_DATA!I220=0,0,Provisions_DATA!I220),IF($C$3="Current Exchange rate",IF(Provisions_DATA!I220=0,0,Provisions_DATA!I220/ECO!S37),IF($C$3="Constant Exchange rate",IF(Provisions_DATA!I220=0,0,Provisions_DATA!I220/ECO!S72))))</f>
        <v>39785.478547854786</v>
      </c>
      <c r="K231" s="74">
        <f>IF($C$3="National Currency",IF(Provisions_DATA!J220=0,0,Provisions_DATA!J220),IF($C$3="Current Exchange rate",IF(Provisions_DATA!J220=0,0,Provisions_DATA!J220/ECO!T37),IF($C$3="Constant Exchange rate",IF(Provisions_DATA!J220=0,0,Provisions_DATA!J220/ECO!T72))))</f>
        <v>56629.298413712335</v>
      </c>
      <c r="L231" s="74">
        <f>IF($C$3="National Currency",IF(Provisions_DATA!K220=0,0,Provisions_DATA!K220),IF($C$3="Current Exchange rate",IF(Provisions_DATA!K220=0,0,Provisions_DATA!K220/ECO!U37),IF($C$3="Constant Exchange rate",IF(Provisions_DATA!K220=0,0,Provisions_DATA!K220/ECO!U72))))</f>
        <v>69415.628659640148</v>
      </c>
      <c r="M231" s="74">
        <f>IF($C$3="National Currency",IF(Provisions_DATA!L220=0,0,Provisions_DATA!L220),IF($C$3="Current Exchange rate",IF(Provisions_DATA!L220=0,0,Provisions_DATA!L220/ECO!V37),IF($C$3="Constant Exchange rate",IF(Provisions_DATA!L220=0,0,Provisions_DATA!L220/ECO!V72))))</f>
        <v>66596.827424677947</v>
      </c>
      <c r="N231" s="74">
        <f>IF($C$3="National Currency",IF(Provisions_DATA!M220=0,0,Provisions_DATA!M220),IF($C$3="Current Exchange rate",IF(Provisions_DATA!M220=0,0,Provisions_DATA!M220/ECO!W37),IF($C$3="Constant Exchange rate",IF(Provisions_DATA!M220=0,0,Provisions_DATA!M220/ECO!W72))))</f>
        <v>77885.978920472684</v>
      </c>
      <c r="O231" s="74">
        <f>IF($C$3="National Currency",IF(Provisions_DATA!N220=0,0,Provisions_DATA!N220),IF($C$3="Current Exchange rate",IF(Provisions_DATA!N220=0,0,Provisions_DATA!N220/ECO!X37),IF($C$3="Constant Exchange rate",IF(Provisions_DATA!N220=0,0,Provisions_DATA!N220/ECO!X72))))</f>
        <v>93961.14127541786</v>
      </c>
      <c r="P231" s="210">
        <f>IF($C$3="National Currency",IF(Provisions_DATA!O220=0,0,Provisions_DATA!O220),IF($C$3="Current Exchange rate",IF(Provisions_DATA!O220=0,0,Provisions_DATA!O220/ECO!Y37),IF($C$3="Constant Exchange rate",IF(Provisions_DATA!O220=0,0,Provisions_DATA!O220/ECO!Y72))))</f>
        <v>0</v>
      </c>
      <c r="Q231" s="77">
        <f t="shared" si="31"/>
        <v>4.732166266187067E-2</v>
      </c>
      <c r="R231" s="77">
        <f t="shared" si="32"/>
        <v>0.20639353292791118</v>
      </c>
      <c r="S231" s="77">
        <f t="shared" si="33"/>
        <v>2.7453510774636536</v>
      </c>
    </row>
    <row r="232" spans="3:19" ht="15" x14ac:dyDescent="0.25">
      <c r="C232" s="242"/>
      <c r="D232" s="243"/>
      <c r="E232" s="72" t="s">
        <v>28</v>
      </c>
      <c r="F232" s="74">
        <f>IF($C$3="National Currency",IF(Provisions_DATA!E221=0,0,Provisions_DATA!E221),IF($C$3="Current Exchange rate",IF(Provisions_DATA!E221=0,0,Provisions_DATA!E221/ECO!O38),IF($C$3="Constant Exchange rate",IF(Provisions_DATA!E221=0,0,Provisions_DATA!E221/ECO!O73))))</f>
        <v>394.0744450008346</v>
      </c>
      <c r="G232" s="74">
        <f>IF($C$3="National Currency",IF(Provisions_DATA!F221=0,0,Provisions_DATA!F221),IF($C$3="Current Exchange rate",IF(Provisions_DATA!F221=0,0,Provisions_DATA!F221/ECO!P38),IF($C$3="Constant Exchange rate",IF(Provisions_DATA!F221=0,0,Provisions_DATA!F221/ECO!P73))))</f>
        <v>585.88716407945253</v>
      </c>
      <c r="H232" s="74">
        <f>IF($C$3="National Currency",IF(Provisions_DATA!G221=0,0,Provisions_DATA!G221),IF($C$3="Current Exchange rate",IF(Provisions_DATA!G221=0,0,Provisions_DATA!G221/ECO!Q38),IF($C$3="Constant Exchange rate",IF(Provisions_DATA!G221=0,0,Provisions_DATA!G221/ECO!Q73))))</f>
        <v>872.81755967284266</v>
      </c>
      <c r="I232" s="74">
        <f>IF($C$3="National Currency",IF(Provisions_DATA!H221=0,0,Provisions_DATA!H221),IF($C$3="Current Exchange rate",IF(Provisions_DATA!H221=0,0,Provisions_DATA!H221/ECO!R38),IF($C$3="Constant Exchange rate",IF(Provisions_DATA!H221=0,0,Provisions_DATA!H221/ECO!R73))))</f>
        <v>1252</v>
      </c>
      <c r="J232" s="74">
        <f>IF($C$3="National Currency",IF(Provisions_DATA!I221=0,0,Provisions_DATA!I221),IF($C$3="Current Exchange rate",IF(Provisions_DATA!I221=0,0,Provisions_DATA!I221/ECO!S38),IF($C$3="Constant Exchange rate",IF(Provisions_DATA!I221=0,0,Provisions_DATA!I221/ECO!S73))))</f>
        <v>1181</v>
      </c>
      <c r="K232" s="74">
        <f>IF($C$3="National Currency",IF(Provisions_DATA!J221=0,0,Provisions_DATA!J221),IF($C$3="Current Exchange rate",IF(Provisions_DATA!J221=0,0,Provisions_DATA!J221/ECO!T38),IF($C$3="Constant Exchange rate",IF(Provisions_DATA!J221=0,0,Provisions_DATA!J221/ECO!T73))))</f>
        <v>1527</v>
      </c>
      <c r="L232" s="74">
        <f>IF($C$3="National Currency",IF(Provisions_DATA!K221=0,0,Provisions_DATA!K221),IF($C$3="Current Exchange rate",IF(Provisions_DATA!K221=0,0,Provisions_DATA!K221/ECO!U38),IF($C$3="Constant Exchange rate",IF(Provisions_DATA!K221=0,0,Provisions_DATA!K221/ECO!U73))))</f>
        <v>1904</v>
      </c>
      <c r="M232" s="74">
        <f>IF($C$3="National Currency",IF(Provisions_DATA!L221=0,0,Provisions_DATA!L221),IF($C$3="Current Exchange rate",IF(Provisions_DATA!L221=0,0,Provisions_DATA!L221/ECO!V38),IF($C$3="Constant Exchange rate",IF(Provisions_DATA!L221=0,0,Provisions_DATA!L221/ECO!V73))))</f>
        <v>1773</v>
      </c>
      <c r="N232" s="74">
        <f>IF($C$3="National Currency",IF(Provisions_DATA!M221=0,0,Provisions_DATA!M221),IF($C$3="Current Exchange rate",IF(Provisions_DATA!M221=0,0,Provisions_DATA!M221/ECO!W38),IF($C$3="Constant Exchange rate",IF(Provisions_DATA!M221=0,0,Provisions_DATA!M221/ECO!W73))))</f>
        <v>1939</v>
      </c>
      <c r="O232" s="74">
        <f>IF($C$3="National Currency",IF(Provisions_DATA!N221=0,0,Provisions_DATA!N221),IF($C$3="Current Exchange rate",IF(Provisions_DATA!N221=0,0,Provisions_DATA!N221/ECO!X38),IF($C$3="Constant Exchange rate",IF(Provisions_DATA!N221=0,0,Provisions_DATA!N221/ECO!X73))))</f>
        <v>1238</v>
      </c>
      <c r="P232" s="210">
        <f>IF($C$3="National Currency",IF(Provisions_DATA!O221=0,0,Provisions_DATA!O221),IF($C$3="Current Exchange rate",IF(Provisions_DATA!O221=0,0,Provisions_DATA!O221/ECO!Y38),IF($C$3="Constant Exchange rate",IF(Provisions_DATA!O221=0,0,Provisions_DATA!O221/ECO!Y73))))</f>
        <v>0</v>
      </c>
      <c r="Q232" s="77">
        <f t="shared" si="31"/>
        <v>6.2349411235517534E-4</v>
      </c>
      <c r="R232" s="77">
        <f t="shared" si="32"/>
        <v>-0.36152656008251671</v>
      </c>
      <c r="S232" s="77">
        <f t="shared" si="33"/>
        <v>2.1415383963742638</v>
      </c>
    </row>
    <row r="233" spans="3:19" ht="15" x14ac:dyDescent="0.25">
      <c r="C233" s="242"/>
      <c r="D233" s="243"/>
      <c r="E233" s="72" t="s">
        <v>29</v>
      </c>
      <c r="F233" s="74">
        <f>IF($C$3="National Currency",IF(Provisions_DATA!E222=0,0,Provisions_DATA!E222),IF($C$3="Current Exchange rate",IF(Provisions_DATA!E222=0,0,Provisions_DATA!E222/ECO!O39),IF($C$3="Constant Exchange rate",IF(Provisions_DATA!E222=0,0,Provisions_DATA!E222/ECO!O74))))</f>
        <v>0</v>
      </c>
      <c r="G233" s="74">
        <f>IF($C$3="National Currency",IF(Provisions_DATA!F222=0,0,Provisions_DATA!F222),IF($C$3="Current Exchange rate",IF(Provisions_DATA!F222=0,0,Provisions_DATA!F222/ECO!P39),IF($C$3="Constant Exchange rate",IF(Provisions_DATA!F222=0,0,Provisions_DATA!F222/ECO!P74))))</f>
        <v>0</v>
      </c>
      <c r="H233" s="74">
        <f>IF($C$3="National Currency",IF(Provisions_DATA!G222=0,0,Provisions_DATA!G222),IF($C$3="Current Exchange rate",IF(Provisions_DATA!G222=0,0,Provisions_DATA!G222/ECO!Q39),IF($C$3="Constant Exchange rate",IF(Provisions_DATA!G222=0,0,Provisions_DATA!G222/ECO!Q74))))</f>
        <v>0</v>
      </c>
      <c r="I233" s="74">
        <f>IF($C$3="National Currency",IF(Provisions_DATA!H222=0,0,Provisions_DATA!H222),IF($C$3="Current Exchange rate",IF(Provisions_DATA!H222=0,0,Provisions_DATA!H222/ECO!R39),IF($C$3="Constant Exchange rate",IF(Provisions_DATA!H222=0,0,Provisions_DATA!H222/ECO!R74))))</f>
        <v>0</v>
      </c>
      <c r="J233" s="74">
        <f>IF($C$3="National Currency",IF(Provisions_DATA!I222=0,0,Provisions_DATA!I222),IF($C$3="Current Exchange rate",IF(Provisions_DATA!I222=0,0,Provisions_DATA!I222/ECO!S39),IF($C$3="Constant Exchange rate",IF(Provisions_DATA!I222=0,0,Provisions_DATA!I222/ECO!S74))))</f>
        <v>0</v>
      </c>
      <c r="K233" s="74">
        <f>IF($C$3="National Currency",IF(Provisions_DATA!J222=0,0,Provisions_DATA!J222),IF($C$3="Current Exchange rate",IF(Provisions_DATA!J222=0,0,Provisions_DATA!J222/ECO!T39),IF($C$3="Constant Exchange rate",IF(Provisions_DATA!J222=0,0,Provisions_DATA!J222/ECO!T74))))</f>
        <v>0</v>
      </c>
      <c r="L233" s="74">
        <f>IF($C$3="National Currency",IF(Provisions_DATA!K222=0,0,Provisions_DATA!K222),IF($C$3="Current Exchange rate",IF(Provisions_DATA!K222=0,0,Provisions_DATA!K222/ECO!U39),IF($C$3="Constant Exchange rate",IF(Provisions_DATA!K222=0,0,Provisions_DATA!K222/ECO!U74))))</f>
        <v>0</v>
      </c>
      <c r="M233" s="74">
        <f>IF($C$3="National Currency",IF(Provisions_DATA!L222=0,0,Provisions_DATA!L222),IF($C$3="Current Exchange rate",IF(Provisions_DATA!L222=0,0,Provisions_DATA!L222/ECO!V39),IF($C$3="Constant Exchange rate",IF(Provisions_DATA!L222=0,0,Provisions_DATA!L222/ECO!V74))))</f>
        <v>0</v>
      </c>
      <c r="N233" s="74">
        <f>IF($C$3="National Currency",IF(Provisions_DATA!M222=0,0,Provisions_DATA!M222),IF($C$3="Current Exchange rate",IF(Provisions_DATA!M222=0,0,Provisions_DATA!M222/ECO!W39),IF($C$3="Constant Exchange rate",IF(Provisions_DATA!M222=0,0,Provisions_DATA!M222/ECO!W74))))</f>
        <v>0</v>
      </c>
      <c r="O233" s="74">
        <f>IF($C$3="National Currency",IF(Provisions_DATA!N222=0,0,Provisions_DATA!N222),IF($C$3="Current Exchange rate",IF(Provisions_DATA!N222=0,0,Provisions_DATA!N222/ECO!X39),IF($C$3="Constant Exchange rate",IF(Provisions_DATA!N222=0,0,Provisions_DATA!N222/ECO!X74))))</f>
        <v>0</v>
      </c>
      <c r="P233" s="210">
        <f>IF($C$3="National Currency",IF(Provisions_DATA!O222=0,0,Provisions_DATA!O222),IF($C$3="Current Exchange rate",IF(Provisions_DATA!O222=0,0,Provisions_DATA!O222/ECO!Y39),IF($C$3="Constant Exchange rate",IF(Provisions_DATA!O222=0,0,Provisions_DATA!O222/ECO!Y74))))</f>
        <v>0</v>
      </c>
      <c r="Q233" s="77">
        <f t="shared" si="31"/>
        <v>0</v>
      </c>
      <c r="R233" s="77" t="str">
        <f t="shared" si="32"/>
        <v>-</v>
      </c>
      <c r="S233" s="77" t="str">
        <f t="shared" si="33"/>
        <v>-</v>
      </c>
    </row>
    <row r="234" spans="3:19" ht="15" x14ac:dyDescent="0.25">
      <c r="C234" s="242"/>
      <c r="D234" s="243"/>
      <c r="E234" s="72" t="s">
        <v>30</v>
      </c>
      <c r="F234" s="74">
        <f>IF($C$3="National Currency",IF(Provisions_DATA!E223=0,0,Provisions_DATA!E223),IF($C$3="Current Exchange rate",IF(Provisions_DATA!E223=0,0,Provisions_DATA!E223/ECO!O40),IF($C$3="Constant Exchange rate",IF(Provisions_DATA!E223=0,0,Provisions_DATA!E223/ECO!O75))))</f>
        <v>0</v>
      </c>
      <c r="G234" s="74">
        <f>IF($C$3="National Currency",IF(Provisions_DATA!F223=0,0,Provisions_DATA!F223),IF($C$3="Current Exchange rate",IF(Provisions_DATA!F223=0,0,Provisions_DATA!F223/ECO!P40),IF($C$3="Constant Exchange rate",IF(Provisions_DATA!F223=0,0,Provisions_DATA!F223/ECO!P75))))</f>
        <v>0</v>
      </c>
      <c r="H234" s="74">
        <f>IF($C$3="National Currency",IF(Provisions_DATA!G223=0,0,Provisions_DATA!G223),IF($C$3="Current Exchange rate",IF(Provisions_DATA!G223=0,0,Provisions_DATA!G223/ECO!Q40),IF($C$3="Constant Exchange rate",IF(Provisions_DATA!G223=0,0,Provisions_DATA!G223/ECO!Q75))))</f>
        <v>0</v>
      </c>
      <c r="I234" s="74">
        <f>IF($C$3="National Currency",IF(Provisions_DATA!H223=0,0,Provisions_DATA!H223),IF($C$3="Current Exchange rate",IF(Provisions_DATA!H223=0,0,Provisions_DATA!H223/ECO!R40),IF($C$3="Constant Exchange rate",IF(Provisions_DATA!H223=0,0,Provisions_DATA!H223/ECO!R75))))</f>
        <v>0</v>
      </c>
      <c r="J234" s="74">
        <f>IF($C$3="National Currency",IF(Provisions_DATA!I223=0,0,Provisions_DATA!I223),IF($C$3="Current Exchange rate",IF(Provisions_DATA!I223=0,0,Provisions_DATA!I223/ECO!S40),IF($C$3="Constant Exchange rate",IF(Provisions_DATA!I223=0,0,Provisions_DATA!I223/ECO!S75))))</f>
        <v>0</v>
      </c>
      <c r="K234" s="74">
        <f>IF($C$3="National Currency",IF(Provisions_DATA!J223=0,0,Provisions_DATA!J223),IF($C$3="Current Exchange rate",IF(Provisions_DATA!J223=0,0,Provisions_DATA!J223/ECO!T40),IF($C$3="Constant Exchange rate",IF(Provisions_DATA!J223=0,0,Provisions_DATA!J223/ECO!T75))))</f>
        <v>0</v>
      </c>
      <c r="L234" s="74">
        <f>IF($C$3="National Currency",IF(Provisions_DATA!K223=0,0,Provisions_DATA!K223),IF($C$3="Current Exchange rate",IF(Provisions_DATA!K223=0,0,Provisions_DATA!K223/ECO!U40),IF($C$3="Constant Exchange rate",IF(Provisions_DATA!K223=0,0,Provisions_DATA!K223/ECO!U75))))</f>
        <v>0</v>
      </c>
      <c r="M234" s="74">
        <f>IF($C$3="National Currency",IF(Provisions_DATA!L223=0,0,Provisions_DATA!L223),IF($C$3="Current Exchange rate",IF(Provisions_DATA!L223=0,0,Provisions_DATA!L223/ECO!V40),IF($C$3="Constant Exchange rate",IF(Provisions_DATA!L223=0,0,Provisions_DATA!L223/ECO!V75))))</f>
        <v>0</v>
      </c>
      <c r="N234" s="74">
        <f>IF($C$3="National Currency",IF(Provisions_DATA!M223=0,0,Provisions_DATA!M223),IF($C$3="Current Exchange rate",IF(Provisions_DATA!M223=0,0,Provisions_DATA!M223/ECO!W40),IF($C$3="Constant Exchange rate",IF(Provisions_DATA!M223=0,0,Provisions_DATA!M223/ECO!W75))))</f>
        <v>0</v>
      </c>
      <c r="O234" s="74">
        <f>IF($C$3="National Currency",IF(Provisions_DATA!N223=0,0,Provisions_DATA!N223),IF($C$3="Current Exchange rate",IF(Provisions_DATA!N223=0,0,Provisions_DATA!N223/ECO!X40),IF($C$3="Constant Exchange rate",IF(Provisions_DATA!N223=0,0,Provisions_DATA!N223/ECO!X75))))</f>
        <v>0</v>
      </c>
      <c r="P234" s="210">
        <f>IF($C$3="National Currency",IF(Provisions_DATA!O223=0,0,Provisions_DATA!O223),IF($C$3="Current Exchange rate",IF(Provisions_DATA!O223=0,0,Provisions_DATA!O223/ECO!Y40),IF($C$3="Constant Exchange rate",IF(Provisions_DATA!O223=0,0,Provisions_DATA!O223/ECO!Y75))))</f>
        <v>0</v>
      </c>
      <c r="Q234" s="77">
        <f t="shared" si="31"/>
        <v>0</v>
      </c>
      <c r="R234" s="77" t="str">
        <f t="shared" si="32"/>
        <v>-</v>
      </c>
      <c r="S234" s="77" t="str">
        <f t="shared" si="33"/>
        <v>-</v>
      </c>
    </row>
    <row r="235" spans="3:19" ht="15" x14ac:dyDescent="0.25">
      <c r="C235" s="242"/>
      <c r="D235" s="243"/>
      <c r="E235" s="72" t="s">
        <v>180</v>
      </c>
      <c r="F235" s="75">
        <f>IF($C$3="National Currency",IF(Provisions_DATA!E224=0,0,Provisions_DATA!E224),IF($C$3="Current Exchange rate",IF(Provisions_DATA!E224=0,0,Provisions_DATA!E224/ECO!O41),IF($C$3="Constant Exchange rate",IF(Provisions_DATA!E224=0,0,Provisions_DATA!E224/ECO!O76))))</f>
        <v>805158.55693927326</v>
      </c>
      <c r="G235" s="75">
        <f>IF($C$3="National Currency",IF(Provisions_DATA!F224=0,0,Provisions_DATA!F224),IF($C$3="Current Exchange rate",IF(Provisions_DATA!F224=0,0,Provisions_DATA!F224/ECO!P41),IF($C$3="Constant Exchange rate",IF(Provisions_DATA!F224=0,0,Provisions_DATA!F224/ECO!P76))))</f>
        <v>981924.50892283989</v>
      </c>
      <c r="H235" s="75">
        <f>IF($C$3="National Currency",IF(Provisions_DATA!G224=0,0,Provisions_DATA!G224),IF($C$3="Current Exchange rate",IF(Provisions_DATA!G224=0,0,Provisions_DATA!G224/ECO!Q41),IF($C$3="Constant Exchange rate",IF(Provisions_DATA!G224=0,0,Provisions_DATA!G224/ECO!Q76))))</f>
        <v>1170641.9309282321</v>
      </c>
      <c r="I235" s="75">
        <f>IF($C$3="National Currency",IF(Provisions_DATA!H224=0,0,Provisions_DATA!H224),IF($C$3="Current Exchange rate",IF(Provisions_DATA!H224=0,0,Provisions_DATA!H224/ECO!R41),IF($C$3="Constant Exchange rate",IF(Provisions_DATA!H224=0,0,Provisions_DATA!H224/ECO!R76))))</f>
        <v>1247057.3886249838</v>
      </c>
      <c r="J235" s="75">
        <f>IF($C$3="National Currency",IF(Provisions_DATA!I224=0,0,Provisions_DATA!I224),IF($C$3="Current Exchange rate",IF(Provisions_DATA!I224=0,0,Provisions_DATA!I224/ECO!S41),IF($C$3="Constant Exchange rate",IF(Provisions_DATA!I224=0,0,Provisions_DATA!I224/ECO!S76))))</f>
        <v>1030868.3694954423</v>
      </c>
      <c r="K235" s="75">
        <f>IF($C$3="National Currency",IF(Provisions_DATA!J224=0,0,Provisions_DATA!J224),IF($C$3="Current Exchange rate",IF(Provisions_DATA!J224=0,0,Provisions_DATA!J224/ECO!T41),IF($C$3="Constant Exchange rate",IF(Provisions_DATA!J224=0,0,Provisions_DATA!J224/ECO!T76))))</f>
        <v>1152075.6554114777</v>
      </c>
      <c r="L235" s="75">
        <f>IF($C$3="National Currency",IF(Provisions_DATA!K224=0,0,Provisions_DATA!K224),IF($C$3="Current Exchange rate",IF(Provisions_DATA!K224=0,0,Provisions_DATA!K224/ECO!U41),IF($C$3="Constant Exchange rate",IF(Provisions_DATA!K224=0,0,Provisions_DATA!K224/ECO!U76))))</f>
        <v>1253478.5646424445</v>
      </c>
      <c r="M235" s="75">
        <f>IF($C$3="National Currency",IF(Provisions_DATA!L224=0,0,Provisions_DATA!L224),IF($C$3="Current Exchange rate",IF(Provisions_DATA!L224=0,0,Provisions_DATA!L224/ECO!V41),IF($C$3="Constant Exchange rate",IF(Provisions_DATA!L224=0,0,Provisions_DATA!L224/ECO!V76))))</f>
        <v>1077461.9707279496</v>
      </c>
      <c r="N235" s="75">
        <f>IF($C$3="National Currency",IF(Provisions_DATA!M224=0,0,Provisions_DATA!M224),IF($C$3="Current Exchange rate",IF(Provisions_DATA!M224=0,0,Provisions_DATA!M224/ECO!W41),IF($C$3="Constant Exchange rate",IF(Provisions_DATA!M224=0,0,Provisions_DATA!M224/ECO!W76))))</f>
        <v>1242200.0282449608</v>
      </c>
      <c r="O235" s="212">
        <f>IF($C$3="National Currency",IF(Provisions_DATA!N224=0,0,Provisions_DATA!N224),IF($C$3="Current Exchange rate",IF(Provisions_DATA!N224=0,0,Provisions_DATA!N224/ECO!X41),IF($C$3="Constant Exchange rate",IF(Provisions_DATA!N224=0,0,Provisions_DATA!N224/ECO!X76))))</f>
        <v>1242200.0282449608</v>
      </c>
      <c r="P235" s="211">
        <f>IF($C$3="National Currency",IF(Provisions_DATA!O224=0,0,Provisions_DATA!O224),IF($C$3="Current Exchange rate",IF(Provisions_DATA!O224=0,0,Provisions_DATA!O224/ECO!Y41),IF($C$3="Constant Exchange rate",IF(Provisions_DATA!O224=0,0,Provisions_DATA!O224/ECO!Y76))))</f>
        <v>0</v>
      </c>
      <c r="Q235" s="77">
        <f t="shared" si="31"/>
        <v>0.62560937316491572</v>
      </c>
      <c r="R235" s="77">
        <f t="shared" si="32"/>
        <v>0</v>
      </c>
      <c r="S235" s="77">
        <f t="shared" si="33"/>
        <v>0.54280174698391748</v>
      </c>
    </row>
    <row r="236" spans="3:19" ht="15.75" thickBot="1" x14ac:dyDescent="0.3">
      <c r="C236" s="246"/>
      <c r="D236" s="247"/>
      <c r="E236" s="78" t="s">
        <v>221</v>
      </c>
      <c r="F236" s="86">
        <f t="shared" ref="F236:O236" si="34">SUM(F204:F235)</f>
        <v>1225903.3553646158</v>
      </c>
      <c r="G236" s="86">
        <f t="shared" si="34"/>
        <v>1489575.4711412436</v>
      </c>
      <c r="H236" s="86">
        <f t="shared" si="34"/>
        <v>1756431.2416615391</v>
      </c>
      <c r="I236" s="86">
        <f t="shared" si="34"/>
        <v>1847597.5886360523</v>
      </c>
      <c r="J236" s="86">
        <f t="shared" si="34"/>
        <v>1552728.0537259008</v>
      </c>
      <c r="K236" s="86">
        <f t="shared" si="34"/>
        <v>1752843.9627560037</v>
      </c>
      <c r="L236" s="86">
        <f t="shared" si="34"/>
        <v>1898228.9249268926</v>
      </c>
      <c r="M236" s="86">
        <f t="shared" si="34"/>
        <v>1704221.4866722943</v>
      </c>
      <c r="N236" s="86">
        <f t="shared" si="34"/>
        <v>1928443.4687761429</v>
      </c>
      <c r="O236" s="86">
        <f t="shared" si="34"/>
        <v>1985584.106518025</v>
      </c>
      <c r="P236" s="86" t="s">
        <v>375</v>
      </c>
      <c r="Q236" s="77">
        <f t="shared" si="31"/>
        <v>1</v>
      </c>
    </row>
    <row r="237" spans="3:19" ht="15.75" thickTop="1" x14ac:dyDescent="0.25">
      <c r="C237" s="248"/>
      <c r="D237" s="249"/>
      <c r="E237" s="63" t="s">
        <v>222</v>
      </c>
      <c r="F237" s="93">
        <v>1224370.875</v>
      </c>
      <c r="G237" s="93">
        <v>1483279</v>
      </c>
      <c r="H237" s="93">
        <v>1747453.5</v>
      </c>
      <c r="I237" s="93">
        <v>1836504</v>
      </c>
      <c r="J237" s="93">
        <v>1543229.25</v>
      </c>
      <c r="K237" s="93">
        <v>1740952.375</v>
      </c>
      <c r="L237" s="93">
        <v>1884449.125</v>
      </c>
      <c r="M237" s="93">
        <v>1690955.5</v>
      </c>
      <c r="N237" s="93">
        <v>1914928.75</v>
      </c>
      <c r="O237" s="93">
        <v>1971941</v>
      </c>
      <c r="P237" s="93" t="s">
        <v>375</v>
      </c>
      <c r="Q237" s="77">
        <f t="shared" si="31"/>
        <v>0.99312892036492473</v>
      </c>
      <c r="R237" s="77">
        <f>IF(OR(O237=0, N237=0),"-",O237/N237-1)</f>
        <v>2.9772517645891616E-2</v>
      </c>
      <c r="S237" s="77">
        <f>IF(OR(O237=0,F237=0),"-",O237/F237-1)</f>
        <v>0.61057490035443718</v>
      </c>
    </row>
    <row r="238" spans="3:19" ht="15" x14ac:dyDescent="0.25">
      <c r="E238" s="63" t="s">
        <v>223</v>
      </c>
      <c r="F238" s="94"/>
      <c r="G238" s="94">
        <f t="shared" ref="G238:O238" si="35">G237/F237-1</f>
        <v>0.21146217235851839</v>
      </c>
      <c r="H238" s="94">
        <f t="shared" si="35"/>
        <v>0.17810169226423356</v>
      </c>
      <c r="I238" s="94">
        <f t="shared" si="35"/>
        <v>5.0960154304535044E-2</v>
      </c>
      <c r="J238" s="94">
        <f t="shared" si="35"/>
        <v>-0.15969186563165672</v>
      </c>
      <c r="K238" s="94">
        <f t="shared" si="35"/>
        <v>0.1281229765441525</v>
      </c>
      <c r="L238" s="94">
        <f t="shared" si="35"/>
        <v>8.2424282283999784E-2</v>
      </c>
      <c r="M238" s="94">
        <f t="shared" si="35"/>
        <v>-0.10267914502600328</v>
      </c>
      <c r="N238" s="94">
        <f t="shared" si="35"/>
        <v>0.13245366303252815</v>
      </c>
      <c r="O238" s="95">
        <f t="shared" si="35"/>
        <v>2.9772517645891616E-2</v>
      </c>
      <c r="P238" s="95"/>
      <c r="S238" s="67"/>
    </row>
  </sheetData>
  <mergeCells count="224">
    <mergeCell ref="C7:D7"/>
    <mergeCell ref="C235:D235"/>
    <mergeCell ref="C236:D236"/>
    <mergeCell ref="C237:D237"/>
    <mergeCell ref="C204:D204"/>
    <mergeCell ref="C230:D230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193:D193"/>
    <mergeCell ref="C194:D194"/>
    <mergeCell ref="C195:D195"/>
    <mergeCell ref="C196:D196"/>
    <mergeCell ref="C197:D197"/>
    <mergeCell ref="C188:D188"/>
    <mergeCell ref="C189:D189"/>
    <mergeCell ref="C190:D190"/>
    <mergeCell ref="C191:D191"/>
    <mergeCell ref="C192:D192"/>
    <mergeCell ref="C183:D183"/>
    <mergeCell ref="C184:D184"/>
    <mergeCell ref="C185:D185"/>
    <mergeCell ref="C186:D186"/>
    <mergeCell ref="C187:D187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58:D158"/>
    <mergeCell ref="C164:D164"/>
    <mergeCell ref="C165:D165"/>
    <mergeCell ref="C166:D166"/>
    <mergeCell ref="C167:D167"/>
    <mergeCell ref="C163:D163"/>
    <mergeCell ref="C153:D153"/>
    <mergeCell ref="C154:D154"/>
    <mergeCell ref="C155:D155"/>
    <mergeCell ref="C156:D156"/>
    <mergeCell ref="C157:D157"/>
    <mergeCell ref="C148:D148"/>
    <mergeCell ref="C149:D149"/>
    <mergeCell ref="C150:D150"/>
    <mergeCell ref="C151:D151"/>
    <mergeCell ref="C152:D152"/>
    <mergeCell ref="C143:D143"/>
    <mergeCell ref="C144:D144"/>
    <mergeCell ref="C145:D145"/>
    <mergeCell ref="C146:D146"/>
    <mergeCell ref="C147:D147"/>
    <mergeCell ref="C138:D138"/>
    <mergeCell ref="C139:D139"/>
    <mergeCell ref="C140:D140"/>
    <mergeCell ref="C141:D141"/>
    <mergeCell ref="C142:D142"/>
    <mergeCell ref="C133:D133"/>
    <mergeCell ref="C134:D134"/>
    <mergeCell ref="C135:D135"/>
    <mergeCell ref="C136:D136"/>
    <mergeCell ref="C137:D137"/>
    <mergeCell ref="C128:D128"/>
    <mergeCell ref="C129:D129"/>
    <mergeCell ref="C130:D130"/>
    <mergeCell ref="C131:D131"/>
    <mergeCell ref="C132:D132"/>
    <mergeCell ref="C118:D118"/>
    <mergeCell ref="C119:D119"/>
    <mergeCell ref="C125:D125"/>
    <mergeCell ref="C126:D126"/>
    <mergeCell ref="C127:D127"/>
    <mergeCell ref="C124:D124"/>
    <mergeCell ref="C113:D113"/>
    <mergeCell ref="C114:D114"/>
    <mergeCell ref="C115:D115"/>
    <mergeCell ref="C116:D116"/>
    <mergeCell ref="C117:D117"/>
    <mergeCell ref="C108:D108"/>
    <mergeCell ref="C109:D109"/>
    <mergeCell ref="C110:D110"/>
    <mergeCell ref="C111:D111"/>
    <mergeCell ref="C112:D112"/>
    <mergeCell ref="C103:D103"/>
    <mergeCell ref="C104:D104"/>
    <mergeCell ref="C105:D105"/>
    <mergeCell ref="C106:D106"/>
    <mergeCell ref="C107:D107"/>
    <mergeCell ref="C98:D98"/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78:D78"/>
    <mergeCell ref="C79:D79"/>
    <mergeCell ref="C80:D80"/>
    <mergeCell ref="C86:D86"/>
    <mergeCell ref="C87:D87"/>
    <mergeCell ref="C85:D85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51:D51"/>
    <mergeCell ref="C52:D52"/>
    <mergeCell ref="C38:D38"/>
    <mergeCell ref="C39:D39"/>
    <mergeCell ref="C40:D40"/>
    <mergeCell ref="C41:D41"/>
    <mergeCell ref="C47:D47"/>
    <mergeCell ref="C46:D46"/>
    <mergeCell ref="C58:D58"/>
    <mergeCell ref="C203:D203"/>
    <mergeCell ref="C3:E3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33:D33"/>
    <mergeCell ref="C34:D34"/>
    <mergeCell ref="E202:P202"/>
    <mergeCell ref="E162:P162"/>
    <mergeCell ref="E123:P123"/>
    <mergeCell ref="E84:P84"/>
    <mergeCell ref="E45:P45"/>
    <mergeCell ref="E6:P6"/>
    <mergeCell ref="F3:P3"/>
    <mergeCell ref="C6:D6"/>
    <mergeCell ref="C45:D45"/>
    <mergeCell ref="C84:D84"/>
    <mergeCell ref="C123:D123"/>
    <mergeCell ref="C162:D162"/>
    <mergeCell ref="C202:D202"/>
    <mergeCell ref="C35:D35"/>
    <mergeCell ref="C36:D36"/>
    <mergeCell ref="C37:D37"/>
    <mergeCell ref="C28:D28"/>
    <mergeCell ref="C29:D29"/>
    <mergeCell ref="C30:D30"/>
    <mergeCell ref="C31:D31"/>
    <mergeCell ref="C32:D32"/>
    <mergeCell ref="C48:D48"/>
    <mergeCell ref="C49:D49"/>
    <mergeCell ref="C50:D50"/>
  </mergeCells>
  <conditionalFormatting sqref="R124:S124 E7:N7 F8:J39 F47:J78 E85:N85 F86:J117 F125:J156 E163:N163 F164:J195 F204:J235 F42:P42 E46:P46 F81:P81 F120:P120 E124:P124 F159:P159 F198:P198 E203:P203 F238:P238">
    <cfRule type="cellIs" dxfId="258" priority="89" operator="equal">
      <formula>0</formula>
    </cfRule>
  </conditionalFormatting>
  <conditionalFormatting sqref="R164:R195 R197">
    <cfRule type="cellIs" dxfId="257" priority="131" operator="equal">
      <formula>0</formula>
    </cfRule>
  </conditionalFormatting>
  <conditionalFormatting sqref="E79:E81">
    <cfRule type="cellIs" dxfId="256" priority="194" operator="equal">
      <formula>0</formula>
    </cfRule>
  </conditionalFormatting>
  <conditionalFormatting sqref="E118:E120">
    <cfRule type="cellIs" dxfId="255" priority="81" operator="equal">
      <formula>0</formula>
    </cfRule>
  </conditionalFormatting>
  <conditionalFormatting sqref="S8:S39 S41">
    <cfRule type="cellIs" dxfId="254" priority="223" operator="equal">
      <formula>0</formula>
    </cfRule>
  </conditionalFormatting>
  <conditionalFormatting sqref="S8:S39 S41">
    <cfRule type="dataBar" priority="2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{606F19D9-BD69-43B5-99C9-37F403F6D960}</x14:id>
        </ext>
      </extLst>
    </cfRule>
  </conditionalFormatting>
  <conditionalFormatting sqref="R8:R39 R41">
    <cfRule type="cellIs" dxfId="253" priority="219" operator="equal">
      <formula>0</formula>
    </cfRule>
  </conditionalFormatting>
  <conditionalFormatting sqref="R8:R39 R41">
    <cfRule type="dataBar" priority="2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{46D2451E-699E-48E6-B95E-84124EC7289C}</x14:id>
        </ext>
      </extLst>
    </cfRule>
  </conditionalFormatting>
  <conditionalFormatting sqref="E40:E42">
    <cfRule type="cellIs" dxfId="252" priority="216" operator="equal">
      <formula>0</formula>
    </cfRule>
  </conditionalFormatting>
  <conditionalFormatting sqref="E8:E39">
    <cfRule type="cellIs" dxfId="251" priority="215" operator="equal">
      <formula>0</formula>
    </cfRule>
  </conditionalFormatting>
  <conditionalFormatting sqref="K8:O39">
    <cfRule type="cellIs" dxfId="250" priority="213" operator="equal">
      <formula>0</formula>
    </cfRule>
  </conditionalFormatting>
  <conditionalFormatting sqref="Q40:Q41">
    <cfRule type="cellIs" dxfId="249" priority="204" operator="equal">
      <formula>0</formula>
    </cfRule>
  </conditionalFormatting>
  <conditionalFormatting sqref="Q8:Q39">
    <cfRule type="cellIs" dxfId="248" priority="206" operator="equal">
      <formula>0</formula>
    </cfRule>
  </conditionalFormatting>
  <conditionalFormatting sqref="Q40:Q41">
    <cfRule type="dataBar" priority="2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{2C61FA11-BA87-48D1-BCF6-3882A5D74B9C}</x14:id>
        </ext>
      </extLst>
    </cfRule>
  </conditionalFormatting>
  <conditionalFormatting sqref="Q8:Q39">
    <cfRule type="dataBar" priority="2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{83F3350C-E49C-40ED-BD69-F2AC24EFF59E}</x14:id>
        </ext>
      </extLst>
    </cfRule>
  </conditionalFormatting>
  <conditionalFormatting sqref="S47:S78 S80">
    <cfRule type="cellIs" dxfId="247" priority="199" operator="equal">
      <formula>0</formula>
    </cfRule>
  </conditionalFormatting>
  <conditionalFormatting sqref="S47:S78 S80">
    <cfRule type="dataBar" priority="2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{0B94471D-451C-4F01-A906-735C6B312A8A}</x14:id>
        </ext>
      </extLst>
    </cfRule>
  </conditionalFormatting>
  <conditionalFormatting sqref="R47:R78 R80">
    <cfRule type="cellIs" dxfId="246" priority="197" operator="equal">
      <formula>0</formula>
    </cfRule>
  </conditionalFormatting>
  <conditionalFormatting sqref="R47:R78 R80">
    <cfRule type="dataBar" priority="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{63FD6582-63D8-4719-AD3A-EC4C110466F2}</x14:id>
        </ext>
      </extLst>
    </cfRule>
  </conditionalFormatting>
  <conditionalFormatting sqref="E47:E78">
    <cfRule type="cellIs" dxfId="245" priority="193" operator="equal">
      <formula>0</formula>
    </cfRule>
  </conditionalFormatting>
  <conditionalFormatting sqref="K47:O78">
    <cfRule type="cellIs" dxfId="244" priority="191" operator="equal">
      <formula>0</formula>
    </cfRule>
  </conditionalFormatting>
  <conditionalFormatting sqref="Q79:Q80">
    <cfRule type="cellIs" dxfId="243" priority="182" operator="equal">
      <formula>0</formula>
    </cfRule>
  </conditionalFormatting>
  <conditionalFormatting sqref="Q47:Q78">
    <cfRule type="cellIs" dxfId="242" priority="184" operator="equal">
      <formula>0</formula>
    </cfRule>
  </conditionalFormatting>
  <conditionalFormatting sqref="Q79:Q80">
    <cfRule type="dataBar" priority="1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{333FBA47-154E-4580-8775-02A44EF376EB}</x14:id>
        </ext>
      </extLst>
    </cfRule>
  </conditionalFormatting>
  <conditionalFormatting sqref="Q47:Q78">
    <cfRule type="dataBar" priority="1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{5A96EE4C-58DC-4E01-AED7-D275F57BF8A9}</x14:id>
        </ext>
      </extLst>
    </cfRule>
  </conditionalFormatting>
  <conditionalFormatting sqref="S86:S117 S119">
    <cfRule type="cellIs" dxfId="241" priority="177" operator="equal">
      <formula>0</formula>
    </cfRule>
  </conditionalFormatting>
  <conditionalFormatting sqref="S86:S117 S119">
    <cfRule type="dataBar" priority="17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{4A7194CA-6102-4441-877E-FA00D2321E9B}</x14:id>
        </ext>
      </extLst>
    </cfRule>
  </conditionalFormatting>
  <conditionalFormatting sqref="R86:R117 R119">
    <cfRule type="cellIs" dxfId="240" priority="175" operator="equal">
      <formula>0</formula>
    </cfRule>
  </conditionalFormatting>
  <conditionalFormatting sqref="R86:R117 R119">
    <cfRule type="dataBar" priority="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{562C056F-AAD9-4D9D-B2ED-B00D5EB7BCE3}</x14:id>
        </ext>
      </extLst>
    </cfRule>
  </conditionalFormatting>
  <conditionalFormatting sqref="E86:E117">
    <cfRule type="cellIs" dxfId="239" priority="171" operator="equal">
      <formula>0</formula>
    </cfRule>
  </conditionalFormatting>
  <conditionalFormatting sqref="K86:O117">
    <cfRule type="cellIs" dxfId="238" priority="169" operator="equal">
      <formula>0</formula>
    </cfRule>
  </conditionalFormatting>
  <conditionalFormatting sqref="Q118:Q119">
    <cfRule type="cellIs" dxfId="237" priority="160" operator="equal">
      <formula>0</formula>
    </cfRule>
  </conditionalFormatting>
  <conditionalFormatting sqref="Q86:Q117">
    <cfRule type="cellIs" dxfId="236" priority="162" operator="equal">
      <formula>0</formula>
    </cfRule>
  </conditionalFormatting>
  <conditionalFormatting sqref="Q118:Q119">
    <cfRule type="dataBar" priority="1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{FAD34405-82EE-4FCC-8D76-CC4E39D68E0D}</x14:id>
        </ext>
      </extLst>
    </cfRule>
  </conditionalFormatting>
  <conditionalFormatting sqref="Q86:Q117">
    <cfRule type="dataBar" priority="1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{06C3878F-70E6-447D-A336-90E41726E4AC}</x14:id>
        </ext>
      </extLst>
    </cfRule>
  </conditionalFormatting>
  <conditionalFormatting sqref="S125:S156 S158">
    <cfRule type="cellIs" dxfId="235" priority="155" operator="equal">
      <formula>0</formula>
    </cfRule>
  </conditionalFormatting>
  <conditionalFormatting sqref="S125:S156 S158">
    <cfRule type="dataBar" priority="1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{49CBF98C-14CF-4D98-BBF6-14EE9BB60AF6}</x14:id>
        </ext>
      </extLst>
    </cfRule>
  </conditionalFormatting>
  <conditionalFormatting sqref="R125:R156 R158">
    <cfRule type="cellIs" dxfId="234" priority="153" operator="equal">
      <formula>0</formula>
    </cfRule>
  </conditionalFormatting>
  <conditionalFormatting sqref="R125:R156 R158">
    <cfRule type="dataBar" priority="1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{130E46FE-73AD-4107-8A94-09CCE16A660A}</x14:id>
        </ext>
      </extLst>
    </cfRule>
  </conditionalFormatting>
  <conditionalFormatting sqref="E157:E159">
    <cfRule type="cellIs" dxfId="233" priority="150" operator="equal">
      <formula>0</formula>
    </cfRule>
  </conditionalFormatting>
  <conditionalFormatting sqref="E125:E156">
    <cfRule type="cellIs" dxfId="232" priority="149" operator="equal">
      <formula>0</formula>
    </cfRule>
  </conditionalFormatting>
  <conditionalFormatting sqref="K125:O156">
    <cfRule type="cellIs" dxfId="231" priority="147" operator="equal">
      <formula>0</formula>
    </cfRule>
  </conditionalFormatting>
  <conditionalFormatting sqref="Q157:Q158">
    <cfRule type="cellIs" dxfId="230" priority="138" operator="equal">
      <formula>0</formula>
    </cfRule>
  </conditionalFormatting>
  <conditionalFormatting sqref="Q125:Q156">
    <cfRule type="cellIs" dxfId="229" priority="140" operator="equal">
      <formula>0</formula>
    </cfRule>
  </conditionalFormatting>
  <conditionalFormatting sqref="Q157:Q158">
    <cfRule type="dataBar" priority="1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{F0C2C074-3451-4A17-B2F5-897EB5030737}</x14:id>
        </ext>
      </extLst>
    </cfRule>
  </conditionalFormatting>
  <conditionalFormatting sqref="Q125:Q156">
    <cfRule type="dataBar" priority="1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{D050207A-4B87-4BD9-AB03-884D5BBF9529}</x14:id>
        </ext>
      </extLst>
    </cfRule>
  </conditionalFormatting>
  <conditionalFormatting sqref="S164:S195 S197">
    <cfRule type="cellIs" dxfId="228" priority="133" operator="equal">
      <formula>0</formula>
    </cfRule>
  </conditionalFormatting>
  <conditionalFormatting sqref="S164:S195 S197">
    <cfRule type="dataBar" priority="1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{3814352B-4A82-410B-9F99-1690A87A9BF5}</x14:id>
        </ext>
      </extLst>
    </cfRule>
  </conditionalFormatting>
  <conditionalFormatting sqref="R164:R195 R197">
    <cfRule type="dataBar" priority="1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{F9E298A9-AB68-4C46-AC5E-107A132501B4}</x14:id>
        </ext>
      </extLst>
    </cfRule>
  </conditionalFormatting>
  <conditionalFormatting sqref="E196:E198">
    <cfRule type="cellIs" dxfId="227" priority="128" operator="equal">
      <formula>0</formula>
    </cfRule>
  </conditionalFormatting>
  <conditionalFormatting sqref="E164:E195">
    <cfRule type="cellIs" dxfId="226" priority="127" operator="equal">
      <formula>0</formula>
    </cfRule>
  </conditionalFormatting>
  <conditionalFormatting sqref="K164:O195">
    <cfRule type="cellIs" dxfId="225" priority="125" operator="equal">
      <formula>0</formula>
    </cfRule>
  </conditionalFormatting>
  <conditionalFormatting sqref="Q196:Q197">
    <cfRule type="cellIs" dxfId="224" priority="116" operator="equal">
      <formula>0</formula>
    </cfRule>
  </conditionalFormatting>
  <conditionalFormatting sqref="Q164:Q195">
    <cfRule type="cellIs" dxfId="223" priority="118" operator="equal">
      <formula>0</formula>
    </cfRule>
  </conditionalFormatting>
  <conditionalFormatting sqref="Q196:Q197">
    <cfRule type="dataBar" priority="1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{A218627B-B177-4F81-B5F7-0C1E92FBD46F}</x14:id>
        </ext>
      </extLst>
    </cfRule>
  </conditionalFormatting>
  <conditionalFormatting sqref="Q164:Q195">
    <cfRule type="dataBar" priority="1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{D415E781-3DFA-4A77-9955-A3BC6F111CFB}</x14:id>
        </ext>
      </extLst>
    </cfRule>
  </conditionalFormatting>
  <conditionalFormatting sqref="S204:S235 S237">
    <cfRule type="cellIs" dxfId="222" priority="111" operator="equal">
      <formula>0</formula>
    </cfRule>
  </conditionalFormatting>
  <conditionalFormatting sqref="S204:S235 S237">
    <cfRule type="dataBar" priority="1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{2FB09249-80C7-4DFF-9D50-09DA1FC0524C}</x14:id>
        </ext>
      </extLst>
    </cfRule>
  </conditionalFormatting>
  <conditionalFormatting sqref="R204:R235 R237">
    <cfRule type="cellIs" dxfId="221" priority="109" operator="equal">
      <formula>0</formula>
    </cfRule>
  </conditionalFormatting>
  <conditionalFormatting sqref="R204:R235 R237">
    <cfRule type="dataBar" priority="1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{1D3E72DA-47AD-4C52-AD0F-302725F24D38}</x14:id>
        </ext>
      </extLst>
    </cfRule>
  </conditionalFormatting>
  <conditionalFormatting sqref="E236:E238">
    <cfRule type="cellIs" dxfId="220" priority="106" operator="equal">
      <formula>0</formula>
    </cfRule>
  </conditionalFormatting>
  <conditionalFormatting sqref="E204:E235">
    <cfRule type="cellIs" dxfId="219" priority="105" operator="equal">
      <formula>0</formula>
    </cfRule>
  </conditionalFormatting>
  <conditionalFormatting sqref="K204:O235">
    <cfRule type="cellIs" dxfId="218" priority="103" operator="equal">
      <formula>0</formula>
    </cfRule>
  </conditionalFormatting>
  <conditionalFormatting sqref="Q236:Q237">
    <cfRule type="cellIs" dxfId="217" priority="94" operator="equal">
      <formula>0</formula>
    </cfRule>
  </conditionalFormatting>
  <conditionalFormatting sqref="Q204:Q235">
    <cfRule type="cellIs" dxfId="216" priority="96" operator="equal">
      <formula>0</formula>
    </cfRule>
  </conditionalFormatting>
  <conditionalFormatting sqref="Q236:Q237">
    <cfRule type="dataBar" priority="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{4309B03A-2089-49A5-9704-FE15DFE11647}</x14:id>
        </ext>
      </extLst>
    </cfRule>
  </conditionalFormatting>
  <conditionalFormatting sqref="Q204:Q235">
    <cfRule type="dataBar" priority="9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{4B131C69-ABE1-45FD-9098-BB9C3A518EB7}</x14:id>
        </ext>
      </extLst>
    </cfRule>
  </conditionalFormatting>
  <conditionalFormatting sqref="Q203">
    <cfRule type="cellIs" dxfId="215" priority="92" operator="equal">
      <formula>0</formula>
    </cfRule>
  </conditionalFormatting>
  <conditionalFormatting sqref="R203:S203">
    <cfRule type="cellIs" dxfId="214" priority="93" operator="equal">
      <formula>0</formula>
    </cfRule>
  </conditionalFormatting>
  <conditionalFormatting sqref="S163">
    <cfRule type="cellIs" dxfId="213" priority="90" operator="equal">
      <formula>0</formula>
    </cfRule>
  </conditionalFormatting>
  <conditionalFormatting sqref="R163">
    <cfRule type="cellIs" dxfId="212" priority="91" operator="equal">
      <formula>0</formula>
    </cfRule>
  </conditionalFormatting>
  <conditionalFormatting sqref="Q124">
    <cfRule type="cellIs" dxfId="211" priority="88" operator="equal">
      <formula>0</formula>
    </cfRule>
  </conditionalFormatting>
  <conditionalFormatting sqref="S85">
    <cfRule type="cellIs" dxfId="210" priority="86" operator="equal">
      <formula>0</formula>
    </cfRule>
  </conditionalFormatting>
  <conditionalFormatting sqref="R85">
    <cfRule type="cellIs" dxfId="209" priority="87" operator="equal">
      <formula>0</formula>
    </cfRule>
  </conditionalFormatting>
  <conditionalFormatting sqref="Q46">
    <cfRule type="cellIs" dxfId="208" priority="84" operator="equal">
      <formula>0</formula>
    </cfRule>
  </conditionalFormatting>
  <conditionalFormatting sqref="R46:S46">
    <cfRule type="cellIs" dxfId="207" priority="85" operator="equal">
      <formula>0</formula>
    </cfRule>
  </conditionalFormatting>
  <conditionalFormatting sqref="S7">
    <cfRule type="cellIs" dxfId="206" priority="82" operator="equal">
      <formula>0</formula>
    </cfRule>
  </conditionalFormatting>
  <conditionalFormatting sqref="R7">
    <cfRule type="cellIs" dxfId="205" priority="83" operator="equal">
      <formula>0</formula>
    </cfRule>
  </conditionalFormatting>
  <conditionalFormatting sqref="O85:P85">
    <cfRule type="cellIs" dxfId="204" priority="40" operator="equal">
      <formula>0</formula>
    </cfRule>
  </conditionalFormatting>
  <conditionalFormatting sqref="O7:P7">
    <cfRule type="cellIs" dxfId="203" priority="42" operator="equal">
      <formula>0</formula>
    </cfRule>
  </conditionalFormatting>
  <conditionalFormatting sqref="Q7">
    <cfRule type="cellIs" dxfId="202" priority="41" operator="equal">
      <formula>0</formula>
    </cfRule>
  </conditionalFormatting>
  <conditionalFormatting sqref="Q163">
    <cfRule type="cellIs" dxfId="201" priority="37" operator="equal">
      <formula>0</formula>
    </cfRule>
  </conditionalFormatting>
  <conditionalFormatting sqref="Q85">
    <cfRule type="cellIs" dxfId="200" priority="39" operator="equal">
      <formula>0</formula>
    </cfRule>
  </conditionalFormatting>
  <conditionalFormatting sqref="O163:P163">
    <cfRule type="cellIs" dxfId="199" priority="38" operator="equal">
      <formula>0</formula>
    </cfRule>
  </conditionalFormatting>
  <conditionalFormatting sqref="C8">
    <cfRule type="cellIs" dxfId="198" priority="36" operator="equal">
      <formula>0</formula>
    </cfRule>
  </conditionalFormatting>
  <conditionalFormatting sqref="C9:C39">
    <cfRule type="cellIs" dxfId="197" priority="35" operator="equal">
      <formula>0</formula>
    </cfRule>
  </conditionalFormatting>
  <conditionalFormatting sqref="C47">
    <cfRule type="cellIs" dxfId="196" priority="33" operator="equal">
      <formula>0</formula>
    </cfRule>
  </conditionalFormatting>
  <conditionalFormatting sqref="C48:C78">
    <cfRule type="cellIs" dxfId="195" priority="32" operator="equal">
      <formula>0</formula>
    </cfRule>
  </conditionalFormatting>
  <conditionalFormatting sqref="C79:C80">
    <cfRule type="cellIs" dxfId="194" priority="31" operator="equal">
      <formula>0</formula>
    </cfRule>
  </conditionalFormatting>
  <conditionalFormatting sqref="C86">
    <cfRule type="cellIs" dxfId="193" priority="30" operator="equal">
      <formula>0</formula>
    </cfRule>
  </conditionalFormatting>
  <conditionalFormatting sqref="C87:C117">
    <cfRule type="cellIs" dxfId="192" priority="29" operator="equal">
      <formula>0</formula>
    </cfRule>
  </conditionalFormatting>
  <conditionalFormatting sqref="C118:C119">
    <cfRule type="cellIs" dxfId="191" priority="28" operator="equal">
      <formula>0</formula>
    </cfRule>
  </conditionalFormatting>
  <conditionalFormatting sqref="F42:P42">
    <cfRule type="dataBar" priority="8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{817D3627-7AD3-4160-992D-09ACA30644E5}</x14:id>
        </ext>
      </extLst>
    </cfRule>
  </conditionalFormatting>
  <conditionalFormatting sqref="F81:P81">
    <cfRule type="dataBar" priority="8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{75918607-37F4-4D57-80C3-4E54B44181C9}</x14:id>
        </ext>
      </extLst>
    </cfRule>
  </conditionalFormatting>
  <conditionalFormatting sqref="F120:P120">
    <cfRule type="dataBar" priority="8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{6E7DB930-218B-4BB7-9400-A95ADEF24029}</x14:id>
        </ext>
      </extLst>
    </cfRule>
  </conditionalFormatting>
  <conditionalFormatting sqref="F159:P159">
    <cfRule type="dataBar" priority="8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{35F3BBD3-A04E-4F8B-A038-49396C14BC5B}</x14:id>
        </ext>
      </extLst>
    </cfRule>
  </conditionalFormatting>
  <conditionalFormatting sqref="F198:P198">
    <cfRule type="dataBar" priority="8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{08B6642D-B051-4563-8948-0036330BE69A}</x14:id>
        </ext>
      </extLst>
    </cfRule>
  </conditionalFormatting>
  <conditionalFormatting sqref="F238:P238">
    <cfRule type="dataBar" priority="8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{3A1E69FD-ED61-4CA3-B732-287012F5E9EB}</x14:id>
        </ext>
      </extLst>
    </cfRule>
  </conditionalFormatting>
  <conditionalFormatting sqref="C202">
    <cfRule type="cellIs" dxfId="190" priority="8" operator="equal">
      <formula>0</formula>
    </cfRule>
  </conditionalFormatting>
  <conditionalFormatting sqref="C40:C41">
    <cfRule type="cellIs" dxfId="189" priority="34" operator="equal">
      <formula>0</formula>
    </cfRule>
  </conditionalFormatting>
  <conditionalFormatting sqref="C125">
    <cfRule type="cellIs" dxfId="188" priority="27" operator="equal">
      <formula>0</formula>
    </cfRule>
  </conditionalFormatting>
  <conditionalFormatting sqref="C126:C156">
    <cfRule type="cellIs" dxfId="187" priority="26" operator="equal">
      <formula>0</formula>
    </cfRule>
  </conditionalFormatting>
  <conditionalFormatting sqref="C157:C158">
    <cfRule type="cellIs" dxfId="186" priority="25" operator="equal">
      <formula>0</formula>
    </cfRule>
  </conditionalFormatting>
  <conditionalFormatting sqref="C204">
    <cfRule type="cellIs" dxfId="185" priority="24" operator="equal">
      <formula>0</formula>
    </cfRule>
  </conditionalFormatting>
  <conditionalFormatting sqref="C205:C235">
    <cfRule type="cellIs" dxfId="184" priority="23" operator="equal">
      <formula>0</formula>
    </cfRule>
  </conditionalFormatting>
  <conditionalFormatting sqref="C236:C237">
    <cfRule type="cellIs" dxfId="183" priority="22" operator="equal">
      <formula>0</formula>
    </cfRule>
  </conditionalFormatting>
  <conditionalFormatting sqref="C164">
    <cfRule type="cellIs" dxfId="182" priority="21" operator="equal">
      <formula>0</formula>
    </cfRule>
  </conditionalFormatting>
  <conditionalFormatting sqref="C165:C195">
    <cfRule type="cellIs" dxfId="181" priority="20" operator="equal">
      <formula>0</formula>
    </cfRule>
  </conditionalFormatting>
  <conditionalFormatting sqref="C203">
    <cfRule type="cellIs" dxfId="180" priority="18" operator="equal">
      <formula>0</formula>
    </cfRule>
  </conditionalFormatting>
  <conditionalFormatting sqref="C163">
    <cfRule type="cellIs" dxfId="179" priority="17" operator="equal">
      <formula>0</formula>
    </cfRule>
  </conditionalFormatting>
  <conditionalFormatting sqref="C124">
    <cfRule type="cellIs" dxfId="178" priority="16" operator="equal">
      <formula>0</formula>
    </cfRule>
  </conditionalFormatting>
  <conditionalFormatting sqref="C85">
    <cfRule type="cellIs" dxfId="177" priority="15" operator="equal">
      <formula>0</formula>
    </cfRule>
  </conditionalFormatting>
  <conditionalFormatting sqref="C46">
    <cfRule type="cellIs" dxfId="176" priority="14" operator="equal">
      <formula>0</formula>
    </cfRule>
  </conditionalFormatting>
  <conditionalFormatting sqref="C6:C7">
    <cfRule type="cellIs" dxfId="175" priority="13" operator="equal">
      <formula>0</formula>
    </cfRule>
  </conditionalFormatting>
  <conditionalFormatting sqref="C45">
    <cfRule type="cellIs" dxfId="174" priority="12" operator="equal">
      <formula>0</formula>
    </cfRule>
  </conditionalFormatting>
  <conditionalFormatting sqref="C84">
    <cfRule type="cellIs" dxfId="173" priority="11" operator="equal">
      <formula>0</formula>
    </cfRule>
  </conditionalFormatting>
  <conditionalFormatting sqref="C123">
    <cfRule type="cellIs" dxfId="172" priority="10" operator="equal">
      <formula>0</formula>
    </cfRule>
  </conditionalFormatting>
  <conditionalFormatting sqref="C162">
    <cfRule type="cellIs" dxfId="171" priority="9" operator="equal">
      <formula>0</formula>
    </cfRule>
  </conditionalFormatting>
  <conditionalFormatting sqref="C196:C197">
    <cfRule type="cellIs" dxfId="170" priority="19" operator="equal">
      <formula>0</formula>
    </cfRule>
  </conditionalFormatting>
  <conditionalFormatting sqref="P204:P235">
    <cfRule type="cellIs" dxfId="169" priority="1" operator="equal">
      <formula>0</formula>
    </cfRule>
  </conditionalFormatting>
  <conditionalFormatting sqref="P8:P39">
    <cfRule type="cellIs" dxfId="168" priority="6" operator="equal">
      <formula>0</formula>
    </cfRule>
  </conditionalFormatting>
  <conditionalFormatting sqref="P47:P78">
    <cfRule type="cellIs" dxfId="167" priority="5" operator="equal">
      <formula>0</formula>
    </cfRule>
  </conditionalFormatting>
  <conditionalFormatting sqref="P86:P117">
    <cfRule type="cellIs" dxfId="166" priority="4" operator="equal">
      <formula>0</formula>
    </cfRule>
  </conditionalFormatting>
  <conditionalFormatting sqref="P125:P156">
    <cfRule type="cellIs" dxfId="165" priority="3" operator="equal">
      <formula>0</formula>
    </cfRule>
  </conditionalFormatting>
  <conditionalFormatting sqref="P164:P195">
    <cfRule type="cellIs" dxfId="164" priority="2" operator="equal">
      <formula>0</formula>
    </cfRule>
  </conditionalFormatting>
  <dataValidations count="1">
    <dataValidation type="list" allowBlank="1" showInputMessage="1" showErrorMessage="1" sqref="C3">
      <formula1>$AE$8:$AE$11</formula1>
    </dataValidation>
  </dataValidations>
  <pageMargins left="0.70866141732283472" right="0.70866141732283472" top="0.55118110236220474" bottom="0.35433070866141736" header="0.31496062992125984" footer="0.31496062992125984"/>
  <pageSetup paperSize="9" scale="55" fitToHeight="4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6F19D9-BD69-43B5-99C9-37F403F6D9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46D2451E-699E-48E6-B95E-84124EC7289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2C61FA11-BA87-48D1-BCF6-3882A5D74B9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83F3350C-E49C-40ED-BD69-F2AC24EFF59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0B94471D-451C-4F01-A906-735C6B312A8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S47:S78 S80</xm:sqref>
        </x14:conditionalFormatting>
        <x14:conditionalFormatting xmlns:xm="http://schemas.microsoft.com/office/excel/2006/main">
          <x14:cfRule type="dataBar" id="{63FD6582-63D8-4719-AD3A-EC4C110466F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R47:R78 R80</xm:sqref>
        </x14:conditionalFormatting>
        <x14:conditionalFormatting xmlns:xm="http://schemas.microsoft.com/office/excel/2006/main">
          <x14:cfRule type="dataBar" id="{333FBA47-154E-4580-8775-02A44EF376E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Q79:Q80</xm:sqref>
        </x14:conditionalFormatting>
        <x14:conditionalFormatting xmlns:xm="http://schemas.microsoft.com/office/excel/2006/main">
          <x14:cfRule type="dataBar" id="{5A96EE4C-58DC-4E01-AED7-D275F57BF8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Q47:Q78</xm:sqref>
        </x14:conditionalFormatting>
        <x14:conditionalFormatting xmlns:xm="http://schemas.microsoft.com/office/excel/2006/main">
          <x14:cfRule type="dataBar" id="{4A7194CA-6102-4441-877E-FA00D2321E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S86:S117 S119</xm:sqref>
        </x14:conditionalFormatting>
        <x14:conditionalFormatting xmlns:xm="http://schemas.microsoft.com/office/excel/2006/main">
          <x14:cfRule type="dataBar" id="{562C056F-AAD9-4D9D-B2ED-B00D5EB7BCE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R86:R117 R119</xm:sqref>
        </x14:conditionalFormatting>
        <x14:conditionalFormatting xmlns:xm="http://schemas.microsoft.com/office/excel/2006/main">
          <x14:cfRule type="dataBar" id="{FAD34405-82EE-4FCC-8D76-CC4E39D68E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Q118:Q119</xm:sqref>
        </x14:conditionalFormatting>
        <x14:conditionalFormatting xmlns:xm="http://schemas.microsoft.com/office/excel/2006/main">
          <x14:cfRule type="dataBar" id="{06C3878F-70E6-447D-A336-90E41726E4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Q86:Q117</xm:sqref>
        </x14:conditionalFormatting>
        <x14:conditionalFormatting xmlns:xm="http://schemas.microsoft.com/office/excel/2006/main">
          <x14:cfRule type="dataBar" id="{49CBF98C-14CF-4D98-BBF6-14EE9BB60A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S125:S156 S158</xm:sqref>
        </x14:conditionalFormatting>
        <x14:conditionalFormatting xmlns:xm="http://schemas.microsoft.com/office/excel/2006/main">
          <x14:cfRule type="dataBar" id="{130E46FE-73AD-4107-8A94-09CCE16A66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R125:R156 R158</xm:sqref>
        </x14:conditionalFormatting>
        <x14:conditionalFormatting xmlns:xm="http://schemas.microsoft.com/office/excel/2006/main">
          <x14:cfRule type="dataBar" id="{F0C2C074-3451-4A17-B2F5-897EB50307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Q157:Q158</xm:sqref>
        </x14:conditionalFormatting>
        <x14:conditionalFormatting xmlns:xm="http://schemas.microsoft.com/office/excel/2006/main">
          <x14:cfRule type="dataBar" id="{D050207A-4B87-4BD9-AB03-884D5BBF95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Q125:Q156</xm:sqref>
        </x14:conditionalFormatting>
        <x14:conditionalFormatting xmlns:xm="http://schemas.microsoft.com/office/excel/2006/main">
          <x14:cfRule type="dataBar" id="{3814352B-4A82-410B-9F99-1690A87A9B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S164:S195 S197</xm:sqref>
        </x14:conditionalFormatting>
        <x14:conditionalFormatting xmlns:xm="http://schemas.microsoft.com/office/excel/2006/main">
          <x14:cfRule type="dataBar" id="{F9E298A9-AB68-4C46-AC5E-107A132501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R164:R195 R197</xm:sqref>
        </x14:conditionalFormatting>
        <x14:conditionalFormatting xmlns:xm="http://schemas.microsoft.com/office/excel/2006/main">
          <x14:cfRule type="dataBar" id="{A218627B-B177-4F81-B5F7-0C1E92FBD4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Q196:Q197</xm:sqref>
        </x14:conditionalFormatting>
        <x14:conditionalFormatting xmlns:xm="http://schemas.microsoft.com/office/excel/2006/main">
          <x14:cfRule type="dataBar" id="{D415E781-3DFA-4A77-9955-A3BC6F111CF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Q164:Q195</xm:sqref>
        </x14:conditionalFormatting>
        <x14:conditionalFormatting xmlns:xm="http://schemas.microsoft.com/office/excel/2006/main">
          <x14:cfRule type="dataBar" id="{2FB09249-80C7-4DFF-9D50-09DA1FC0524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S204:S235 S237</xm:sqref>
        </x14:conditionalFormatting>
        <x14:conditionalFormatting xmlns:xm="http://schemas.microsoft.com/office/excel/2006/main">
          <x14:cfRule type="dataBar" id="{1D3E72DA-47AD-4C52-AD0F-302725F24D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R204:R235 R237</xm:sqref>
        </x14:conditionalFormatting>
        <x14:conditionalFormatting xmlns:xm="http://schemas.microsoft.com/office/excel/2006/main">
          <x14:cfRule type="dataBar" id="{4309B03A-2089-49A5-9704-FE15DFE116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Q236:Q237</xm:sqref>
        </x14:conditionalFormatting>
        <x14:conditionalFormatting xmlns:xm="http://schemas.microsoft.com/office/excel/2006/main">
          <x14:cfRule type="dataBar" id="{4B131C69-ABE1-45FD-9098-BB9C3A518EB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Q204:Q235</xm:sqref>
        </x14:conditionalFormatting>
        <x14:conditionalFormatting xmlns:xm="http://schemas.microsoft.com/office/excel/2006/main">
          <x14:cfRule type="dataBar" id="{817D3627-7AD3-4160-992D-09ACA30644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75918607-37F4-4D57-80C3-4E54B44181C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F81:P81</xm:sqref>
        </x14:conditionalFormatting>
        <x14:conditionalFormatting xmlns:xm="http://schemas.microsoft.com/office/excel/2006/main">
          <x14:cfRule type="dataBar" id="{6E7DB930-218B-4BB7-9400-A95ADEF240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F120:P120</xm:sqref>
        </x14:conditionalFormatting>
        <x14:conditionalFormatting xmlns:xm="http://schemas.microsoft.com/office/excel/2006/main">
          <x14:cfRule type="dataBar" id="{35F3BBD3-A04E-4F8B-A038-49396C14BC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F159:P159</xm:sqref>
        </x14:conditionalFormatting>
        <x14:conditionalFormatting xmlns:xm="http://schemas.microsoft.com/office/excel/2006/main">
          <x14:cfRule type="dataBar" id="{08B6642D-B051-4563-8948-0036330BE69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F198:P198</xm:sqref>
        </x14:conditionalFormatting>
        <x14:conditionalFormatting xmlns:xm="http://schemas.microsoft.com/office/excel/2006/main">
          <x14:cfRule type="dataBar" id="{3A1E69FD-ED61-4CA3-B732-287012F5E9E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F238:P238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Provisions!F8:O8</xm:f>
              <xm:sqref>C8</xm:sqref>
            </x14:sparkline>
            <x14:sparkline>
              <xm:f>Provisions!F9:O9</xm:f>
              <xm:sqref>C9</xm:sqref>
            </x14:sparkline>
            <x14:sparkline>
              <xm:f>Provisions!F10:O10</xm:f>
              <xm:sqref>C10</xm:sqref>
            </x14:sparkline>
            <x14:sparkline>
              <xm:f>Provisions!F11:O11</xm:f>
              <xm:sqref>C11</xm:sqref>
            </x14:sparkline>
            <x14:sparkline>
              <xm:f>Provisions!F12:O12</xm:f>
              <xm:sqref>C12</xm:sqref>
            </x14:sparkline>
            <x14:sparkline>
              <xm:f>Provisions!F13:O13</xm:f>
              <xm:sqref>C13</xm:sqref>
            </x14:sparkline>
            <x14:sparkline>
              <xm:f>Provisions!F14:O14</xm:f>
              <xm:sqref>C14</xm:sqref>
            </x14:sparkline>
            <x14:sparkline>
              <xm:f>Provisions!F15:O15</xm:f>
              <xm:sqref>C15</xm:sqref>
            </x14:sparkline>
            <x14:sparkline>
              <xm:f>Provisions!F16:O16</xm:f>
              <xm:sqref>C16</xm:sqref>
            </x14:sparkline>
            <x14:sparkline>
              <xm:f>Provisions!F17:O17</xm:f>
              <xm:sqref>C17</xm:sqref>
            </x14:sparkline>
            <x14:sparkline>
              <xm:f>Provisions!F18:O18</xm:f>
              <xm:sqref>C18</xm:sqref>
            </x14:sparkline>
            <x14:sparkline>
              <xm:f>Provisions!F19:O19</xm:f>
              <xm:sqref>C19</xm:sqref>
            </x14:sparkline>
            <x14:sparkline>
              <xm:f>Provisions!F20:O20</xm:f>
              <xm:sqref>C20</xm:sqref>
            </x14:sparkline>
            <x14:sparkline>
              <xm:f>Provisions!F21:O21</xm:f>
              <xm:sqref>C21</xm:sqref>
            </x14:sparkline>
            <x14:sparkline>
              <xm:f>Provisions!F22:O22</xm:f>
              <xm:sqref>C22</xm:sqref>
            </x14:sparkline>
            <x14:sparkline>
              <xm:f>Provisions!F23:O23</xm:f>
              <xm:sqref>C23</xm:sqref>
            </x14:sparkline>
            <x14:sparkline>
              <xm:f>Provisions!F24:O24</xm:f>
              <xm:sqref>C24</xm:sqref>
            </x14:sparkline>
            <x14:sparkline>
              <xm:f>Provisions!F25:O25</xm:f>
              <xm:sqref>C25</xm:sqref>
            </x14:sparkline>
            <x14:sparkline>
              <xm:f>Provisions!F26:O26</xm:f>
              <xm:sqref>C26</xm:sqref>
            </x14:sparkline>
            <x14:sparkline>
              <xm:f>Provisions!F27:O27</xm:f>
              <xm:sqref>C27</xm:sqref>
            </x14:sparkline>
            <x14:sparkline>
              <xm:f>Provisions!F28:O28</xm:f>
              <xm:sqref>C28</xm:sqref>
            </x14:sparkline>
            <x14:sparkline>
              <xm:f>Provisions!F29:O29</xm:f>
              <xm:sqref>C29</xm:sqref>
            </x14:sparkline>
            <x14:sparkline>
              <xm:f>Provisions!F30:O30</xm:f>
              <xm:sqref>C30</xm:sqref>
            </x14:sparkline>
            <x14:sparkline>
              <xm:f>Provisions!F31:O31</xm:f>
              <xm:sqref>C31</xm:sqref>
            </x14:sparkline>
            <x14:sparkline>
              <xm:f>Provisions!F32:O32</xm:f>
              <xm:sqref>C32</xm:sqref>
            </x14:sparkline>
            <x14:sparkline>
              <xm:f>Provisions!F33:O33</xm:f>
              <xm:sqref>C33</xm:sqref>
            </x14:sparkline>
            <x14:sparkline>
              <xm:f>Provisions!F34:O34</xm:f>
              <xm:sqref>C34</xm:sqref>
            </x14:sparkline>
            <x14:sparkline>
              <xm:f>Provisions!F35:O35</xm:f>
              <xm:sqref>C35</xm:sqref>
            </x14:sparkline>
            <x14:sparkline>
              <xm:f>Provisions!F36:O36</xm:f>
              <xm:sqref>C36</xm:sqref>
            </x14:sparkline>
            <x14:sparkline>
              <xm:f>Provisions!F37:O37</xm:f>
              <xm:sqref>C37</xm:sqref>
            </x14:sparkline>
            <x14:sparkline>
              <xm:f>Provisions!F38:O38</xm:f>
              <xm:sqref>C38</xm:sqref>
            </x14:sparkline>
            <x14:sparkline>
              <xm:f>Provisions!F39:O39</xm:f>
              <xm:sqref>C39</xm:sqref>
            </x14:sparkline>
            <x14:sparkline>
              <xm:f>Provisions!F40:O40</xm:f>
              <xm:sqref>C40</xm:sqref>
            </x14:sparkline>
            <x14:sparkline>
              <xm:f>Provisions!F41:O41</xm:f>
              <xm:sqref>C41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Provisions!F204:O204</xm:f>
              <xm:sqref>C204</xm:sqref>
            </x14:sparkline>
            <x14:sparkline>
              <xm:f>Provisions!F205:O205</xm:f>
              <xm:sqref>C205</xm:sqref>
            </x14:sparkline>
            <x14:sparkline>
              <xm:f>Provisions!F206:O206</xm:f>
              <xm:sqref>C206</xm:sqref>
            </x14:sparkline>
            <x14:sparkline>
              <xm:f>Provisions!F207:O207</xm:f>
              <xm:sqref>C207</xm:sqref>
            </x14:sparkline>
            <x14:sparkline>
              <xm:f>Provisions!F208:O208</xm:f>
              <xm:sqref>C208</xm:sqref>
            </x14:sparkline>
            <x14:sparkline>
              <xm:f>Provisions!F209:O209</xm:f>
              <xm:sqref>C209</xm:sqref>
            </x14:sparkline>
            <x14:sparkline>
              <xm:f>Provisions!F210:O210</xm:f>
              <xm:sqref>C210</xm:sqref>
            </x14:sparkline>
            <x14:sparkline>
              <xm:f>Provisions!F211:O211</xm:f>
              <xm:sqref>C211</xm:sqref>
            </x14:sparkline>
            <x14:sparkline>
              <xm:f>Provisions!F212:O212</xm:f>
              <xm:sqref>C212</xm:sqref>
            </x14:sparkline>
            <x14:sparkline>
              <xm:f>Provisions!F213:O213</xm:f>
              <xm:sqref>C213</xm:sqref>
            </x14:sparkline>
            <x14:sparkline>
              <xm:f>Provisions!F214:O214</xm:f>
              <xm:sqref>C214</xm:sqref>
            </x14:sparkline>
            <x14:sparkline>
              <xm:f>Provisions!F215:O215</xm:f>
              <xm:sqref>C215</xm:sqref>
            </x14:sparkline>
            <x14:sparkline>
              <xm:f>Provisions!F216:O216</xm:f>
              <xm:sqref>C216</xm:sqref>
            </x14:sparkline>
            <x14:sparkline>
              <xm:f>Provisions!F217:O217</xm:f>
              <xm:sqref>C217</xm:sqref>
            </x14:sparkline>
            <x14:sparkline>
              <xm:f>Provisions!F218:O218</xm:f>
              <xm:sqref>C218</xm:sqref>
            </x14:sparkline>
            <x14:sparkline>
              <xm:f>Provisions!F219:O219</xm:f>
              <xm:sqref>C219</xm:sqref>
            </x14:sparkline>
            <x14:sparkline>
              <xm:f>Provisions!F220:O220</xm:f>
              <xm:sqref>C220</xm:sqref>
            </x14:sparkline>
            <x14:sparkline>
              <xm:f>Provisions!F221:O221</xm:f>
              <xm:sqref>C221</xm:sqref>
            </x14:sparkline>
            <x14:sparkline>
              <xm:f>Provisions!F222:O222</xm:f>
              <xm:sqref>C222</xm:sqref>
            </x14:sparkline>
            <x14:sparkline>
              <xm:f>Provisions!F223:O223</xm:f>
              <xm:sqref>C223</xm:sqref>
            </x14:sparkline>
            <x14:sparkline>
              <xm:f>Provisions!F224:O224</xm:f>
              <xm:sqref>C224</xm:sqref>
            </x14:sparkline>
            <x14:sparkline>
              <xm:f>Provisions!F225:O225</xm:f>
              <xm:sqref>C225</xm:sqref>
            </x14:sparkline>
            <x14:sparkline>
              <xm:f>Provisions!F226:O226</xm:f>
              <xm:sqref>C226</xm:sqref>
            </x14:sparkline>
            <x14:sparkline>
              <xm:f>Provisions!F227:O227</xm:f>
              <xm:sqref>C227</xm:sqref>
            </x14:sparkline>
            <x14:sparkline>
              <xm:f>Provisions!F228:O228</xm:f>
              <xm:sqref>C228</xm:sqref>
            </x14:sparkline>
            <x14:sparkline>
              <xm:f>Provisions!F229:O229</xm:f>
              <xm:sqref>C229</xm:sqref>
            </x14:sparkline>
            <x14:sparkline>
              <xm:f>Provisions!F230:O230</xm:f>
              <xm:sqref>C230</xm:sqref>
            </x14:sparkline>
            <x14:sparkline>
              <xm:f>Provisions!F231:O231</xm:f>
              <xm:sqref>C231</xm:sqref>
            </x14:sparkline>
            <x14:sparkline>
              <xm:f>Provisions!F232:O232</xm:f>
              <xm:sqref>C232</xm:sqref>
            </x14:sparkline>
            <x14:sparkline>
              <xm:f>Provisions!F233:O233</xm:f>
              <xm:sqref>C233</xm:sqref>
            </x14:sparkline>
            <x14:sparkline>
              <xm:f>Provisions!F234:O234</xm:f>
              <xm:sqref>C234</xm:sqref>
            </x14:sparkline>
            <x14:sparkline>
              <xm:f>Provisions!F235:O235</xm:f>
              <xm:sqref>C235</xm:sqref>
            </x14:sparkline>
            <x14:sparkline>
              <xm:f>Provisions!F236:O236</xm:f>
              <xm:sqref>C236</xm:sqref>
            </x14:sparkline>
            <x14:sparkline>
              <xm:f>Provisions!F237:O237</xm:f>
              <xm:sqref>C237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Provisions!F164:O164</xm:f>
              <xm:sqref>C164</xm:sqref>
            </x14:sparkline>
            <x14:sparkline>
              <xm:f>Provisions!F165:O165</xm:f>
              <xm:sqref>C165</xm:sqref>
            </x14:sparkline>
            <x14:sparkline>
              <xm:f>Provisions!F166:O166</xm:f>
              <xm:sqref>C166</xm:sqref>
            </x14:sparkline>
            <x14:sparkline>
              <xm:f>Provisions!F167:O167</xm:f>
              <xm:sqref>C167</xm:sqref>
            </x14:sparkline>
            <x14:sparkline>
              <xm:f>Provisions!F168:O168</xm:f>
              <xm:sqref>C168</xm:sqref>
            </x14:sparkline>
            <x14:sparkline>
              <xm:f>Provisions!F169:O169</xm:f>
              <xm:sqref>C169</xm:sqref>
            </x14:sparkline>
            <x14:sparkline>
              <xm:f>Provisions!F170:O170</xm:f>
              <xm:sqref>C170</xm:sqref>
            </x14:sparkline>
            <x14:sparkline>
              <xm:f>Provisions!F171:O171</xm:f>
              <xm:sqref>C171</xm:sqref>
            </x14:sparkline>
            <x14:sparkline>
              <xm:f>Provisions!F172:O172</xm:f>
              <xm:sqref>C172</xm:sqref>
            </x14:sparkline>
            <x14:sparkline>
              <xm:f>Provisions!F173:O173</xm:f>
              <xm:sqref>C173</xm:sqref>
            </x14:sparkline>
            <x14:sparkline>
              <xm:f>Provisions!F174:O174</xm:f>
              <xm:sqref>C174</xm:sqref>
            </x14:sparkline>
            <x14:sparkline>
              <xm:f>Provisions!F175:O175</xm:f>
              <xm:sqref>C175</xm:sqref>
            </x14:sparkline>
            <x14:sparkline>
              <xm:f>Provisions!F176:O176</xm:f>
              <xm:sqref>C176</xm:sqref>
            </x14:sparkline>
            <x14:sparkline>
              <xm:f>Provisions!F177:O177</xm:f>
              <xm:sqref>C177</xm:sqref>
            </x14:sparkline>
            <x14:sparkline>
              <xm:f>Provisions!F178:O178</xm:f>
              <xm:sqref>C178</xm:sqref>
            </x14:sparkline>
            <x14:sparkline>
              <xm:f>Provisions!F179:O179</xm:f>
              <xm:sqref>C179</xm:sqref>
            </x14:sparkline>
            <x14:sparkline>
              <xm:f>Provisions!F180:O180</xm:f>
              <xm:sqref>C180</xm:sqref>
            </x14:sparkline>
            <x14:sparkline>
              <xm:f>Provisions!F181:O181</xm:f>
              <xm:sqref>C181</xm:sqref>
            </x14:sparkline>
            <x14:sparkline>
              <xm:f>Provisions!F182:O182</xm:f>
              <xm:sqref>C182</xm:sqref>
            </x14:sparkline>
            <x14:sparkline>
              <xm:f>Provisions!F183:O183</xm:f>
              <xm:sqref>C183</xm:sqref>
            </x14:sparkline>
            <x14:sparkline>
              <xm:f>Provisions!F184:O184</xm:f>
              <xm:sqref>C184</xm:sqref>
            </x14:sparkline>
            <x14:sparkline>
              <xm:f>Provisions!F185:O185</xm:f>
              <xm:sqref>C185</xm:sqref>
            </x14:sparkline>
            <x14:sparkline>
              <xm:f>Provisions!F186:O186</xm:f>
              <xm:sqref>C186</xm:sqref>
            </x14:sparkline>
            <x14:sparkline>
              <xm:f>Provisions!F187:O187</xm:f>
              <xm:sqref>C187</xm:sqref>
            </x14:sparkline>
            <x14:sparkline>
              <xm:f>Provisions!F188:O188</xm:f>
              <xm:sqref>C188</xm:sqref>
            </x14:sparkline>
            <x14:sparkline>
              <xm:f>Provisions!F189:O189</xm:f>
              <xm:sqref>C189</xm:sqref>
            </x14:sparkline>
            <x14:sparkline>
              <xm:f>Provisions!F190:O190</xm:f>
              <xm:sqref>C190</xm:sqref>
            </x14:sparkline>
            <x14:sparkline>
              <xm:f>Provisions!F191:O191</xm:f>
              <xm:sqref>C191</xm:sqref>
            </x14:sparkline>
            <x14:sparkline>
              <xm:f>Provisions!F192:O192</xm:f>
              <xm:sqref>C192</xm:sqref>
            </x14:sparkline>
            <x14:sparkline>
              <xm:f>Provisions!F193:O193</xm:f>
              <xm:sqref>C193</xm:sqref>
            </x14:sparkline>
            <x14:sparkline>
              <xm:f>Provisions!F194:O194</xm:f>
              <xm:sqref>C194</xm:sqref>
            </x14:sparkline>
            <x14:sparkline>
              <xm:f>Provisions!F195:O195</xm:f>
              <xm:sqref>C195</xm:sqref>
            </x14:sparkline>
            <x14:sparkline>
              <xm:f>Provisions!F196:O196</xm:f>
              <xm:sqref>C196</xm:sqref>
            </x14:sparkline>
            <x14:sparkline>
              <xm:f>Provisions!F197:O197</xm:f>
              <xm:sqref>C197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Provisions!F47:O47</xm:f>
              <xm:sqref>C47</xm:sqref>
            </x14:sparkline>
            <x14:sparkline>
              <xm:f>Provisions!F48:O48</xm:f>
              <xm:sqref>C48</xm:sqref>
            </x14:sparkline>
            <x14:sparkline>
              <xm:f>Provisions!F49:O49</xm:f>
              <xm:sqref>C49</xm:sqref>
            </x14:sparkline>
            <x14:sparkline>
              <xm:f>Provisions!F50:O50</xm:f>
              <xm:sqref>C50</xm:sqref>
            </x14:sparkline>
            <x14:sparkline>
              <xm:f>Provisions!F51:O51</xm:f>
              <xm:sqref>C51</xm:sqref>
            </x14:sparkline>
            <x14:sparkline>
              <xm:f>Provisions!F52:O52</xm:f>
              <xm:sqref>C52</xm:sqref>
            </x14:sparkline>
            <x14:sparkline>
              <xm:f>Provisions!F53:O53</xm:f>
              <xm:sqref>C53</xm:sqref>
            </x14:sparkline>
            <x14:sparkline>
              <xm:f>Provisions!F54:O54</xm:f>
              <xm:sqref>C54</xm:sqref>
            </x14:sparkline>
            <x14:sparkline>
              <xm:f>Provisions!F55:O55</xm:f>
              <xm:sqref>C55</xm:sqref>
            </x14:sparkline>
            <x14:sparkline>
              <xm:f>Provisions!F56:O56</xm:f>
              <xm:sqref>C56</xm:sqref>
            </x14:sparkline>
            <x14:sparkline>
              <xm:f>Provisions!F57:O57</xm:f>
              <xm:sqref>C57</xm:sqref>
            </x14:sparkline>
            <x14:sparkline>
              <xm:f>Provisions!F58:O58</xm:f>
              <xm:sqref>C58</xm:sqref>
            </x14:sparkline>
            <x14:sparkline>
              <xm:f>Provisions!F59:O59</xm:f>
              <xm:sqref>C59</xm:sqref>
            </x14:sparkline>
            <x14:sparkline>
              <xm:f>Provisions!F60:O60</xm:f>
              <xm:sqref>C60</xm:sqref>
            </x14:sparkline>
            <x14:sparkline>
              <xm:f>Provisions!F61:O61</xm:f>
              <xm:sqref>C61</xm:sqref>
            </x14:sparkline>
            <x14:sparkline>
              <xm:f>Provisions!F62:O62</xm:f>
              <xm:sqref>C62</xm:sqref>
            </x14:sparkline>
            <x14:sparkline>
              <xm:f>Provisions!F63:O63</xm:f>
              <xm:sqref>C63</xm:sqref>
            </x14:sparkline>
            <x14:sparkline>
              <xm:f>Provisions!F64:O64</xm:f>
              <xm:sqref>C64</xm:sqref>
            </x14:sparkline>
            <x14:sparkline>
              <xm:f>Provisions!F65:O65</xm:f>
              <xm:sqref>C65</xm:sqref>
            </x14:sparkline>
            <x14:sparkline>
              <xm:f>Provisions!F66:O66</xm:f>
              <xm:sqref>C66</xm:sqref>
            </x14:sparkline>
            <x14:sparkline>
              <xm:f>Provisions!F67:O67</xm:f>
              <xm:sqref>C67</xm:sqref>
            </x14:sparkline>
            <x14:sparkline>
              <xm:f>Provisions!F68:O68</xm:f>
              <xm:sqref>C68</xm:sqref>
            </x14:sparkline>
            <x14:sparkline>
              <xm:f>Provisions!F69:O69</xm:f>
              <xm:sqref>C69</xm:sqref>
            </x14:sparkline>
            <x14:sparkline>
              <xm:f>Provisions!F70:O70</xm:f>
              <xm:sqref>C70</xm:sqref>
            </x14:sparkline>
            <x14:sparkline>
              <xm:f>Provisions!F71:O71</xm:f>
              <xm:sqref>C71</xm:sqref>
            </x14:sparkline>
            <x14:sparkline>
              <xm:f>Provisions!F72:O72</xm:f>
              <xm:sqref>C72</xm:sqref>
            </x14:sparkline>
            <x14:sparkline>
              <xm:f>Provisions!F73:O73</xm:f>
              <xm:sqref>C73</xm:sqref>
            </x14:sparkline>
            <x14:sparkline>
              <xm:f>Provisions!F74:O74</xm:f>
              <xm:sqref>C74</xm:sqref>
            </x14:sparkline>
            <x14:sparkline>
              <xm:f>Provisions!F75:O75</xm:f>
              <xm:sqref>C75</xm:sqref>
            </x14:sparkline>
            <x14:sparkline>
              <xm:f>Provisions!F76:O76</xm:f>
              <xm:sqref>C76</xm:sqref>
            </x14:sparkline>
            <x14:sparkline>
              <xm:f>Provisions!F77:O77</xm:f>
              <xm:sqref>C77</xm:sqref>
            </x14:sparkline>
            <x14:sparkline>
              <xm:f>Provisions!F78:O78</xm:f>
              <xm:sqref>C78</xm:sqref>
            </x14:sparkline>
            <x14:sparkline>
              <xm:f>Provisions!F79:O79</xm:f>
              <xm:sqref>C79</xm:sqref>
            </x14:sparkline>
            <x14:sparkline>
              <xm:f>Provisions!F80:O80</xm:f>
              <xm:sqref>C80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Provisions!F86:O86</xm:f>
              <xm:sqref>C86</xm:sqref>
            </x14:sparkline>
            <x14:sparkline>
              <xm:f>Provisions!F87:O87</xm:f>
              <xm:sqref>C87</xm:sqref>
            </x14:sparkline>
            <x14:sparkline>
              <xm:f>Provisions!F88:O88</xm:f>
              <xm:sqref>C88</xm:sqref>
            </x14:sparkline>
            <x14:sparkline>
              <xm:f>Provisions!F89:O89</xm:f>
              <xm:sqref>C89</xm:sqref>
            </x14:sparkline>
            <x14:sparkline>
              <xm:f>Provisions!F90:O90</xm:f>
              <xm:sqref>C90</xm:sqref>
            </x14:sparkline>
            <x14:sparkline>
              <xm:f>Provisions!F91:O91</xm:f>
              <xm:sqref>C91</xm:sqref>
            </x14:sparkline>
            <x14:sparkline>
              <xm:f>Provisions!F92:O92</xm:f>
              <xm:sqref>C92</xm:sqref>
            </x14:sparkline>
            <x14:sparkline>
              <xm:f>Provisions!F93:O93</xm:f>
              <xm:sqref>C93</xm:sqref>
            </x14:sparkline>
            <x14:sparkline>
              <xm:f>Provisions!F94:O94</xm:f>
              <xm:sqref>C94</xm:sqref>
            </x14:sparkline>
            <x14:sparkline>
              <xm:f>Provisions!F95:O95</xm:f>
              <xm:sqref>C95</xm:sqref>
            </x14:sparkline>
            <x14:sparkline>
              <xm:f>Provisions!F96:O96</xm:f>
              <xm:sqref>C96</xm:sqref>
            </x14:sparkline>
            <x14:sparkline>
              <xm:f>Provisions!F97:O97</xm:f>
              <xm:sqref>C97</xm:sqref>
            </x14:sparkline>
            <x14:sparkline>
              <xm:f>Provisions!F98:O98</xm:f>
              <xm:sqref>C98</xm:sqref>
            </x14:sparkline>
            <x14:sparkline>
              <xm:f>Provisions!F99:O99</xm:f>
              <xm:sqref>C99</xm:sqref>
            </x14:sparkline>
            <x14:sparkline>
              <xm:f>Provisions!F100:O100</xm:f>
              <xm:sqref>C100</xm:sqref>
            </x14:sparkline>
            <x14:sparkline>
              <xm:f>Provisions!F101:O101</xm:f>
              <xm:sqref>C101</xm:sqref>
            </x14:sparkline>
            <x14:sparkline>
              <xm:f>Provisions!F102:O102</xm:f>
              <xm:sqref>C102</xm:sqref>
            </x14:sparkline>
            <x14:sparkline>
              <xm:f>Provisions!F103:O103</xm:f>
              <xm:sqref>C103</xm:sqref>
            </x14:sparkline>
            <x14:sparkline>
              <xm:f>Provisions!F104:O104</xm:f>
              <xm:sqref>C104</xm:sqref>
            </x14:sparkline>
            <x14:sparkline>
              <xm:f>Provisions!F105:O105</xm:f>
              <xm:sqref>C105</xm:sqref>
            </x14:sparkline>
            <x14:sparkline>
              <xm:f>Provisions!F106:O106</xm:f>
              <xm:sqref>C106</xm:sqref>
            </x14:sparkline>
            <x14:sparkline>
              <xm:f>Provisions!F107:O107</xm:f>
              <xm:sqref>C107</xm:sqref>
            </x14:sparkline>
            <x14:sparkline>
              <xm:f>Provisions!F108:O108</xm:f>
              <xm:sqref>C108</xm:sqref>
            </x14:sparkline>
            <x14:sparkline>
              <xm:f>Provisions!F109:O109</xm:f>
              <xm:sqref>C109</xm:sqref>
            </x14:sparkline>
            <x14:sparkline>
              <xm:f>Provisions!F110:O110</xm:f>
              <xm:sqref>C110</xm:sqref>
            </x14:sparkline>
            <x14:sparkline>
              <xm:f>Provisions!F111:O111</xm:f>
              <xm:sqref>C111</xm:sqref>
            </x14:sparkline>
            <x14:sparkline>
              <xm:f>Provisions!F112:O112</xm:f>
              <xm:sqref>C112</xm:sqref>
            </x14:sparkline>
            <x14:sparkline>
              <xm:f>Provisions!F113:O113</xm:f>
              <xm:sqref>C113</xm:sqref>
            </x14:sparkline>
            <x14:sparkline>
              <xm:f>Provisions!F114:O114</xm:f>
              <xm:sqref>C114</xm:sqref>
            </x14:sparkline>
            <x14:sparkline>
              <xm:f>Provisions!F115:O115</xm:f>
              <xm:sqref>C115</xm:sqref>
            </x14:sparkline>
            <x14:sparkline>
              <xm:f>Provisions!F116:O116</xm:f>
              <xm:sqref>C116</xm:sqref>
            </x14:sparkline>
            <x14:sparkline>
              <xm:f>Provisions!F117:O117</xm:f>
              <xm:sqref>C117</xm:sqref>
            </x14:sparkline>
            <x14:sparkline>
              <xm:f>Provisions!F118:O118</xm:f>
              <xm:sqref>C118</xm:sqref>
            </x14:sparkline>
            <x14:sparkline>
              <xm:f>Provisions!F119:O119</xm:f>
              <xm:sqref>C119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Provisions!F125:O125</xm:f>
              <xm:sqref>C125</xm:sqref>
            </x14:sparkline>
            <x14:sparkline>
              <xm:f>Provisions!F126:O126</xm:f>
              <xm:sqref>C126</xm:sqref>
            </x14:sparkline>
            <x14:sparkline>
              <xm:f>Provisions!F127:O127</xm:f>
              <xm:sqref>C127</xm:sqref>
            </x14:sparkline>
            <x14:sparkline>
              <xm:f>Provisions!F128:O128</xm:f>
              <xm:sqref>C128</xm:sqref>
            </x14:sparkline>
            <x14:sparkline>
              <xm:f>Provisions!F129:O129</xm:f>
              <xm:sqref>C129</xm:sqref>
            </x14:sparkline>
            <x14:sparkline>
              <xm:f>Provisions!F130:O130</xm:f>
              <xm:sqref>C130</xm:sqref>
            </x14:sparkline>
            <x14:sparkline>
              <xm:f>Provisions!F131:O131</xm:f>
              <xm:sqref>C131</xm:sqref>
            </x14:sparkline>
            <x14:sparkline>
              <xm:f>Provisions!F132:O132</xm:f>
              <xm:sqref>C132</xm:sqref>
            </x14:sparkline>
            <x14:sparkline>
              <xm:f>Provisions!F133:O133</xm:f>
              <xm:sqref>C133</xm:sqref>
            </x14:sparkline>
            <x14:sparkline>
              <xm:f>Provisions!F134:O134</xm:f>
              <xm:sqref>C134</xm:sqref>
            </x14:sparkline>
            <x14:sparkline>
              <xm:f>Provisions!F135:O135</xm:f>
              <xm:sqref>C135</xm:sqref>
            </x14:sparkline>
            <x14:sparkline>
              <xm:f>Provisions!F136:O136</xm:f>
              <xm:sqref>C136</xm:sqref>
            </x14:sparkline>
            <x14:sparkline>
              <xm:f>Provisions!F137:O137</xm:f>
              <xm:sqref>C137</xm:sqref>
            </x14:sparkline>
            <x14:sparkline>
              <xm:f>Provisions!F138:O138</xm:f>
              <xm:sqref>C138</xm:sqref>
            </x14:sparkline>
            <x14:sparkline>
              <xm:f>Provisions!F139:O139</xm:f>
              <xm:sqref>C139</xm:sqref>
            </x14:sparkline>
            <x14:sparkline>
              <xm:f>Provisions!F140:O140</xm:f>
              <xm:sqref>C140</xm:sqref>
            </x14:sparkline>
            <x14:sparkline>
              <xm:f>Provisions!F141:O141</xm:f>
              <xm:sqref>C141</xm:sqref>
            </x14:sparkline>
            <x14:sparkline>
              <xm:f>Provisions!F142:O142</xm:f>
              <xm:sqref>C142</xm:sqref>
            </x14:sparkline>
            <x14:sparkline>
              <xm:f>Provisions!F143:O143</xm:f>
              <xm:sqref>C143</xm:sqref>
            </x14:sparkline>
            <x14:sparkline>
              <xm:f>Provisions!F144:O144</xm:f>
              <xm:sqref>C144</xm:sqref>
            </x14:sparkline>
            <x14:sparkline>
              <xm:f>Provisions!F145:O145</xm:f>
              <xm:sqref>C145</xm:sqref>
            </x14:sparkline>
            <x14:sparkline>
              <xm:f>Provisions!F146:O146</xm:f>
              <xm:sqref>C146</xm:sqref>
            </x14:sparkline>
            <x14:sparkline>
              <xm:f>Provisions!F147:O147</xm:f>
              <xm:sqref>C147</xm:sqref>
            </x14:sparkline>
            <x14:sparkline>
              <xm:f>Provisions!F148:O148</xm:f>
              <xm:sqref>C148</xm:sqref>
            </x14:sparkline>
            <x14:sparkline>
              <xm:f>Provisions!F149:O149</xm:f>
              <xm:sqref>C149</xm:sqref>
            </x14:sparkline>
            <x14:sparkline>
              <xm:f>Provisions!F150:O150</xm:f>
              <xm:sqref>C150</xm:sqref>
            </x14:sparkline>
            <x14:sparkline>
              <xm:f>Provisions!F151:O151</xm:f>
              <xm:sqref>C151</xm:sqref>
            </x14:sparkline>
            <x14:sparkline>
              <xm:f>Provisions!F152:O152</xm:f>
              <xm:sqref>C152</xm:sqref>
            </x14:sparkline>
            <x14:sparkline>
              <xm:f>Provisions!F153:O153</xm:f>
              <xm:sqref>C153</xm:sqref>
            </x14:sparkline>
            <x14:sparkline>
              <xm:f>Provisions!F154:O154</xm:f>
              <xm:sqref>C154</xm:sqref>
            </x14:sparkline>
            <x14:sparkline>
              <xm:f>Provisions!F155:O155</xm:f>
              <xm:sqref>C155</xm:sqref>
            </x14:sparkline>
            <x14:sparkline>
              <xm:f>Provisions!F156:O156</xm:f>
              <xm:sqref>C156</xm:sqref>
            </x14:sparkline>
            <x14:sparkline>
              <xm:f>Provisions!F157:O157</xm:f>
              <xm:sqref>C157</xm:sqref>
            </x14:sparkline>
            <x14:sparkline>
              <xm:f>Provisions!F158:O158</xm:f>
              <xm:sqref>C158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Companies</vt:lpstr>
      <vt:lpstr>Contracts&amp;Insureds</vt:lpstr>
      <vt:lpstr>Premiums</vt:lpstr>
      <vt:lpstr>Benefits</vt:lpstr>
      <vt:lpstr>Provisions</vt:lpstr>
      <vt:lpstr>OtherFin</vt:lpstr>
      <vt:lpstr>Density </vt:lpstr>
      <vt:lpstr>Penetration</vt:lpstr>
      <vt:lpstr>Notes and comments</vt:lpstr>
    </vt:vector>
  </TitlesOfParts>
  <Company>Insurance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Antonella Corrias</cp:lastModifiedBy>
  <cp:lastPrinted>2016-03-11T11:31:05Z</cp:lastPrinted>
  <dcterms:created xsi:type="dcterms:W3CDTF">2014-10-23T09:31:05Z</dcterms:created>
  <dcterms:modified xsi:type="dcterms:W3CDTF">2016-05-13T13:06:18Z</dcterms:modified>
</cp:coreProperties>
</file>